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eiYauSin\Desktop\git\Homework\01-Excel-Homework1\"/>
    </mc:Choice>
  </mc:AlternateContent>
  <xr:revisionPtr revIDLastSave="0" documentId="13_ncr:1_{30E78701-2D27-4D36-BCBA-06B73046E87D}" xr6:coauthVersionLast="44" xr6:coauthVersionMax="44" xr10:uidLastSave="{00000000-0000-0000-0000-000000000000}"/>
  <bookViews>
    <workbookView xWindow="-120" yWindow="-120" windowWidth="29040" windowHeight="15840" xr2:uid="{F0709B1E-362D-4DD6-9D4B-5E74F545AF0B}"/>
  </bookViews>
  <sheets>
    <sheet name="Data" sheetId="1" r:id="rId1"/>
    <sheet name="Cat_Anaysis" sheetId="5" r:id="rId2"/>
    <sheet name="Sub_Cat_Analysis" sheetId="7" r:id="rId3"/>
    <sheet name="Temporal_Analysis" sheetId="8" r:id="rId4"/>
    <sheet name="Bonus" sheetId="9" r:id="rId5"/>
    <sheet name="Bonus Stats" sheetId="10" r:id="rId6"/>
  </sheets>
  <definedNames>
    <definedName name="_xlnm._FilterDatabase" localSheetId="5" hidden="1">'Bonus Stats'!$A$1:$E$1</definedName>
    <definedName name="_xlnm._FilterDatabase" localSheetId="0" hidden="1">Data!$A$1:$R$4115</definedName>
  </definedNames>
  <calcPr calcId="191029"/>
  <pivotCaches>
    <pivotCache cacheId="12" r:id="rId7"/>
    <pivotCache cacheId="1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0" l="1"/>
  <c r="I7" i="10"/>
  <c r="I6" i="10"/>
  <c r="I5" i="10"/>
  <c r="H7" i="10"/>
  <c r="H6" i="10"/>
  <c r="H5" i="10"/>
  <c r="I4" i="10"/>
  <c r="I3" i="10"/>
  <c r="I2" i="10"/>
  <c r="H4" i="10"/>
  <c r="H2" i="10"/>
  <c r="D3" i="9"/>
  <c r="B2" i="9"/>
  <c r="D2" i="9"/>
  <c r="D13" i="9"/>
  <c r="D12" i="9"/>
  <c r="D11" i="9"/>
  <c r="D10" i="9"/>
  <c r="D9" i="9"/>
  <c r="D8" i="9"/>
  <c r="D7" i="9"/>
  <c r="D6" i="9"/>
  <c r="D5" i="9"/>
  <c r="D4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E13" i="9" s="1"/>
  <c r="F13" i="9" s="1"/>
  <c r="B12" i="9"/>
  <c r="E12" i="9" s="1"/>
  <c r="B11" i="9"/>
  <c r="B10" i="9"/>
  <c r="E10" i="9" s="1"/>
  <c r="B9" i="9"/>
  <c r="B8" i="9"/>
  <c r="E8" i="9" s="1"/>
  <c r="B7" i="9"/>
  <c r="E7" i="9" s="1"/>
  <c r="B6" i="9"/>
  <c r="B5" i="9"/>
  <c r="B4" i="9"/>
  <c r="B3" i="9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R2" i="1"/>
  <c r="Q2" i="1"/>
  <c r="P4111" i="1"/>
  <c r="P4115" i="1"/>
  <c r="P4114" i="1"/>
  <c r="P4113" i="1"/>
  <c r="P4112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G12" i="9" l="1"/>
  <c r="E9" i="9"/>
  <c r="F9" i="9" s="1"/>
  <c r="E11" i="9"/>
  <c r="H10" i="9"/>
  <c r="G13" i="9"/>
  <c r="H11" i="9"/>
  <c r="H13" i="9"/>
  <c r="E2" i="9"/>
  <c r="H2" i="9" s="1"/>
  <c r="H12" i="9"/>
  <c r="G7" i="9"/>
  <c r="G8" i="9"/>
  <c r="H7" i="9"/>
  <c r="G10" i="9"/>
  <c r="H8" i="9"/>
  <c r="G11" i="9"/>
  <c r="E6" i="9"/>
  <c r="G6" i="9" s="1"/>
  <c r="F7" i="9"/>
  <c r="E5" i="9"/>
  <c r="G5" i="9" s="1"/>
  <c r="F12" i="9"/>
  <c r="E4" i="9"/>
  <c r="G4" i="9" s="1"/>
  <c r="F11" i="9"/>
  <c r="E3" i="9"/>
  <c r="H3" i="9" s="1"/>
  <c r="F10" i="9"/>
  <c r="F8" i="9"/>
  <c r="H9" i="9" l="1"/>
  <c r="G9" i="9"/>
  <c r="F6" i="9"/>
  <c r="G2" i="9"/>
  <c r="F2" i="9"/>
  <c r="F4" i="9"/>
  <c r="F3" i="9"/>
  <c r="H5" i="9"/>
  <c r="F5" i="9"/>
  <c r="H4" i="9"/>
  <c r="G3" i="9"/>
  <c r="H6" i="9"/>
</calcChain>
</file>

<file path=xl/sharedStrings.xml><?xml version="1.0" encoding="utf-8"?>
<sst xmlns="http://schemas.openxmlformats.org/spreadsheetml/2006/main" count="28525" uniqueCount="8390">
  <si>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</si>
  <si>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</si>
  <si>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</si>
  <si>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</si>
  <si>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</si>
  <si>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</si>
  <si>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</si>
  <si>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</si>
  <si>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</si>
  <si>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</si>
  <si>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</si>
  <si>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</si>
  <si>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</si>
  <si>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</si>
  <si>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</si>
  <si>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</si>
  <si>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</si>
  <si>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</si>
  <si>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</si>
  <si>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</si>
  <si>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</si>
  <si>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</si>
  <si>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</si>
  <si>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</si>
  <si>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</si>
  <si>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</si>
  <si>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</si>
  <si>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</si>
  <si>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</si>
  <si>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</si>
  <si>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</si>
  <si>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</si>
  <si>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</si>
  <si>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</si>
  <si>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</si>
  <si>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</si>
  <si>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</si>
  <si>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</si>
  <si>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</si>
  <si>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</si>
  <si>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</si>
  <si>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</si>
  <si>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</si>
  <si>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</si>
  <si>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</si>
  <si>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</si>
  <si>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</si>
  <si>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</si>
  <si>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</si>
  <si>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</si>
  <si>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</si>
  <si>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</si>
  <si>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</si>
  <si>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</si>
  <si>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</si>
  <si>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</si>
  <si>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</si>
  <si>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</si>
  <si>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</si>
  <si>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</si>
  <si>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</si>
  <si>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</si>
  <si>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</si>
  <si>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</si>
  <si>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</si>
  <si>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</si>
  <si>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</si>
  <si>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</si>
  <si>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</si>
  <si>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</si>
  <si>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</si>
  <si>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</si>
  <si>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</si>
  <si>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</si>
  <si>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</si>
  <si>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</si>
  <si>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</si>
  <si>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</si>
  <si>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</si>
  <si>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</si>
  <si>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</si>
  <si>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</si>
  <si>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</si>
  <si>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</si>
  <si>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</si>
  <si>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</si>
  <si>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</si>
  <si>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</si>
  <si>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</si>
  <si>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</si>
  <si>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</si>
  <si>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</si>
  <si>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</si>
  <si>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</si>
  <si>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</si>
  <si>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</si>
  <si>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</si>
  <si>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</si>
  <si>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</si>
  <si>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</si>
  <si>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</si>
  <si>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</si>
  <si>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</si>
  <si>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</si>
  <si>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</si>
  <si>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</si>
  <si>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</si>
  <si>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</si>
  <si>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</si>
  <si>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</si>
  <si>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</si>
  <si>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</si>
  <si>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</si>
  <si>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</si>
  <si>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</si>
  <si>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</si>
  <si>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</si>
  <si>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</si>
  <si>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</si>
  <si>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</si>
  <si>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</si>
  <si>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</si>
  <si>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</si>
  <si>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</si>
  <si>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</si>
  <si>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</si>
  <si>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</si>
  <si>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</si>
  <si>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</si>
  <si>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</si>
  <si>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</si>
  <si>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</si>
  <si>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</si>
  <si>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</si>
  <si>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</si>
  <si>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</si>
  <si>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</si>
  <si>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</si>
  <si>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</si>
  <si>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</si>
  <si>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</si>
  <si>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</si>
  <si>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</si>
  <si>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</si>
  <si>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</si>
  <si>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</si>
  <si>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</si>
  <si>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</si>
  <si>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</si>
  <si>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</si>
  <si>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</si>
  <si>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</si>
  <si>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</si>
  <si>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</si>
  <si>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</si>
  <si>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</si>
  <si>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</si>
  <si>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</si>
  <si>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</si>
  <si>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</si>
  <si>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</si>
  <si>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</si>
  <si>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</si>
  <si>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</si>
  <si>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</si>
  <si>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</si>
  <si>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</si>
  <si>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</si>
  <si>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</si>
  <si>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</si>
  <si>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</si>
  <si>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</si>
  <si>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</si>
  <si>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</si>
  <si>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</si>
  <si>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</si>
  <si>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</si>
  <si>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</si>
  <si>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</si>
  <si>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</si>
  <si>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</si>
  <si>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</si>
  <si>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</si>
  <si>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</si>
  <si>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</si>
  <si>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</si>
  <si>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</si>
  <si>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</si>
  <si>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</si>
  <si>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</si>
  <si>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</si>
  <si>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</si>
  <si>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</si>
  <si>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</si>
  <si>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</si>
  <si>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</si>
  <si>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</si>
  <si>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</si>
  <si>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</si>
  <si>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</si>
  <si>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</si>
  <si>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</si>
  <si>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</si>
  <si>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</si>
  <si>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</si>
  <si>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</si>
  <si>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</si>
  <si>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</si>
  <si>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</si>
  <si>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</si>
  <si>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</si>
  <si>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</si>
  <si>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</si>
  <si>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</si>
  <si>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</si>
  <si>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</si>
  <si>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</si>
  <si>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</si>
  <si>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</si>
  <si>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</si>
  <si>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</si>
  <si>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</si>
  <si>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</si>
  <si>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</si>
  <si>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</si>
  <si>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</si>
  <si>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</si>
  <si>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</si>
  <si>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</si>
  <si>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</si>
  <si>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</si>
  <si>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</si>
  <si>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</si>
  <si>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</si>
  <si>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</si>
  <si>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</si>
  <si>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</si>
  <si>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</si>
  <si>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</si>
  <si>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</si>
  <si>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</si>
  <si>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</si>
  <si>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</si>
  <si>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</si>
  <si>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</si>
  <si>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</si>
  <si>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</si>
  <si>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</si>
  <si>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</si>
  <si>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</si>
  <si>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</si>
  <si>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</si>
  <si>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</si>
  <si>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</si>
  <si>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</si>
  <si>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</si>
  <si>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</si>
  <si>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</si>
  <si>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</si>
  <si>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</si>
  <si>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</si>
  <si>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</si>
  <si>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</si>
  <si>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</si>
  <si>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</si>
  <si>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</si>
  <si>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</si>
  <si>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</si>
  <si>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</si>
  <si>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</si>
  <si>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</si>
  <si>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</si>
  <si>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</si>
  <si>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</si>
  <si>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</si>
  <si>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</si>
  <si>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</si>
  <si>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</si>
  <si>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</si>
  <si>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</si>
  <si>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</si>
  <si>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</si>
  <si>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</si>
  <si>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</si>
  <si>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</si>
  <si>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</si>
  <si>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</si>
  <si>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</si>
  <si>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</si>
  <si>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</si>
  <si>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</si>
  <si>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</si>
  <si>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</si>
  <si>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</si>
  <si>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</si>
  <si>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</si>
  <si>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</si>
  <si>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</si>
  <si>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</si>
  <si>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</si>
  <si>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</si>
  <si>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</si>
  <si>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</si>
  <si>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</si>
  <si>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</si>
  <si>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</si>
  <si>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</si>
  <si>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</si>
  <si>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</si>
  <si>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</si>
  <si>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</si>
  <si>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</si>
  <si>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</si>
  <si>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</si>
  <si>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</si>
  <si>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</si>
  <si>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</si>
  <si>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</si>
  <si>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</si>
  <si>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</si>
  <si>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</si>
  <si>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</si>
  <si>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</si>
  <si>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</si>
  <si>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</si>
  <si>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</si>
  <si>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</si>
  <si>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</si>
  <si>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</si>
  <si>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</si>
  <si>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</si>
  <si>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</si>
  <si>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</si>
  <si>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</si>
  <si>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</si>
  <si>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</si>
  <si>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</si>
  <si>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</si>
  <si>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</si>
  <si>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</si>
  <si>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</si>
  <si>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</si>
  <si>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</si>
  <si>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</si>
  <si>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</si>
  <si>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</si>
  <si>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</si>
  <si>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</si>
  <si>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</si>
  <si>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</si>
  <si>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</si>
  <si>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</si>
  <si>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</si>
  <si>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</si>
  <si>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</si>
  <si>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</si>
  <si>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</si>
  <si>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</si>
  <si>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</si>
  <si>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</si>
  <si>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</si>
  <si>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</si>
  <si>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</si>
  <si>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</si>
  <si>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</si>
  <si>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</si>
  <si>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</si>
  <si>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</si>
  <si>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</si>
  <si>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</si>
  <si>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</si>
  <si>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</si>
  <si>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</si>
  <si>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</si>
  <si>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</si>
  <si>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</si>
  <si>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</si>
  <si>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</si>
  <si>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</si>
  <si>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</si>
  <si>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</si>
  <si>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</si>
  <si>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</si>
  <si>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</si>
  <si>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</si>
  <si>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</si>
  <si>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</si>
  <si>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</si>
  <si>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</si>
  <si>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</si>
  <si>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</si>
  <si>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</si>
  <si>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</si>
  <si>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</si>
  <si>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</si>
  <si>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</si>
  <si>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</si>
  <si>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</si>
  <si>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</si>
  <si>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</si>
  <si>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</si>
  <si>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</si>
  <si>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</si>
  <si>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</si>
  <si>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</si>
  <si>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</si>
  <si>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</si>
  <si>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</si>
  <si>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</si>
  <si>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</si>
  <si>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</si>
  <si>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</si>
  <si>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</si>
  <si>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</si>
  <si>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</si>
  <si>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</si>
  <si>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</si>
  <si>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</si>
  <si>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</si>
  <si>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</si>
  <si>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</si>
  <si>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</si>
  <si>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</si>
  <si>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</si>
  <si>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</si>
  <si>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</si>
  <si>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</si>
  <si>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</si>
  <si>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</si>
  <si>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</si>
  <si>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</si>
  <si>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</si>
  <si>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</si>
  <si>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</si>
  <si>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</si>
  <si>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</si>
  <si>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</si>
  <si>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</si>
  <si>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</si>
  <si>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</si>
  <si>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</si>
  <si>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</si>
  <si>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</si>
  <si>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</si>
  <si>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</si>
  <si>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</si>
  <si>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</si>
  <si>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</si>
  <si>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</si>
  <si>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</si>
  <si>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</si>
  <si>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</si>
  <si>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</si>
  <si>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</si>
  <si>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</si>
  <si>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</si>
  <si>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</si>
  <si>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</si>
  <si>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</si>
  <si>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</si>
  <si>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</si>
  <si>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</si>
  <si>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</si>
  <si>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</si>
  <si>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</si>
  <si>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</si>
  <si>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</si>
  <si>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</si>
  <si>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</si>
  <si>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</si>
  <si>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</si>
  <si>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</si>
  <si>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</si>
  <si>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</si>
  <si>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</si>
  <si>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</si>
  <si>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</si>
  <si>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</si>
  <si>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</si>
  <si>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</si>
  <si>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</si>
  <si>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</si>
  <si>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</si>
  <si>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</si>
  <si>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</si>
  <si>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</si>
  <si>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</si>
  <si>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</si>
  <si>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</si>
  <si>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</si>
  <si>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</si>
  <si>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</si>
  <si>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</si>
  <si>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</si>
  <si>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</si>
  <si>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</si>
  <si>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</si>
  <si>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</si>
  <si>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</si>
  <si>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</si>
  <si>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</si>
  <si>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</si>
  <si>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</si>
  <si>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</si>
  <si>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</si>
  <si>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</si>
  <si>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</si>
  <si>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</si>
  <si>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</si>
  <si>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</si>
  <si>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</si>
  <si>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</si>
  <si>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</si>
  <si>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</si>
  <si>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</si>
  <si>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</si>
  <si>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</si>
  <si>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</si>
  <si>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</si>
  <si>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</si>
  <si>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</si>
  <si>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</si>
  <si>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</si>
  <si>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</si>
  <si>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</si>
  <si>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</si>
  <si>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</si>
  <si>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</si>
  <si>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</si>
  <si>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</si>
  <si>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</si>
  <si>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</si>
  <si>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</si>
  <si>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</si>
  <si>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</si>
  <si>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</si>
  <si>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</si>
  <si>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</si>
  <si>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</si>
  <si>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</si>
  <si>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</si>
  <si>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</si>
  <si>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</si>
  <si>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</si>
  <si>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</si>
  <si>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</si>
  <si>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</si>
  <si>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</si>
  <si>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</si>
  <si>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</si>
  <si>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</si>
  <si>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</si>
  <si>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</si>
  <si>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</si>
  <si>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</si>
  <si>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</si>
  <si>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</si>
  <si>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</si>
  <si>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</si>
  <si>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</si>
  <si>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</si>
  <si>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</si>
  <si>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</si>
  <si>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</si>
  <si>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</si>
  <si>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</si>
  <si>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</si>
  <si>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</si>
  <si>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</si>
  <si>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</si>
  <si>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</si>
  <si>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</si>
  <si>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</si>
  <si>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</si>
  <si>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</si>
  <si>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</si>
  <si>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</si>
  <si>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</si>
  <si>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</si>
  <si>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</si>
  <si>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</si>
  <si>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</si>
  <si>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</si>
  <si>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</si>
  <si>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</si>
  <si>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</si>
  <si>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</si>
  <si>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</si>
  <si>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</si>
  <si>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</si>
  <si>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</si>
  <si>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</si>
  <si>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</si>
  <si>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</si>
  <si>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</si>
  <si>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</si>
  <si>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</si>
  <si>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</si>
  <si>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</si>
  <si>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</si>
  <si>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</si>
  <si>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</si>
  <si>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</si>
  <si>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</si>
  <si>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</si>
  <si>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</si>
  <si>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</si>
  <si>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</si>
  <si>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</si>
  <si>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</si>
  <si>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</si>
  <si>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</si>
  <si>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</si>
  <si>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</si>
  <si>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</si>
  <si>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</si>
  <si>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</si>
  <si>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</si>
  <si>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</si>
  <si>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</si>
  <si>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</si>
  <si>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</si>
  <si>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</si>
  <si>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</si>
  <si>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</si>
  <si>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</si>
  <si>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</si>
  <si>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</si>
  <si>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</si>
  <si>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</si>
  <si>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</si>
  <si>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</si>
  <si>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</si>
  <si>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</si>
  <si>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</si>
  <si>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</si>
  <si>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</si>
  <si>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</si>
  <si>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</si>
  <si>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</si>
  <si>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</si>
  <si>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</si>
  <si>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</si>
  <si>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</si>
  <si>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</si>
  <si>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</si>
  <si>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</si>
  <si>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</si>
  <si>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</si>
  <si>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</si>
  <si>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</si>
  <si>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</si>
  <si>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</si>
  <si>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</si>
  <si>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</si>
  <si>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</si>
  <si>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</si>
  <si>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</si>
  <si>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</si>
  <si>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</si>
  <si>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</si>
  <si>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</si>
  <si>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</si>
  <si>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</si>
  <si>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</si>
  <si>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</si>
  <si>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</si>
  <si>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</si>
  <si>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</si>
  <si>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</si>
  <si>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</si>
  <si>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</si>
  <si>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</si>
  <si>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</si>
  <si>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</si>
  <si>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</si>
  <si>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</si>
  <si>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</si>
  <si>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</si>
  <si>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</si>
  <si>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</si>
  <si>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</si>
  <si>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</si>
  <si>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</si>
  <si>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</si>
  <si>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</si>
  <si>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</si>
  <si>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</si>
  <si>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</si>
  <si>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</si>
  <si>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</si>
  <si>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</si>
  <si>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</si>
  <si>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</si>
  <si>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</si>
  <si>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</si>
  <si>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</si>
  <si>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</si>
  <si>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</si>
  <si>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</si>
  <si>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</si>
  <si>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</si>
  <si>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</si>
  <si>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</si>
  <si>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</si>
  <si>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</si>
  <si>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</si>
  <si>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</si>
  <si>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</si>
  <si>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</si>
  <si>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</si>
  <si>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</si>
  <si>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</si>
  <si>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</si>
  <si>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</si>
  <si>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</si>
  <si>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</si>
  <si>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</si>
  <si>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</si>
  <si>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</si>
  <si>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</si>
  <si>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</si>
  <si>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</si>
  <si>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</si>
  <si>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</si>
  <si>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</si>
  <si>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</si>
  <si>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</si>
  <si>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</si>
  <si>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</si>
  <si>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</si>
  <si>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</si>
  <si>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</si>
  <si>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</si>
  <si>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</si>
  <si>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</si>
  <si>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</si>
  <si>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</si>
  <si>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</si>
  <si>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</si>
  <si>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</si>
  <si>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</si>
  <si>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</si>
  <si>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</si>
  <si>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</si>
  <si>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</si>
  <si>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</si>
  <si>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</si>
  <si>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</si>
  <si>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</si>
  <si>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</si>
  <si>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</si>
  <si>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</si>
  <si>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</si>
  <si>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</si>
  <si>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</si>
  <si>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</si>
  <si>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</si>
  <si>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</si>
  <si>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</si>
  <si>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</si>
  <si>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</si>
  <si>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</si>
  <si>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</si>
  <si>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</si>
  <si>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</si>
  <si>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</si>
  <si>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</si>
  <si>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</si>
  <si>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</si>
  <si>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</si>
  <si>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</si>
  <si>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</si>
  <si>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</si>
  <si>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</si>
  <si>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</si>
  <si>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</si>
  <si>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</si>
  <si>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</si>
  <si>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</si>
  <si>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</si>
  <si>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</si>
  <si>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</si>
  <si>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</si>
  <si>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</si>
  <si>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</si>
  <si>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</si>
  <si>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</si>
  <si>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</si>
  <si>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</si>
  <si>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</si>
  <si>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</si>
  <si>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</si>
  <si>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</si>
  <si>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</si>
  <si>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</si>
  <si>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</si>
  <si>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</si>
  <si>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</si>
  <si>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</si>
  <si>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</si>
  <si>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</si>
  <si>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</si>
  <si>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</si>
  <si>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</si>
  <si>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</si>
  <si>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</si>
  <si>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</si>
  <si>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</si>
  <si>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</si>
  <si>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</si>
  <si>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</si>
  <si>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</si>
  <si>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</si>
  <si>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</si>
  <si>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</si>
  <si>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</si>
  <si>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</si>
  <si>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</si>
  <si>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</si>
  <si>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</si>
  <si>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</si>
  <si>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</si>
  <si>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</si>
  <si>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</si>
  <si>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</si>
  <si>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</si>
  <si>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</si>
  <si>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</si>
  <si>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</si>
  <si>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</si>
  <si>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</si>
  <si>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</si>
  <si>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</si>
  <si>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</si>
  <si>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</si>
  <si>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</si>
  <si>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</si>
  <si>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</si>
  <si>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</si>
  <si>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</si>
  <si>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</si>
  <si>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</si>
  <si>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</si>
  <si>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</si>
  <si>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</si>
  <si>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</si>
  <si>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</si>
  <si>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</si>
  <si>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</si>
  <si>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</si>
  <si>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</si>
  <si>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</si>
  <si>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</si>
  <si>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</si>
  <si>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</si>
  <si>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</si>
  <si>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</si>
  <si>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</si>
  <si>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</si>
  <si>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</si>
  <si>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</si>
  <si>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</si>
  <si>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</si>
  <si>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</si>
  <si>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</si>
  <si>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</si>
  <si>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</si>
  <si>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</si>
  <si>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</si>
  <si>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</si>
  <si>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</si>
  <si>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</si>
  <si>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</si>
  <si>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</si>
  <si>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</si>
  <si>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</si>
  <si>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</si>
  <si>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</si>
  <si>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</si>
  <si>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</si>
  <si>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</si>
  <si>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</si>
  <si>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</si>
  <si>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</si>
  <si>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</si>
  <si>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</si>
  <si>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</si>
  <si>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</si>
  <si>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</si>
  <si>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</si>
  <si>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</si>
  <si>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</si>
  <si>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</si>
  <si>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</si>
  <si>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</si>
  <si>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</si>
  <si>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</si>
  <si>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</si>
  <si>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</si>
  <si>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</si>
  <si>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</si>
  <si>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</si>
  <si>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</si>
  <si>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</si>
  <si>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</si>
  <si>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</si>
  <si>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</si>
  <si>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</si>
  <si>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</si>
  <si>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</si>
  <si>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</si>
  <si>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</si>
  <si>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</si>
  <si>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</si>
  <si>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</si>
  <si>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</si>
  <si>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</si>
  <si>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</si>
  <si>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</si>
  <si>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</si>
  <si>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</si>
  <si>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</si>
  <si>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</si>
  <si>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</si>
  <si>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</si>
  <si>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</si>
  <si>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</si>
  <si>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</si>
  <si>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</si>
  <si>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</si>
  <si>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</si>
  <si>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</si>
  <si>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</si>
  <si>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</si>
  <si>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</si>
  <si>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</si>
  <si>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</si>
  <si>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</si>
  <si>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</si>
  <si>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</si>
  <si>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</si>
  <si>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</si>
  <si>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</si>
  <si>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</si>
  <si>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</si>
  <si>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</si>
  <si>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</si>
  <si>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</si>
  <si>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</si>
  <si>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</si>
  <si>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</si>
  <si>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</si>
  <si>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</si>
  <si>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</si>
  <si>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</si>
  <si>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</si>
  <si>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</si>
  <si>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</si>
  <si>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</si>
  <si>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</si>
  <si>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</si>
  <si>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</si>
  <si>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</si>
  <si>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</si>
  <si>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</si>
  <si>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</si>
  <si>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</si>
  <si>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</si>
  <si>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</si>
  <si>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</si>
  <si>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</si>
  <si>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</si>
  <si>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</si>
  <si>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</si>
  <si>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</si>
  <si>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</si>
  <si>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</si>
  <si>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</si>
  <si>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</si>
  <si>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</si>
  <si>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</si>
  <si>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</si>
  <si>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</si>
  <si>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</si>
  <si>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</si>
  <si>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</si>
  <si>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</si>
  <si>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</si>
  <si>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</si>
  <si>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</si>
  <si>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</si>
  <si>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</si>
  <si>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</si>
  <si>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</si>
  <si>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</si>
  <si>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</si>
  <si>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</si>
  <si>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</si>
  <si>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</si>
  <si>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</si>
  <si>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</si>
  <si>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</si>
  <si>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</si>
  <si>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</si>
  <si>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</si>
  <si>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</si>
  <si>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</si>
  <si>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</si>
  <si>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</si>
  <si>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</si>
  <si>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</si>
  <si>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</si>
  <si>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</si>
  <si>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</si>
  <si>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</si>
  <si>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</si>
  <si>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</si>
  <si>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</si>
  <si>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</si>
  <si>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</si>
  <si>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</si>
  <si>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</si>
  <si>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</si>
  <si>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</si>
  <si>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</si>
  <si>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</si>
  <si>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</si>
  <si>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</si>
  <si>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</si>
  <si>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</si>
  <si>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</si>
  <si>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</si>
  <si>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</si>
  <si>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</si>
  <si>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</si>
  <si>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</si>
  <si>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</si>
  <si>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</si>
  <si>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</si>
  <si>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</si>
  <si>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</si>
  <si>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</si>
  <si>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</si>
  <si>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</si>
  <si>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</si>
  <si>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</si>
  <si>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</si>
  <si>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</si>
  <si>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</si>
  <si>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</si>
  <si>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</si>
  <si>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</si>
  <si>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</si>
  <si>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</si>
  <si>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</si>
  <si>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</si>
  <si>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</si>
  <si>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</si>
  <si>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</si>
  <si>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</si>
  <si>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</si>
  <si>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</si>
  <si>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</si>
  <si>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</si>
  <si>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</si>
  <si>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</si>
  <si>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</si>
  <si>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</si>
  <si>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</si>
  <si>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</si>
  <si>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</si>
  <si>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</si>
  <si>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</si>
  <si>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</si>
  <si>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</si>
  <si>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</si>
  <si>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</si>
  <si>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</si>
  <si>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</si>
  <si>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</si>
  <si>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</si>
  <si>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</si>
  <si>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</si>
  <si>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</si>
  <si>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</si>
  <si>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</si>
  <si>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</si>
  <si>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</si>
  <si>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</si>
  <si>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</si>
  <si>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</si>
  <si>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</si>
  <si>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</si>
  <si>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</si>
  <si>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</si>
  <si>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</si>
  <si>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</si>
  <si>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</si>
  <si>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</si>
  <si>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</si>
  <si>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</si>
  <si>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</si>
  <si>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</si>
  <si>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</si>
  <si>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</si>
  <si>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</si>
  <si>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</si>
  <si>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</si>
  <si>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</si>
  <si>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</si>
  <si>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</si>
  <si>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</si>
  <si>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</si>
  <si>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</si>
  <si>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</si>
  <si>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</si>
  <si>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</si>
  <si>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</si>
  <si>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</si>
  <si>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</si>
  <si>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</si>
  <si>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</si>
  <si>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</si>
  <si>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</si>
  <si>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</si>
  <si>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</si>
  <si>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</si>
  <si>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</si>
  <si>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</si>
  <si>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</si>
  <si>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</si>
  <si>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</si>
  <si>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</si>
  <si>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</si>
  <si>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</si>
  <si>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</si>
  <si>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</si>
  <si>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</si>
  <si>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</si>
  <si>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</si>
  <si>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</si>
  <si>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</si>
  <si>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</si>
  <si>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</si>
  <si>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</si>
  <si>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</si>
  <si>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</si>
  <si>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</si>
  <si>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</si>
  <si>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</si>
  <si>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</si>
  <si>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</si>
  <si>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</si>
  <si>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</si>
  <si>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</si>
  <si>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</si>
  <si>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</si>
  <si>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</si>
  <si>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</si>
  <si>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</si>
  <si>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</si>
  <si>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</si>
  <si>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</si>
  <si>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</si>
  <si>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</si>
  <si>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</si>
  <si>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</si>
  <si>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</si>
  <si>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</si>
  <si>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</si>
  <si>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</si>
  <si>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</si>
  <si>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</si>
  <si>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</si>
  <si>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</si>
  <si>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</si>
  <si>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</si>
  <si>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</si>
  <si>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</si>
  <si>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</si>
  <si>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</si>
  <si>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</si>
  <si>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</si>
  <si>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</si>
  <si>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</si>
  <si>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</si>
  <si>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</si>
  <si>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</si>
  <si>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</si>
  <si>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</si>
  <si>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</si>
  <si>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</si>
  <si>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</si>
  <si>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</si>
  <si>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</si>
  <si>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</si>
  <si>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</si>
  <si>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</si>
  <si>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</si>
  <si>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</si>
  <si>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</si>
  <si>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</si>
  <si>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</si>
  <si>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</si>
  <si>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</si>
  <si>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</si>
  <si>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</si>
  <si>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</si>
  <si>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</si>
  <si>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</si>
  <si>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</si>
  <si>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</si>
  <si>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</si>
  <si>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</si>
  <si>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</si>
  <si>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</si>
  <si>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</si>
  <si>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</si>
  <si>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</si>
  <si>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</si>
  <si>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</si>
  <si>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</si>
  <si>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</si>
  <si>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</si>
  <si>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</si>
  <si>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</si>
  <si>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</si>
  <si>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</si>
  <si>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</si>
  <si>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</si>
  <si>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</si>
  <si>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</si>
  <si>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</si>
  <si>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</si>
  <si>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</si>
  <si>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</si>
  <si>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</si>
  <si>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</si>
  <si>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</si>
  <si>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</si>
  <si>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</si>
  <si>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</si>
  <si>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</si>
  <si>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</si>
  <si>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</si>
  <si>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</si>
  <si>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</si>
  <si>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</si>
  <si>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</si>
  <si>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</si>
  <si>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</si>
  <si>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</si>
  <si>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</si>
  <si>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</si>
  <si>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</si>
  <si>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</si>
  <si>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</si>
  <si>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</si>
  <si>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</si>
  <si>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</si>
  <si>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</si>
  <si>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</si>
  <si>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</si>
  <si>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</si>
  <si>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</si>
  <si>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</si>
  <si>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</si>
  <si>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</si>
  <si>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</si>
  <si>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</si>
  <si>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</si>
  <si>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</si>
  <si>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</si>
  <si>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</si>
  <si>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</si>
  <si>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</si>
  <si>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</si>
  <si>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</si>
  <si>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</si>
  <si>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</si>
  <si>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</si>
  <si>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</si>
  <si>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</si>
  <si>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</si>
  <si>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</si>
  <si>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</si>
  <si>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</si>
  <si>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</si>
  <si>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</si>
  <si>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</si>
  <si>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</si>
  <si>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</si>
  <si>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</si>
  <si>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</si>
  <si>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</si>
  <si>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</si>
  <si>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</si>
  <si>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</si>
  <si>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</si>
  <si>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</si>
  <si>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</si>
  <si>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</si>
  <si>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</si>
  <si>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</si>
  <si>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</si>
  <si>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</si>
  <si>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</si>
  <si>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</si>
  <si>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</si>
  <si>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</si>
  <si>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</si>
  <si>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</si>
  <si>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</si>
  <si>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</si>
  <si>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</si>
  <si>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</si>
  <si>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</si>
  <si>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</si>
  <si>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</si>
  <si>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</si>
  <si>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</si>
  <si>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</si>
  <si>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</si>
  <si>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</si>
  <si>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</si>
  <si>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</si>
  <si>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</si>
  <si>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</si>
  <si>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</si>
  <si>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</si>
  <si>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</si>
  <si>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</si>
  <si>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</si>
  <si>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</si>
  <si>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</si>
  <si>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</si>
  <si>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</si>
  <si>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</si>
  <si>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</si>
  <si>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</si>
  <si>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</si>
  <si>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</si>
  <si>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</si>
  <si>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</si>
  <si>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</si>
  <si>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</si>
  <si>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</si>
  <si>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</si>
  <si>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</si>
  <si>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</si>
  <si>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</si>
  <si>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</si>
  <si>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</si>
  <si>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</si>
  <si>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</si>
  <si>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</si>
  <si>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</si>
  <si>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</si>
  <si>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</si>
  <si>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</si>
  <si>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</si>
  <si>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</si>
  <si>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</si>
  <si>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</si>
  <si>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</si>
  <si>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</si>
  <si>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</si>
  <si>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</si>
  <si>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</si>
  <si>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</si>
  <si>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</si>
  <si>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</si>
  <si>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</si>
  <si>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</si>
  <si>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</si>
  <si>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</si>
  <si>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</si>
  <si>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</si>
  <si>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</si>
  <si>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</si>
  <si>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</si>
  <si>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</si>
  <si>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</si>
  <si>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</si>
  <si>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</si>
  <si>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</si>
  <si>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</si>
  <si>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</si>
  <si>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</si>
  <si>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</si>
  <si>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</si>
  <si>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</si>
  <si>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</si>
  <si>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</si>
  <si>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</si>
  <si>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</si>
  <si>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</si>
  <si>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</si>
  <si>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</si>
  <si>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</si>
  <si>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</si>
  <si>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</si>
  <si>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</si>
  <si>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</si>
  <si>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</si>
  <si>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</si>
  <si>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</si>
  <si>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</si>
  <si>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</si>
  <si>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</si>
  <si>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</si>
  <si>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</si>
  <si>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</si>
  <si>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</si>
  <si>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</si>
  <si>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</si>
  <si>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</si>
  <si>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</si>
  <si>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</si>
  <si>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</si>
  <si>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</si>
  <si>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</si>
  <si>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</si>
  <si>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</si>
  <si>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</si>
  <si>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</si>
  <si>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</si>
  <si>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</si>
  <si>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</si>
  <si>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</si>
  <si>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</si>
  <si>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</si>
  <si>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</si>
  <si>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</si>
  <si>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</si>
  <si>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</si>
  <si>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</si>
  <si>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</si>
  <si>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</si>
  <si>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</si>
  <si>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</si>
  <si>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</si>
  <si>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</si>
  <si>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</si>
  <si>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</si>
  <si>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</si>
  <si>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</si>
  <si>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</si>
  <si>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</si>
  <si>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</si>
  <si>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</si>
  <si>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</si>
  <si>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</si>
  <si>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</si>
  <si>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</si>
  <si>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</si>
  <si>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</si>
  <si>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</si>
  <si>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</si>
  <si>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</si>
  <si>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</si>
  <si>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</si>
  <si>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</si>
  <si>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</si>
  <si>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</si>
  <si>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</si>
  <si>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</si>
  <si>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</si>
  <si>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</si>
  <si>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</si>
  <si>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</si>
  <si>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</si>
  <si>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</si>
  <si>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</si>
  <si>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</si>
  <si>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</si>
  <si>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</si>
  <si>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</si>
  <si>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</si>
  <si>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</si>
  <si>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</si>
  <si>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</si>
  <si>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</si>
  <si>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</si>
  <si>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</si>
  <si>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</si>
  <si>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</si>
  <si>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</si>
  <si>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</si>
  <si>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</si>
  <si>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</si>
  <si>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</si>
  <si>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</si>
  <si>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</si>
  <si>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</si>
  <si>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</si>
  <si>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</si>
  <si>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</si>
  <si>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</si>
  <si>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</si>
  <si>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</si>
  <si>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</si>
  <si>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</si>
  <si>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</si>
  <si>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</si>
  <si>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</si>
  <si>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</si>
  <si>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</si>
  <si>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</si>
  <si>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</si>
  <si>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</si>
  <si>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</si>
  <si>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</si>
  <si>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</si>
  <si>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</si>
  <si>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</si>
  <si>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</si>
  <si>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</si>
  <si>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</si>
  <si>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</si>
  <si>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</si>
  <si>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</si>
  <si>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</si>
  <si>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</si>
  <si>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</si>
  <si>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</si>
  <si>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</si>
  <si>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</si>
  <si>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</si>
  <si>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</si>
  <si>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</si>
  <si>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</si>
  <si>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</si>
  <si>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</si>
  <si>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</si>
  <si>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</si>
  <si>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</si>
  <si>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</si>
  <si>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</si>
  <si>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</si>
  <si>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</si>
  <si>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</si>
  <si>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</si>
  <si>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</si>
  <si>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</si>
  <si>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</si>
  <si>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</si>
  <si>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</si>
  <si>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</si>
  <si>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</si>
  <si>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</si>
  <si>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</si>
  <si>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</si>
  <si>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</si>
  <si>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</si>
  <si>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</si>
  <si>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</si>
  <si>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</si>
  <si>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</si>
  <si>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</si>
  <si>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</si>
  <si>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</si>
  <si>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</si>
  <si>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</si>
  <si>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</si>
  <si>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</si>
  <si>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</si>
  <si>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</si>
  <si>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</si>
  <si>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</si>
  <si>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</si>
  <si>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</si>
  <si>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</si>
  <si>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</si>
  <si>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</si>
  <si>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</si>
  <si>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</si>
  <si>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</si>
  <si>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</si>
  <si>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</si>
  <si>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</si>
  <si>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</si>
  <si>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</si>
  <si>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</si>
  <si>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</si>
  <si>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</si>
  <si>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</si>
  <si>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</si>
  <si>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</si>
  <si>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</si>
  <si>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</si>
  <si>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</si>
  <si>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</si>
  <si>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</si>
  <si>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</si>
  <si>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</si>
  <si>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</si>
  <si>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</si>
  <si>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</si>
  <si>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</si>
  <si>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</si>
  <si>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</si>
  <si>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</si>
  <si>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</si>
  <si>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</si>
  <si>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</si>
  <si>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</si>
  <si>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</si>
  <si>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</si>
  <si>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</si>
  <si>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</si>
  <si>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</si>
  <si>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</si>
  <si>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</si>
  <si>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</si>
  <si>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</si>
  <si>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</si>
  <si>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</si>
  <si>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</si>
  <si>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</si>
  <si>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</si>
  <si>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</si>
  <si>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</si>
  <si>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</si>
  <si>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</si>
  <si>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</si>
  <si>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</si>
  <si>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</si>
  <si>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</si>
  <si>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</si>
  <si>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</si>
  <si>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</si>
  <si>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</si>
  <si>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</si>
  <si>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</si>
  <si>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</si>
  <si>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</si>
  <si>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</si>
  <si>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</si>
  <si>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</si>
  <si>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</si>
  <si>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</si>
  <si>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</si>
  <si>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</si>
  <si>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</si>
  <si>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</si>
  <si>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</si>
  <si>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</si>
  <si>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</si>
  <si>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</si>
  <si>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</si>
  <si>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</si>
  <si>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</si>
  <si>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</si>
  <si>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</si>
  <si>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</si>
  <si>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</si>
  <si>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</si>
  <si>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</si>
  <si>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</si>
  <si>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</si>
  <si>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</si>
  <si>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</si>
  <si>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</si>
  <si>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</si>
  <si>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</si>
  <si>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</si>
  <si>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</si>
  <si>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</si>
  <si>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</si>
  <si>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</si>
  <si>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</si>
  <si>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</si>
  <si>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</si>
  <si>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</si>
  <si>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</si>
  <si>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</si>
  <si>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</si>
  <si>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</si>
  <si>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</si>
  <si>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</si>
  <si>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</si>
  <si>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</si>
  <si>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</si>
  <si>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</si>
  <si>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</si>
  <si>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</si>
  <si>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</si>
  <si>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</si>
  <si>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</si>
  <si>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</si>
  <si>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</si>
  <si>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</si>
  <si>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</si>
  <si>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</si>
  <si>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</si>
  <si>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</si>
  <si>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</si>
  <si>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</si>
  <si>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</si>
  <si>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</si>
  <si>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</si>
  <si>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</si>
  <si>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</si>
  <si>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</si>
  <si>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</si>
  <si>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</si>
  <si>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</si>
  <si>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</si>
  <si>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</si>
  <si>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</si>
  <si>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</si>
  <si>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</si>
  <si>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</si>
  <si>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</si>
  <si>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</si>
  <si>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</si>
  <si>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</si>
  <si>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</si>
  <si>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</si>
  <si>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</si>
  <si>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</si>
  <si>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</si>
  <si>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</si>
  <si>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</si>
  <si>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</si>
  <si>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</si>
  <si>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</si>
  <si>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</si>
  <si>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</si>
  <si>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</si>
  <si>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</si>
  <si>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</si>
  <si>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</si>
  <si>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</si>
  <si>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</si>
  <si>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</si>
  <si>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</si>
  <si>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</si>
  <si>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</si>
  <si>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</si>
  <si>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</si>
  <si>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</si>
  <si>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</si>
  <si>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</si>
  <si>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</si>
  <si>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</si>
  <si>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</si>
  <si>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</si>
  <si>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</si>
  <si>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</si>
  <si>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</si>
  <si>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</si>
  <si>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</si>
  <si>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</si>
  <si>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</si>
  <si>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</si>
  <si>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</si>
  <si>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</si>
  <si>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</si>
  <si>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</si>
  <si>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</si>
  <si>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</si>
  <si>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</si>
  <si>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</si>
  <si>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</si>
  <si>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</si>
  <si>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</si>
  <si>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</si>
  <si>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</si>
  <si>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</si>
  <si>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</si>
  <si>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</si>
  <si>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</si>
  <si>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</si>
  <si>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</si>
  <si>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</si>
  <si>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</si>
  <si>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</si>
  <si>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</si>
  <si>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</si>
  <si>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</si>
  <si>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</si>
  <si>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</si>
  <si>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</si>
  <si>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</si>
  <si>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</si>
  <si>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</si>
  <si>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</si>
  <si>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</si>
  <si>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</si>
  <si>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</si>
  <si>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</si>
  <si>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</si>
  <si>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</si>
  <si>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</si>
  <si>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</si>
  <si>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</si>
  <si>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</si>
  <si>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</si>
  <si>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</si>
  <si>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</si>
  <si>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</si>
  <si>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</si>
  <si>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</si>
  <si>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</si>
  <si>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</si>
  <si>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</si>
  <si>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</si>
  <si>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</si>
  <si>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</si>
  <si>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</si>
  <si>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</si>
  <si>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</si>
  <si>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</si>
  <si>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</si>
  <si>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</si>
  <si>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</si>
  <si>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</si>
  <si>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</si>
  <si>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</si>
  <si>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</si>
  <si>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</si>
  <si>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</si>
  <si>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</si>
  <si>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</si>
  <si>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</si>
  <si>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</si>
  <si>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</si>
  <si>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</si>
  <si>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</si>
  <si>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</si>
  <si>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</si>
  <si>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</si>
  <si>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</si>
  <si>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</si>
  <si>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</si>
  <si>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</si>
  <si>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</si>
  <si>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</si>
  <si>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</si>
  <si>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</si>
  <si>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</si>
  <si>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</si>
  <si>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</si>
  <si>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</si>
  <si>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</si>
  <si>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</si>
  <si>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</si>
  <si>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</si>
  <si>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</si>
  <si>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</si>
  <si>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</si>
  <si>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</si>
  <si>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</si>
  <si>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</si>
  <si>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</si>
  <si>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</si>
  <si>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</si>
  <si>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</si>
  <si>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</si>
  <si>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</si>
  <si>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</si>
  <si>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</si>
  <si>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</si>
  <si>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</si>
  <si>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</si>
  <si>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</si>
  <si>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</si>
  <si>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</si>
  <si>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</si>
  <si>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</si>
  <si>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</si>
  <si>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</si>
  <si>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</si>
  <si>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</si>
  <si>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</si>
  <si>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</si>
  <si>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</si>
  <si>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</si>
  <si>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</si>
  <si>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</si>
  <si>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</si>
  <si>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</si>
  <si>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</si>
  <si>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</si>
  <si>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</si>
  <si>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</si>
  <si>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</si>
  <si>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</si>
  <si>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</si>
  <si>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</si>
  <si>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</si>
  <si>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</si>
  <si>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</si>
  <si>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</si>
  <si>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</si>
  <si>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</si>
  <si>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</si>
  <si>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</si>
  <si>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</si>
  <si>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</si>
  <si>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</si>
  <si>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</si>
  <si>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</si>
  <si>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</si>
  <si>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</si>
  <si>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</si>
  <si>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</si>
  <si>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</si>
  <si>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</si>
  <si>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</si>
  <si>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</si>
  <si>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</si>
  <si>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</si>
  <si>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</si>
  <si>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</si>
  <si>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</si>
  <si>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</si>
  <si>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</si>
  <si>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</si>
  <si>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</si>
  <si>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</si>
  <si>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</si>
  <si>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</si>
  <si>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</si>
  <si>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</si>
  <si>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</si>
  <si>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</si>
  <si>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</si>
  <si>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</si>
  <si>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</si>
  <si>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</si>
  <si>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</si>
  <si>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</si>
  <si>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</si>
  <si>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</si>
  <si>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</si>
  <si>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</si>
  <si>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</si>
  <si>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</si>
  <si>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</si>
  <si>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</si>
  <si>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</si>
  <si>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</si>
  <si>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</si>
  <si>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</si>
  <si>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</si>
  <si>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</si>
  <si>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</si>
  <si>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</si>
  <si>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</si>
  <si>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</si>
  <si>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</si>
  <si>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</si>
  <si>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</si>
  <si>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</si>
  <si>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</si>
  <si>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</si>
  <si>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</si>
  <si>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</si>
  <si>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</si>
  <si>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</si>
  <si>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</si>
  <si>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</si>
  <si>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</si>
  <si>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</si>
  <si>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</si>
  <si>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</si>
  <si>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</si>
  <si>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</si>
  <si>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</si>
  <si>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</si>
  <si>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</si>
  <si>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</si>
  <si>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</si>
  <si>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</si>
  <si>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</si>
  <si>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</si>
  <si>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</si>
  <si>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</si>
  <si>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</si>
  <si>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</si>
  <si>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</si>
  <si>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</si>
  <si>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</si>
  <si>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</si>
  <si>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</si>
  <si>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</si>
  <si>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</si>
  <si>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</si>
  <si>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</si>
  <si>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</si>
  <si>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</si>
  <si>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</si>
  <si>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</si>
  <si>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</si>
  <si>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</si>
  <si>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</si>
  <si>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</si>
  <si>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</si>
  <si>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</si>
  <si>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</si>
  <si>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</si>
  <si>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</si>
  <si>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</si>
  <si>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</si>
  <si>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</si>
  <si>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</si>
  <si>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</si>
  <si>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</si>
  <si>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</si>
  <si>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</si>
  <si>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</si>
  <si>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</si>
  <si>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</si>
  <si>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</si>
  <si>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</si>
  <si>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</si>
  <si>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</si>
  <si>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</si>
  <si>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</si>
  <si>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</si>
  <si>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</si>
  <si>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</si>
  <si>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</si>
  <si>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</si>
  <si>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</si>
  <si>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</si>
  <si>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</si>
  <si>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</si>
  <si>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</si>
  <si>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</si>
  <si>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</si>
  <si>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</si>
  <si>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</si>
  <si>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</si>
  <si>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</si>
  <si>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</si>
  <si>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</si>
  <si>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</si>
  <si>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</si>
  <si>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</si>
  <si>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</si>
  <si>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</si>
  <si>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</si>
  <si>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</si>
  <si>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</si>
  <si>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</si>
  <si>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</si>
  <si>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</si>
  <si>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</si>
  <si>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</si>
  <si>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</si>
  <si>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</si>
  <si>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</si>
  <si>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</si>
  <si>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</si>
  <si>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</si>
  <si>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</si>
  <si>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</si>
  <si>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</si>
  <si>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</si>
  <si>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</si>
  <si>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</si>
  <si>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</si>
  <si>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</si>
  <si>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</si>
  <si>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</si>
  <si>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</si>
  <si>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</si>
  <si>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</si>
  <si>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</si>
  <si>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</si>
  <si>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</si>
  <si>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</si>
  <si>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</si>
  <si>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</si>
  <si>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</si>
  <si>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</si>
  <si>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</si>
  <si>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</si>
  <si>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</si>
  <si>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</si>
  <si>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</si>
  <si>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</si>
  <si>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</si>
  <si>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</si>
  <si>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</si>
  <si>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</si>
  <si>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</si>
  <si>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</si>
  <si>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</si>
  <si>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</si>
  <si>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</si>
  <si>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</si>
  <si>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</si>
  <si>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</si>
  <si>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</si>
  <si>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</si>
  <si>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</si>
  <si>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</si>
  <si>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</si>
  <si>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</si>
  <si>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</si>
  <si>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</si>
  <si>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</si>
  <si>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</si>
  <si>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</si>
  <si>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</si>
  <si>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</si>
  <si>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</si>
  <si>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</si>
  <si>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</si>
  <si>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</si>
  <si>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</si>
  <si>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</si>
  <si>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</si>
  <si>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</si>
  <si>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</si>
  <si>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</si>
  <si>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</si>
  <si>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</si>
  <si>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</si>
  <si>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</si>
  <si>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</si>
  <si>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</si>
  <si>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</si>
  <si>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</si>
  <si>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</si>
  <si>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</si>
  <si>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</si>
  <si>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</si>
  <si>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</si>
  <si>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</si>
  <si>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</si>
  <si>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</si>
  <si>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</si>
  <si>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</si>
  <si>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</si>
  <si>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</si>
  <si>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</si>
  <si>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</si>
  <si>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</si>
  <si>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</si>
  <si>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</si>
  <si>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</si>
  <si>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</si>
  <si>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</si>
  <si>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</si>
  <si>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</si>
  <si>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</si>
  <si>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</si>
  <si>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</si>
  <si>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</si>
  <si>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</si>
  <si>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</si>
  <si>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</si>
  <si>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</si>
  <si>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</si>
  <si>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</si>
  <si>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</si>
  <si>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</si>
  <si>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</si>
  <si>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</si>
  <si>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</si>
  <si>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</si>
  <si>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</si>
  <si>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</si>
  <si>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</si>
  <si>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</si>
  <si>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</si>
  <si>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</si>
  <si>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</si>
  <si>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</si>
  <si>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</si>
  <si>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</si>
  <si>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</si>
  <si>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</si>
  <si>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</si>
  <si>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</si>
  <si>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</si>
  <si>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</si>
  <si>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</si>
  <si>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</si>
  <si>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</si>
  <si>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</si>
  <si>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</si>
  <si>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</si>
  <si>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</si>
  <si>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</si>
  <si>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</si>
  <si>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</si>
  <si>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</si>
  <si>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</si>
  <si>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</si>
  <si>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</si>
  <si>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</si>
  <si>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</si>
  <si>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</si>
  <si>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</si>
  <si>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</si>
  <si>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</si>
  <si>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</si>
  <si>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</si>
  <si>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</si>
  <si>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</si>
  <si>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</si>
  <si>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</si>
  <si>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</si>
  <si>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</si>
  <si>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</si>
  <si>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</si>
  <si>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</si>
  <si>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</si>
  <si>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</si>
  <si>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</si>
  <si>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</si>
  <si>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</si>
  <si>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</si>
  <si>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</si>
  <si>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</si>
  <si>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</si>
  <si>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</si>
  <si>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</si>
  <si>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</si>
  <si>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</si>
  <si>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</si>
  <si>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</si>
  <si>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</si>
  <si>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</si>
  <si>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</si>
  <si>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</si>
  <si>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</si>
  <si>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</si>
  <si>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</si>
  <si>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</si>
  <si>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</si>
  <si>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</si>
  <si>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</si>
  <si>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</si>
  <si>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</si>
  <si>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</si>
  <si>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</si>
  <si>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</si>
  <si>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</si>
  <si>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</si>
  <si>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</si>
  <si>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</si>
  <si>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</si>
  <si>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</si>
  <si>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</si>
  <si>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</si>
  <si>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</si>
  <si>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</si>
  <si>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</si>
  <si>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</si>
  <si>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</si>
  <si>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</si>
  <si>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</si>
  <si>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</si>
  <si>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</si>
  <si>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</si>
  <si>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</si>
  <si>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</si>
  <si>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</si>
  <si>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</si>
  <si>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</si>
  <si>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</si>
  <si>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</si>
  <si>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</si>
  <si>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</si>
  <si>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</si>
  <si>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</si>
  <si>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</si>
  <si>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</si>
  <si>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</si>
  <si>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</si>
  <si>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</si>
  <si>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</si>
  <si>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</si>
  <si>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</si>
  <si>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</si>
  <si>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</si>
  <si>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</si>
  <si>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</si>
  <si>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</si>
  <si>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</si>
  <si>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</si>
  <si>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</si>
  <si>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</si>
  <si>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</si>
  <si>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</si>
  <si>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</si>
  <si>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</si>
  <si>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</si>
  <si>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</si>
  <si>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</si>
  <si>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</si>
  <si>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</si>
  <si>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</si>
  <si>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</si>
  <si>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</si>
  <si>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</si>
  <si>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</si>
  <si>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</si>
  <si>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</si>
  <si>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</si>
  <si>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</si>
  <si>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</si>
  <si>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</si>
  <si>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</si>
  <si>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</si>
  <si>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</si>
  <si>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</si>
  <si>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</si>
  <si>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</si>
  <si>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</si>
  <si>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</si>
  <si>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</si>
  <si>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</si>
  <si>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</si>
  <si>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</si>
  <si>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</si>
  <si>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</si>
  <si>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</si>
  <si>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</si>
  <si>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</si>
  <si>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</si>
  <si>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</si>
  <si>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</si>
  <si>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</si>
  <si>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</si>
  <si>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</si>
  <si>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</si>
  <si>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</si>
  <si>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</si>
  <si>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</si>
  <si>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</si>
  <si>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</si>
  <si>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</si>
  <si>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</si>
  <si>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</si>
  <si>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</si>
  <si>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</si>
  <si>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</si>
  <si>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</si>
  <si>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</si>
  <si>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</si>
  <si>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</si>
  <si>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</si>
  <si>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</si>
  <si>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</si>
  <si>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</si>
  <si>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</si>
  <si>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</si>
  <si>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</si>
  <si>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</si>
  <si>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</si>
  <si>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</si>
  <si>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</si>
  <si>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</si>
  <si>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</si>
  <si>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</si>
  <si>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</si>
  <si>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</si>
  <si>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</si>
  <si>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</si>
  <si>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</si>
  <si>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</si>
  <si>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</si>
  <si>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</si>
  <si>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</si>
  <si>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</si>
  <si>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</si>
  <si>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</si>
  <si>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</si>
  <si>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</si>
  <si>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</si>
  <si>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</si>
  <si>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</si>
  <si>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</si>
  <si>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</si>
  <si>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</si>
  <si>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</si>
  <si>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</si>
  <si>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</si>
  <si>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</si>
  <si>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</si>
  <si>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</si>
  <si>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</si>
  <si>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</si>
  <si>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</si>
  <si>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</si>
  <si>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</si>
  <si>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</si>
  <si>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</si>
  <si>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</si>
  <si>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</si>
  <si>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</si>
  <si>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</si>
  <si>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</si>
  <si>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</si>
  <si>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</si>
  <si>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</si>
  <si>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</si>
  <si>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</si>
  <si>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</si>
  <si>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</si>
  <si>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</si>
  <si>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</si>
  <si>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</si>
  <si>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</si>
  <si>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</si>
  <si>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</si>
  <si>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</si>
  <si>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</si>
  <si>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</si>
  <si>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</si>
  <si>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</si>
  <si>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</si>
  <si>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</si>
  <si>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</si>
  <si>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</si>
  <si>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</si>
  <si>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</si>
  <si>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</si>
  <si>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</si>
  <si>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</si>
  <si>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</si>
  <si>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</si>
  <si>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</si>
  <si>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</si>
  <si>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</si>
  <si>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</si>
  <si>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</si>
  <si>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</si>
  <si>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</si>
  <si>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</si>
  <si>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</si>
  <si>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</si>
  <si>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</si>
  <si>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</si>
  <si>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</si>
  <si>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</si>
  <si>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</si>
  <si>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</si>
  <si>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</si>
  <si>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</si>
  <si>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</si>
  <si>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</si>
  <si>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</si>
  <si>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</si>
  <si>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</si>
  <si>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</si>
  <si>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</si>
  <si>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</si>
  <si>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</si>
  <si>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</si>
  <si>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</si>
  <si>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</si>
  <si>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</si>
  <si>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</si>
  <si>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</si>
  <si>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</si>
  <si>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</si>
  <si>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</si>
  <si>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</si>
  <si>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</si>
  <si>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</si>
  <si>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</si>
  <si>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</si>
  <si>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</si>
  <si>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</si>
  <si>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</si>
  <si>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</si>
  <si>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</si>
  <si>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</si>
  <si>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</si>
  <si>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</si>
  <si>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</si>
  <si>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</si>
  <si>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</si>
  <si>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</si>
  <si>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</si>
  <si>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</si>
  <si>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</si>
  <si>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</si>
  <si>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</si>
  <si>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</si>
  <si>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</si>
  <si>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</si>
  <si>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</si>
  <si>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</si>
  <si>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</si>
  <si>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</si>
  <si>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</si>
  <si>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</si>
  <si>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</si>
  <si>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</si>
  <si>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</si>
  <si>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</si>
  <si>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</si>
  <si>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</si>
  <si>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</si>
  <si>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</si>
  <si>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</si>
  <si>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</si>
  <si>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</si>
  <si>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</si>
  <si>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</si>
  <si>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</si>
  <si>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</si>
  <si>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</si>
  <si>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</si>
  <si>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</si>
  <si>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</si>
  <si>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</si>
  <si>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</si>
  <si>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</si>
  <si>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</si>
  <si>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</si>
  <si>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</si>
  <si>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</si>
  <si>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</si>
  <si>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</si>
  <si>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</si>
  <si>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</si>
  <si>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</si>
  <si>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</si>
  <si>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</si>
  <si>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</si>
  <si>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</si>
  <si>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</si>
  <si>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</si>
  <si>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</si>
  <si>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</si>
  <si>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</si>
  <si>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</si>
  <si>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</si>
  <si>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</si>
  <si>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</si>
  <si>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</si>
  <si>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</si>
  <si>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</si>
  <si>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</si>
  <si>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</si>
  <si>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</si>
  <si>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</si>
  <si>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</si>
  <si>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</si>
  <si>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</si>
  <si>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</si>
  <si>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</si>
  <si>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</si>
  <si>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</si>
  <si>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</si>
  <si>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</si>
  <si>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</si>
  <si>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</si>
  <si>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</si>
  <si>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</si>
  <si>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</si>
  <si>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</si>
  <si>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</si>
  <si>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</si>
  <si>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</si>
  <si>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</si>
  <si>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</si>
  <si>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</si>
  <si>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</si>
  <si>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</si>
  <si>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</si>
  <si>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</si>
  <si>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</si>
  <si>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</si>
  <si>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</si>
  <si>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</si>
  <si>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</si>
  <si>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</si>
  <si>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</si>
  <si>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</si>
  <si>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</si>
  <si>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</si>
  <si>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</si>
  <si>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</si>
  <si>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</si>
  <si>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</si>
  <si>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</si>
  <si>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</si>
  <si>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</si>
  <si>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</si>
  <si>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</si>
  <si>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</si>
  <si>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</si>
  <si>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</si>
  <si>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</si>
  <si>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</si>
  <si>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</si>
  <si>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</si>
  <si>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</si>
  <si>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</si>
  <si>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</si>
  <si>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</si>
  <si>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</si>
  <si>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</si>
  <si>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</si>
  <si>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</si>
  <si>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</si>
  <si>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</si>
  <si>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</si>
  <si>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</si>
  <si>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</si>
  <si>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</si>
  <si>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</si>
  <si>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</si>
  <si>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</si>
  <si>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</si>
  <si>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</si>
  <si>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</si>
  <si>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</si>
  <si>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</si>
  <si>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</si>
  <si>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</si>
  <si>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</si>
  <si>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</si>
  <si>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</si>
  <si>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</si>
  <si>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</si>
  <si>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</si>
  <si>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</si>
  <si>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</si>
  <si>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</si>
  <si>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</si>
  <si>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</si>
  <si>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</si>
  <si>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</si>
  <si>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</si>
  <si>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</si>
  <si>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</si>
  <si>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</si>
  <si>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</si>
  <si>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</si>
  <si>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</si>
  <si>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</si>
  <si>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</si>
  <si>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</si>
  <si>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</si>
  <si>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</si>
  <si>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</si>
  <si>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</si>
  <si>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</si>
  <si>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</si>
  <si>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</si>
  <si>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</si>
  <si>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</si>
  <si>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</si>
  <si>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</si>
  <si>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</si>
  <si>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</si>
  <si>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</si>
  <si>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</si>
  <si>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</si>
  <si>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</si>
  <si>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</si>
  <si>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</si>
  <si>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</si>
  <si>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</si>
  <si>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</si>
  <si>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</si>
  <si>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</si>
  <si>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</si>
  <si>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</si>
  <si>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</si>
  <si>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</si>
  <si>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</si>
  <si>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</si>
  <si>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</si>
  <si>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</si>
  <si>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</si>
  <si>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</si>
  <si>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</si>
  <si>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</si>
  <si>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</si>
  <si>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</si>
  <si>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</si>
  <si>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</si>
  <si>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</si>
  <si>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</si>
  <si>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</si>
  <si>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</si>
  <si>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</si>
  <si>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</si>
  <si>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</si>
  <si>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</si>
  <si>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</si>
  <si>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</si>
  <si>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</si>
  <si>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</si>
  <si>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</si>
  <si>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</si>
  <si>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</si>
  <si>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</si>
  <si>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</si>
  <si>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</si>
  <si>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</si>
  <si>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</si>
  <si>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</si>
  <si>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</si>
  <si>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</si>
  <si>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</si>
  <si>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</si>
  <si>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</si>
  <si>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</si>
  <si>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</si>
  <si>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</si>
  <si>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</si>
  <si>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</si>
  <si>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</si>
  <si>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</si>
  <si>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</si>
  <si>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</si>
  <si>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</si>
  <si>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</si>
  <si>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</si>
  <si>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</si>
  <si>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</si>
  <si>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</si>
  <si>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</si>
  <si>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</si>
  <si>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</si>
  <si>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</si>
  <si>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</si>
  <si>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</si>
  <si>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</si>
  <si>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</si>
  <si>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</si>
  <si>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</si>
  <si>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</si>
  <si>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</si>
  <si>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</si>
  <si>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</si>
  <si>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</si>
  <si>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</si>
  <si>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</si>
  <si>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</si>
  <si>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</si>
  <si>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</si>
  <si>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</si>
  <si>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</si>
  <si>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</si>
  <si>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</si>
  <si>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</si>
  <si>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</si>
  <si>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</si>
  <si>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</si>
  <si>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</si>
  <si>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</si>
  <si>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</si>
  <si>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</si>
  <si>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</si>
  <si>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</si>
  <si>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</si>
  <si>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</si>
  <si>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</si>
  <si>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</si>
  <si>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</si>
  <si>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</si>
  <si>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</si>
  <si>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</si>
  <si>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</si>
  <si>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</si>
  <si>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</si>
  <si>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</si>
  <si>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</si>
  <si>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</si>
  <si>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</si>
  <si>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</si>
  <si>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</si>
  <si>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</si>
  <si>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</si>
  <si>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</si>
  <si>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</si>
  <si>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</si>
  <si>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</si>
  <si>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</si>
  <si>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</si>
  <si>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</si>
  <si>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</si>
  <si>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</si>
  <si>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</si>
  <si>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</si>
  <si>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</si>
  <si>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</si>
  <si>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</si>
  <si>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</si>
  <si>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</si>
  <si>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</si>
  <si>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</si>
  <si>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</si>
  <si>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</si>
  <si>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</si>
  <si>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</si>
  <si>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</si>
  <si>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</si>
  <si>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</si>
  <si>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</si>
  <si>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</si>
  <si>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</si>
  <si>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</si>
  <si>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</si>
  <si>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</si>
  <si>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</si>
  <si>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</si>
  <si>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</si>
  <si>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</si>
  <si>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</si>
  <si>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</si>
  <si>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</si>
  <si>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</si>
  <si>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</si>
  <si>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</si>
  <si>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</si>
  <si>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</si>
  <si>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</si>
  <si>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</si>
  <si>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</si>
  <si>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</si>
  <si>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</si>
  <si>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</si>
  <si>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</si>
  <si>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</si>
  <si>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</si>
  <si>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</si>
  <si>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</si>
  <si>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</si>
  <si>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</si>
  <si>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</si>
  <si>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</si>
  <si>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</si>
  <si>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</si>
  <si>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</si>
  <si>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</si>
  <si>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</si>
  <si>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</si>
  <si>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</si>
  <si>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</si>
  <si>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</si>
  <si>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</si>
  <si>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</si>
  <si>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</si>
  <si>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</si>
  <si>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</si>
  <si>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</si>
  <si>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</si>
  <si>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</si>
  <si>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</si>
  <si>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</si>
  <si>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</si>
  <si>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</si>
  <si>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</si>
  <si>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</si>
  <si>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</si>
  <si>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</si>
  <si>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</si>
  <si>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</si>
  <si>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</si>
  <si>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</si>
  <si>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</si>
  <si>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</si>
  <si>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</si>
  <si>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</si>
  <si>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</si>
  <si>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</si>
  <si>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</si>
  <si>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</si>
  <si>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</si>
  <si>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</si>
  <si>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</si>
  <si>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</si>
  <si>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</si>
  <si>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</si>
  <si>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</si>
  <si>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</si>
  <si>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</si>
  <si>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</si>
  <si>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</si>
  <si>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</si>
  <si>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</si>
  <si>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</si>
  <si>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</si>
  <si>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</si>
  <si>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</si>
  <si>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</si>
  <si>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</si>
  <si>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</si>
  <si>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</si>
  <si>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</si>
  <si>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</si>
  <si>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</si>
  <si>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</si>
  <si>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</si>
  <si>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</si>
  <si>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</si>
  <si>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</si>
  <si>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</si>
  <si>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</si>
  <si>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</si>
  <si>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</si>
  <si>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</si>
  <si>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</si>
  <si>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</si>
  <si>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</si>
  <si>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</si>
  <si>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</si>
  <si>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</si>
  <si>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</si>
  <si>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</si>
  <si>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</si>
  <si>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</si>
  <si>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</si>
  <si>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</si>
  <si>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</si>
  <si>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</si>
  <si>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</si>
  <si>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</si>
  <si>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</si>
  <si>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</si>
  <si>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</si>
  <si>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</si>
  <si>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</si>
  <si>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</si>
  <si>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</si>
  <si>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</si>
  <si>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</si>
  <si>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</si>
  <si>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</si>
  <si>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</si>
  <si>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</si>
  <si>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</si>
  <si>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</si>
  <si>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</si>
  <si>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</si>
  <si>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</si>
  <si>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</si>
  <si>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</si>
  <si>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</si>
  <si>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</si>
  <si>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</si>
  <si>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</si>
  <si>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</si>
  <si>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</si>
  <si>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</si>
  <si>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</si>
  <si>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</si>
  <si>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</si>
  <si>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</si>
  <si>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</si>
  <si>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</si>
  <si>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</si>
  <si>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</si>
  <si>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</si>
  <si>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</si>
  <si>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</si>
  <si>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</si>
  <si>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</si>
  <si>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</si>
  <si>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</si>
  <si>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</si>
  <si>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</si>
  <si>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</si>
  <si>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</si>
  <si>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</si>
  <si>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</si>
  <si>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</si>
  <si>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</si>
  <si>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</si>
  <si>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</si>
  <si>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</si>
  <si>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</si>
  <si>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</si>
  <si>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</si>
  <si>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</si>
  <si>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</si>
  <si>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</si>
  <si>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</si>
  <si>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</si>
  <si>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</si>
  <si>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</si>
  <si>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</si>
  <si>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</si>
  <si>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</si>
  <si>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</si>
  <si>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</si>
  <si>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</si>
  <si>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</si>
  <si>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</si>
  <si>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</si>
  <si>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</si>
  <si>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</si>
  <si>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</si>
  <si>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</si>
  <si>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</si>
  <si>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</si>
  <si>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</si>
  <si>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</si>
  <si>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</si>
  <si>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</si>
  <si>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</si>
  <si>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</si>
  <si>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</si>
  <si>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</si>
  <si>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</si>
  <si>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</si>
  <si>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</si>
  <si>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</si>
  <si>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</si>
  <si>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</si>
  <si>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</si>
  <si>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</si>
  <si>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</si>
  <si>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</si>
  <si>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</si>
  <si>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</si>
  <si>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</si>
  <si>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</si>
  <si>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</si>
  <si>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</si>
  <si>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</si>
  <si>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</si>
  <si>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</si>
  <si>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</si>
  <si>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</si>
  <si>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</si>
  <si>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</si>
  <si>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</si>
  <si>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</si>
  <si>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</si>
  <si>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</si>
  <si>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</si>
  <si>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</si>
  <si>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</si>
  <si>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</si>
  <si>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</si>
  <si>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</si>
  <si>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</si>
  <si>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</si>
  <si>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</si>
  <si>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</si>
  <si>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</si>
  <si>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</si>
  <si>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</si>
  <si>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</si>
  <si>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</si>
  <si>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</si>
  <si>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</si>
  <si>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</si>
  <si>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</si>
  <si>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</si>
  <si>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</si>
  <si>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</si>
  <si>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</si>
  <si>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</si>
  <si>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</si>
  <si>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</si>
  <si>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</si>
  <si>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</si>
  <si>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</si>
  <si>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</si>
  <si>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</si>
  <si>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</si>
  <si>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</si>
  <si>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</si>
  <si>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</si>
  <si>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</si>
  <si>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</si>
  <si>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</si>
  <si>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</si>
  <si>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</si>
  <si>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</si>
  <si>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</si>
  <si>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</si>
  <si>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</si>
  <si>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</si>
  <si>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</si>
  <si>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</si>
  <si>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</si>
  <si>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</si>
  <si>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</si>
  <si>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</si>
  <si>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</si>
  <si>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</si>
  <si>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</si>
  <si>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</si>
  <si>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</si>
  <si>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</si>
  <si>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</si>
  <si>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</si>
  <si>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</si>
  <si>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</si>
  <si>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</si>
  <si>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</si>
  <si>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</si>
  <si>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</si>
  <si>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</si>
  <si>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</si>
  <si>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</si>
  <si>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</si>
  <si>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</si>
  <si>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</si>
  <si>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</si>
  <si>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</si>
  <si>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</si>
  <si>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</si>
  <si>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</si>
  <si>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</si>
  <si>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</si>
  <si>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</si>
  <si>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</si>
  <si>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</si>
  <si>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</si>
  <si>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</si>
  <si>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</si>
  <si>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</si>
  <si>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</si>
  <si>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</si>
  <si>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</si>
  <si>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</si>
  <si>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</si>
  <si>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</si>
  <si>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</si>
  <si>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</si>
  <si>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</si>
  <si>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</si>
  <si>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</si>
  <si>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</si>
  <si>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</si>
  <si>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</si>
  <si>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</si>
  <si>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</si>
  <si>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</si>
  <si>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</si>
  <si>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</si>
  <si>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</si>
  <si>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</si>
  <si>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</si>
  <si>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</si>
  <si>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</si>
  <si>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</si>
  <si>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</si>
  <si>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</si>
  <si>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</si>
  <si>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</si>
  <si>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</si>
  <si>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</si>
  <si>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</si>
  <si>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</si>
  <si>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</si>
  <si>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</si>
  <si>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</si>
  <si>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</si>
  <si>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</si>
  <si>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</si>
  <si>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</si>
  <si>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</si>
  <si>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</si>
  <si>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</si>
  <si>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</si>
  <si>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</si>
  <si>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</si>
  <si>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</si>
  <si>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</si>
  <si>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</si>
  <si>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</si>
  <si>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</si>
  <si>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</si>
  <si>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</si>
  <si>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</si>
  <si>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</si>
  <si>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</si>
  <si>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</si>
  <si>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</si>
  <si>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</si>
  <si>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</si>
  <si>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</si>
  <si>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</si>
  <si>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</si>
  <si>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</si>
  <si>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</si>
  <si>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</si>
  <si>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</si>
  <si>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</si>
  <si>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</si>
  <si>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</si>
  <si>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</si>
  <si>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</si>
  <si>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</si>
  <si>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</si>
  <si>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</si>
  <si>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</si>
  <si>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</si>
  <si>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</si>
  <si>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</si>
  <si>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</si>
  <si>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</si>
  <si>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</si>
  <si>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</si>
  <si>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</si>
  <si>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</si>
  <si>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</si>
  <si>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</si>
  <si>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</si>
  <si>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</si>
  <si>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</si>
  <si>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</si>
  <si>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</si>
  <si>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</si>
  <si>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</si>
  <si>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</si>
  <si>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</si>
  <si>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</si>
  <si>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</si>
  <si>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</si>
  <si>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</si>
  <si>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</si>
  <si>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</si>
  <si>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</si>
  <si>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</si>
  <si>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</si>
  <si>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</si>
  <si>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</si>
  <si>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</si>
  <si>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</si>
  <si>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</si>
  <si>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</si>
  <si>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</si>
  <si>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</si>
  <si>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</si>
  <si>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</si>
  <si>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</si>
  <si>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</si>
  <si>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</si>
  <si>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</si>
  <si>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</si>
  <si>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</si>
  <si>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</si>
  <si>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</si>
  <si>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</si>
  <si>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</si>
  <si>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</si>
  <si>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</si>
  <si>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</si>
  <si>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</si>
  <si>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</si>
  <si>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</si>
  <si>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</si>
  <si>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</si>
  <si>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</si>
  <si>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</si>
  <si>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</si>
  <si>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</si>
  <si>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</si>
  <si>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</si>
  <si>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</si>
  <si>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</si>
  <si>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</si>
  <si>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</si>
  <si>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</si>
  <si>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</si>
  <si>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</si>
  <si>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</si>
  <si>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</si>
  <si>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</si>
  <si>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</si>
  <si>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</si>
  <si>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</si>
  <si>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</si>
  <si>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</si>
  <si>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</si>
  <si>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</si>
  <si>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</si>
  <si>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</si>
  <si>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</si>
  <si>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</si>
  <si>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</si>
  <si>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</si>
  <si>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</si>
  <si>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</si>
  <si>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</si>
  <si>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</si>
  <si>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</si>
  <si>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</si>
  <si>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</si>
  <si>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</si>
  <si>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</si>
  <si>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</si>
  <si>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</si>
  <si>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</si>
  <si>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</si>
  <si>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</si>
  <si>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</si>
  <si>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</si>
  <si>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</si>
  <si>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</si>
  <si>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</si>
  <si>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</si>
  <si>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</si>
  <si>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</si>
  <si>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</si>
  <si>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</si>
  <si>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</si>
  <si>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</si>
  <si>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</si>
  <si>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</si>
  <si>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</si>
  <si>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</si>
  <si>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</si>
  <si>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</si>
  <si>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</si>
  <si>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</si>
  <si>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</si>
  <si>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</si>
  <si>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</si>
  <si>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</si>
  <si>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</si>
  <si>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</si>
  <si>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</si>
  <si>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</si>
  <si>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</si>
  <si>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</si>
  <si>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</si>
  <si>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</si>
  <si>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</si>
  <si>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</si>
  <si>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</si>
  <si>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</si>
  <si>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</si>
  <si>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</si>
  <si>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</si>
  <si>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</si>
  <si>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</si>
  <si>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</si>
  <si>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</si>
  <si>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</si>
  <si>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</si>
  <si>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</si>
  <si>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</si>
  <si>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</si>
  <si>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</si>
  <si>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</si>
  <si>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</si>
  <si>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</si>
  <si>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</si>
  <si>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</si>
  <si>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</si>
  <si>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</si>
  <si>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</si>
  <si>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</si>
  <si>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</si>
  <si>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</si>
  <si>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</si>
  <si>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</si>
  <si>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</si>
  <si>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</si>
  <si>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</si>
  <si>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</si>
  <si>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</si>
  <si>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</si>
  <si>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</si>
  <si>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</si>
  <si>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</si>
  <si>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</si>
  <si>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</si>
  <si>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</si>
  <si>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</si>
  <si>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</si>
  <si>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</si>
  <si>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</si>
  <si>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</si>
  <si>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</si>
  <si>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</si>
  <si>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</si>
  <si>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</si>
  <si>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</si>
  <si>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</si>
  <si>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</si>
  <si>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</si>
  <si>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</si>
  <si>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</si>
  <si>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</si>
  <si>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</si>
  <si>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</si>
  <si>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</si>
  <si>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</si>
  <si>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</si>
  <si>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</si>
  <si>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</si>
  <si>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</si>
  <si>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</si>
  <si>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</si>
  <si>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</si>
  <si>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</si>
  <si>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</si>
  <si>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</si>
  <si>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</si>
  <si>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</si>
  <si>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</si>
  <si>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</si>
  <si>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</si>
  <si>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</si>
  <si>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</si>
  <si>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</si>
  <si>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</si>
  <si>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</si>
  <si>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</si>
  <si>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</si>
  <si>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</si>
  <si>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</si>
  <si>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</si>
  <si>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</si>
  <si>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</si>
  <si>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</si>
  <si>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</si>
  <si>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</si>
  <si>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</si>
  <si>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</si>
  <si>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</si>
  <si>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</si>
  <si>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</si>
  <si>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</si>
  <si>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</si>
  <si>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</si>
  <si>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</si>
  <si>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</si>
  <si>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</si>
  <si>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</si>
  <si>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</si>
  <si>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</si>
  <si>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</si>
  <si>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</si>
  <si>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</si>
  <si>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</si>
  <si>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</si>
  <si>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</si>
  <si>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</si>
  <si>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</si>
  <si>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</si>
  <si>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</si>
  <si>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</si>
  <si>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</si>
  <si>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</si>
  <si>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</si>
  <si>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</si>
  <si>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</si>
  <si>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</si>
  <si>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</si>
  <si>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</si>
  <si>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</si>
  <si>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</si>
  <si>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</si>
  <si>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</si>
  <si>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</si>
  <si>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</si>
  <si>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</si>
  <si>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</si>
  <si>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</si>
  <si>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</si>
  <si>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</si>
  <si>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</si>
  <si>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</si>
  <si>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</si>
  <si>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</si>
  <si>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</si>
  <si>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</si>
  <si>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</si>
  <si>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</si>
  <si>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</si>
  <si>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</si>
  <si>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</si>
  <si>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</si>
  <si>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</si>
  <si>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</si>
  <si>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</si>
  <si>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</si>
  <si>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</si>
  <si>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</si>
  <si>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</si>
  <si>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</si>
  <si>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</si>
  <si>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</si>
  <si>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</si>
  <si>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</si>
  <si>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</si>
  <si>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</si>
  <si>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</si>
  <si>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</si>
  <si>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</si>
  <si>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</si>
  <si>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</si>
  <si>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</si>
  <si>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</si>
  <si>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</si>
  <si>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</si>
  <si>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</si>
  <si>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</si>
  <si>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</si>
  <si>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</si>
  <si>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</si>
  <si>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</si>
  <si>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</si>
  <si>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</si>
  <si>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</si>
  <si>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</si>
  <si>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</si>
  <si>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</si>
  <si>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</si>
  <si>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</si>
  <si>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</si>
  <si>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</si>
  <si>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</si>
  <si>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</si>
  <si>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</si>
  <si>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</si>
  <si>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</si>
  <si>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</si>
  <si>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</si>
  <si>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</si>
  <si>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</si>
  <si>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</si>
  <si>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</si>
  <si>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</si>
  <si>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</si>
  <si>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</si>
  <si>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</si>
  <si>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</si>
  <si>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</si>
  <si>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</si>
  <si>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</si>
  <si>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</si>
  <si>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</si>
  <si>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</si>
  <si>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</si>
  <si>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</si>
  <si>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</si>
  <si>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</si>
  <si>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</si>
  <si>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</si>
  <si>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</si>
  <si>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</si>
  <si>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</si>
  <si>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</si>
  <si>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</si>
  <si>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</si>
  <si>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</si>
  <si>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</si>
  <si>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</si>
  <si>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</si>
  <si>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</si>
  <si>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</si>
  <si>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</si>
  <si>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</si>
  <si>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</si>
  <si>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</si>
  <si>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</si>
  <si>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</si>
  <si>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</si>
  <si>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</si>
  <si>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</si>
  <si>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</si>
  <si>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</si>
  <si>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</si>
  <si>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</si>
  <si>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</si>
  <si>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</si>
  <si>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</si>
  <si>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</si>
  <si>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</si>
  <si>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</si>
  <si>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</si>
  <si>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</si>
  <si>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</si>
  <si>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</si>
  <si>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</si>
  <si>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</si>
  <si>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</si>
  <si>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</si>
  <si>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</si>
  <si>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</si>
  <si>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</si>
  <si>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</si>
  <si>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</si>
  <si>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</si>
  <si>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</si>
  <si>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</si>
  <si>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</si>
  <si>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</si>
  <si>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</si>
  <si>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</si>
  <si>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</si>
  <si>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</si>
  <si>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</si>
  <si>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</si>
  <si>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</si>
  <si>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</si>
  <si>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</si>
  <si>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</si>
  <si>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</si>
  <si>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</si>
  <si>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</si>
  <si>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</si>
  <si>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</si>
  <si>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</si>
  <si>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</si>
  <si>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</si>
  <si>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</si>
  <si>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</si>
  <si>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</si>
  <si>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</si>
  <si>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</si>
  <si>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</si>
  <si>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</si>
  <si>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</si>
  <si>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</si>
  <si>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</si>
  <si>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</si>
  <si>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</si>
  <si>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</si>
  <si>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</si>
  <si>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</si>
  <si>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</si>
  <si>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</si>
  <si>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</si>
  <si>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</si>
  <si>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</si>
  <si>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</si>
  <si>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</si>
  <si>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</si>
  <si>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</si>
  <si>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</si>
  <si>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</si>
  <si>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</si>
  <si>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</si>
  <si>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</si>
  <si>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</si>
  <si>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</si>
  <si>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</si>
  <si>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</si>
  <si>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</si>
  <si>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</si>
  <si>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</si>
  <si>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</si>
  <si>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</si>
  <si>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</si>
  <si>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</si>
  <si>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</si>
  <si>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</si>
  <si>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</si>
  <si>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</si>
  <si>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</si>
  <si>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</si>
  <si>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</si>
  <si>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</si>
  <si>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</si>
  <si>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</si>
  <si>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</si>
  <si>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</si>
  <si>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</si>
  <si>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</si>
  <si>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</si>
  <si>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</si>
  <si>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</si>
  <si>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</si>
  <si>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</si>
  <si>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</si>
  <si>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</si>
  <si>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</si>
  <si>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</si>
  <si>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</si>
  <si>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</si>
  <si>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</si>
  <si>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</si>
  <si>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</si>
  <si>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</si>
  <si>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</si>
  <si>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</si>
  <si>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</si>
  <si>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</si>
  <si>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</si>
  <si>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</si>
  <si>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</si>
  <si>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</si>
  <si>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</si>
  <si>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</si>
  <si>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</si>
  <si>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</si>
  <si>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</si>
  <si>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</si>
  <si>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</si>
  <si>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</si>
  <si>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</si>
  <si>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</si>
  <si>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</si>
  <si>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</si>
  <si>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</si>
  <si>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</si>
  <si>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</si>
  <si>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</si>
  <si>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</si>
  <si>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</si>
  <si>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</si>
  <si>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</si>
  <si>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</si>
  <si>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</si>
  <si>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</si>
  <si>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</si>
  <si>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</si>
  <si>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</si>
  <si>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</si>
  <si>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</si>
  <si>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</si>
  <si>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</si>
  <si>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</si>
  <si>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</si>
  <si>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</si>
  <si>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</si>
  <si>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</si>
  <si>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</si>
  <si>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</si>
  <si>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</si>
  <si>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</si>
  <si>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</si>
  <si>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</si>
  <si>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</si>
  <si>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</si>
  <si>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</si>
  <si>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</si>
  <si>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</si>
  <si>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</si>
  <si>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</si>
  <si>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</si>
  <si>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</si>
  <si>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</si>
  <si>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</si>
  <si>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</si>
  <si>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</si>
  <si>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</si>
  <si>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</si>
  <si>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</si>
  <si>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</si>
  <si>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</si>
  <si>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</si>
  <si>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</si>
  <si>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</si>
  <si>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</si>
  <si>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</si>
  <si>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</si>
  <si>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</si>
  <si>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</si>
  <si>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</si>
  <si>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</si>
  <si>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</si>
  <si>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</si>
  <si>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</si>
  <si>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</si>
  <si>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</si>
  <si>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</si>
  <si>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</si>
  <si>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</si>
  <si>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</si>
  <si>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</si>
  <si>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</si>
  <si>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</si>
  <si>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</si>
  <si>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</si>
  <si>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</si>
  <si>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</si>
  <si>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</si>
  <si>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</si>
  <si>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</si>
  <si>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</si>
  <si>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</si>
  <si>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</si>
  <si>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</si>
  <si>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</si>
  <si>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</si>
  <si>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</si>
  <si>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</si>
  <si>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</si>
  <si>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</si>
  <si>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</si>
  <si>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</si>
  <si>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</si>
  <si>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</si>
  <si>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</si>
  <si>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</si>
  <si>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</si>
  <si>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</si>
  <si>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</si>
  <si>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</si>
  <si>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</si>
  <si>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</si>
  <si>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</si>
  <si>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</si>
  <si>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</si>
  <si>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</si>
  <si>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</si>
  <si>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</si>
  <si>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</si>
  <si>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</si>
  <si>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</si>
  <si>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</si>
  <si>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</si>
  <si>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</si>
  <si>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</si>
  <si>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</si>
  <si>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</si>
  <si>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</si>
  <si>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</si>
  <si>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</si>
  <si>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</si>
  <si>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</si>
  <si>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</si>
  <si>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</si>
  <si>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</si>
  <si>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</si>
  <si>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</si>
  <si>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</si>
  <si>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</si>
  <si>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</si>
  <si>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</si>
  <si>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</si>
  <si>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</si>
  <si>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</si>
  <si>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</si>
  <si>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</si>
  <si>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</si>
  <si>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</si>
  <si>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</si>
  <si>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</si>
  <si>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</si>
  <si>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</si>
  <si>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</si>
  <si>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</si>
  <si>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</si>
  <si>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</si>
  <si>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</si>
  <si>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</si>
  <si>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</si>
  <si>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</si>
  <si>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</si>
  <si>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</si>
  <si>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</si>
  <si>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</si>
  <si>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</si>
  <si>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</si>
  <si>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</si>
  <si>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</si>
  <si>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</si>
  <si>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</si>
  <si>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</si>
  <si>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</si>
  <si>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</si>
  <si>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</si>
  <si>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</si>
  <si>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</si>
  <si>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</si>
  <si>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</si>
  <si>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</si>
  <si>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</si>
  <si>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</si>
  <si>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</si>
  <si>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</si>
  <si>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</si>
  <si>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</si>
  <si>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</si>
  <si>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</si>
  <si>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</si>
  <si>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</si>
  <si>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</si>
  <si>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</si>
  <si>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</si>
  <si>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</si>
  <si>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</si>
  <si>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</si>
  <si>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</si>
  <si>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</si>
  <si>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</si>
  <si>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</si>
  <si>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</si>
  <si>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</si>
  <si>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</si>
  <si>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</si>
  <si>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</si>
  <si>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</si>
  <si>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</si>
  <si>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</si>
  <si>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</si>
  <si>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</si>
  <si>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</si>
  <si>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</si>
  <si>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</si>
  <si>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</si>
  <si>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</si>
  <si>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</si>
  <si>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</si>
  <si>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</si>
  <si>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</si>
  <si>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</si>
  <si>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</si>
  <si>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</si>
  <si>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</si>
  <si>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</si>
  <si>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</si>
  <si>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</si>
  <si>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</si>
  <si>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</si>
  <si>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</si>
  <si>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</si>
  <si>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</si>
  <si>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</si>
  <si>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</si>
  <si>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</si>
  <si>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</si>
  <si>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</si>
  <si>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</si>
  <si>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</si>
  <si>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</si>
  <si>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</si>
  <si>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</si>
  <si>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</si>
  <si>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</si>
  <si>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</si>
  <si>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</si>
  <si>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</si>
  <si>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</si>
  <si>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</si>
  <si>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</si>
  <si>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</si>
  <si>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</si>
  <si>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</si>
  <si>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</si>
  <si>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</si>
  <si>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</si>
  <si>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</si>
  <si>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</si>
  <si>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</si>
  <si>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</si>
  <si>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</si>
  <si>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</si>
  <si>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</si>
  <si>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</si>
  <si>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</si>
  <si>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</si>
  <si>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</si>
  <si>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</si>
  <si>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</si>
  <si>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</si>
  <si>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</si>
  <si>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</si>
  <si>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</si>
  <si>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</si>
  <si>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</si>
  <si>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</si>
  <si>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</si>
  <si>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</si>
  <si>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</si>
  <si>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</si>
  <si>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</si>
  <si>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</si>
  <si>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</si>
  <si>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</si>
  <si>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</si>
  <si>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</si>
  <si>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</si>
  <si>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</si>
  <si>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</si>
  <si>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</si>
  <si>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</si>
  <si>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</si>
  <si>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</si>
  <si>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</si>
  <si>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</si>
  <si>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</si>
  <si>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</si>
  <si>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</si>
  <si>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</si>
  <si>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</si>
  <si>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</si>
  <si>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</si>
  <si>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</si>
  <si>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</si>
  <si>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</si>
  <si>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</si>
  <si>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</si>
  <si>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</si>
  <si>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</si>
  <si>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</si>
  <si>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</si>
  <si>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</si>
  <si>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</si>
  <si>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</si>
  <si>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</si>
  <si>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</si>
  <si>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</si>
  <si>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</si>
  <si>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</si>
  <si>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</si>
  <si>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</si>
  <si>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</si>
  <si>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</si>
  <si>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</si>
  <si>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</si>
  <si>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</si>
  <si>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</si>
  <si>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</si>
  <si>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</si>
  <si>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</si>
  <si>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</si>
  <si>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</si>
  <si>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</si>
  <si>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</si>
  <si>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</si>
  <si>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</si>
  <si>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</si>
  <si>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</si>
  <si>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</si>
  <si>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</si>
  <si>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</si>
  <si>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</si>
  <si>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</si>
  <si>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</si>
  <si>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</si>
  <si>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</si>
  <si>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</si>
  <si>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</si>
  <si>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</si>
  <si>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</si>
  <si>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</si>
  <si>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</si>
  <si>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</si>
  <si>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</si>
  <si>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</si>
  <si>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</si>
  <si>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</si>
  <si>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</si>
  <si>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</si>
  <si>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</si>
  <si>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</si>
  <si>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</si>
  <si>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</si>
  <si>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</si>
  <si>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</si>
  <si>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</si>
  <si>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</si>
  <si>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</si>
  <si>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</si>
  <si>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</si>
  <si>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</si>
  <si>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</si>
  <si>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</si>
  <si>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</si>
  <si>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</si>
  <si>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</si>
  <si>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</si>
  <si>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</si>
  <si>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</si>
  <si>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</si>
  <si>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</si>
  <si>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</si>
  <si>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</si>
  <si>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</si>
  <si>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</si>
  <si>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</si>
  <si>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</si>
  <si>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</si>
  <si>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</si>
  <si>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</si>
  <si>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</si>
  <si>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</si>
  <si>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</si>
  <si>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</si>
  <si>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</si>
  <si>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</si>
  <si>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</si>
  <si>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</si>
  <si>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</si>
  <si>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</si>
  <si>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</si>
  <si>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</si>
  <si>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</si>
  <si>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</si>
  <si>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</si>
  <si>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</si>
  <si>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</si>
  <si>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</si>
  <si>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</si>
  <si>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</si>
  <si>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</si>
  <si>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</si>
  <si>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</si>
  <si>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</si>
  <si>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</si>
  <si>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</si>
  <si>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</si>
  <si>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</si>
  <si>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</si>
  <si>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</si>
  <si>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</si>
  <si>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</si>
  <si>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</si>
  <si>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</si>
  <si>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</si>
  <si>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</si>
  <si>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</si>
  <si>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</si>
  <si>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</si>
  <si>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</si>
  <si>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</si>
  <si>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</si>
  <si>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</si>
  <si>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</si>
  <si>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</si>
  <si>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</si>
  <si>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</si>
  <si>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</si>
  <si>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</si>
  <si>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</si>
  <si>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</si>
  <si>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</si>
  <si>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</si>
  <si>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</si>
  <si>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</si>
  <si>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</si>
  <si>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</si>
  <si>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</si>
  <si>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</si>
  <si>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</si>
  <si>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</si>
  <si>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</si>
  <si>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</si>
  <si>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</si>
  <si>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</si>
  <si>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</si>
  <si>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</si>
  <si>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</si>
  <si>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</si>
  <si>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</si>
  <si>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</si>
  <si>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</si>
  <si>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</si>
  <si>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</si>
  <si>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</si>
  <si>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</si>
  <si>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</si>
  <si>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</si>
  <si>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</si>
  <si>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</si>
  <si>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</si>
  <si>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</si>
  <si>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</si>
  <si>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</si>
  <si>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</si>
  <si>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</si>
  <si>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</si>
  <si>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</si>
  <si>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</si>
  <si>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</si>
  <si>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</si>
  <si>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</si>
  <si>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</si>
  <si>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</si>
  <si>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</si>
  <si>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</si>
  <si>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</si>
  <si>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</si>
  <si>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</si>
  <si>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</si>
  <si>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</si>
  <si>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</si>
  <si>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</si>
  <si>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</si>
  <si>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</si>
  <si>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</si>
  <si>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</si>
  <si>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</si>
  <si>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</si>
  <si>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</si>
  <si>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</si>
  <si>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</si>
  <si>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</si>
  <si>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</si>
  <si>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</si>
  <si>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</si>
  <si>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</si>
  <si>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</si>
  <si>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</si>
  <si>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</si>
  <si>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</si>
  <si>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</si>
  <si>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</si>
  <si>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</si>
  <si>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</si>
  <si>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</si>
  <si>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</si>
  <si>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</si>
  <si>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</si>
  <si>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</si>
  <si>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</si>
  <si>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</si>
  <si>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</si>
  <si>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</si>
  <si>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</si>
  <si>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</si>
  <si>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</si>
  <si>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</si>
  <si>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</si>
  <si>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</si>
  <si>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</si>
  <si>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</si>
  <si>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</si>
  <si>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</si>
  <si>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</si>
  <si>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</si>
  <si>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</si>
  <si>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</si>
  <si>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</si>
  <si>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</si>
  <si>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</si>
  <si>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</si>
  <si>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</si>
  <si>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</si>
  <si>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</si>
  <si>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</si>
  <si>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</si>
  <si>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</si>
  <si>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</si>
  <si>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</si>
  <si>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</si>
  <si>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</si>
  <si>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</si>
  <si>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</si>
  <si>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</si>
  <si>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</si>
  <si>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</si>
  <si>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</si>
  <si>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</si>
  <si>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</si>
  <si>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</si>
  <si>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</si>
  <si>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</si>
  <si>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</si>
  <si>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</si>
  <si>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</si>
  <si>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</si>
  <si>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</si>
  <si>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</si>
  <si>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</si>
  <si>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</si>
  <si>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</si>
  <si>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</si>
  <si>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</si>
  <si>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</si>
  <si>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</si>
  <si>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</si>
  <si>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</si>
  <si>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</si>
  <si>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</si>
  <si>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</si>
  <si>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</si>
  <si>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</si>
  <si>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</si>
  <si>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</si>
  <si>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</si>
  <si>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</si>
  <si>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</si>
  <si>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</si>
  <si>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</si>
  <si>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</si>
  <si>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</si>
  <si>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</si>
  <si>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</si>
  <si>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</si>
  <si>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</si>
  <si>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</si>
  <si>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</si>
  <si>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</si>
  <si>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</si>
  <si>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</si>
  <si>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</si>
  <si>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</si>
  <si>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</si>
  <si>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</si>
  <si>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</si>
  <si>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</si>
  <si>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</si>
  <si>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</si>
  <si>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</si>
  <si>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</si>
  <si>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</si>
  <si>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</si>
  <si>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</si>
  <si>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</si>
  <si>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</si>
  <si>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</si>
  <si>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</si>
  <si>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</si>
  <si>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</si>
  <si>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</si>
  <si>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</si>
  <si>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</si>
  <si>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</si>
  <si>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</si>
  <si>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</si>
  <si>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</si>
  <si>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</si>
  <si>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</si>
  <si>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</si>
  <si>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</si>
  <si>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</si>
  <si>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</si>
  <si>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</si>
  <si>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</si>
  <si>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</si>
  <si>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</si>
  <si>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</si>
  <si>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</si>
  <si>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</si>
  <si>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</si>
  <si>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</si>
  <si>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</si>
  <si>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</si>
  <si>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</si>
  <si>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</si>
  <si>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</si>
  <si>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</si>
  <si>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</si>
  <si>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</si>
  <si>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</si>
  <si>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</si>
  <si>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</si>
  <si>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</si>
  <si>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</si>
  <si>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</si>
  <si>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</si>
  <si>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</si>
  <si>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</si>
  <si>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</si>
  <si>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</si>
  <si>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</si>
  <si>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</si>
  <si>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</si>
  <si>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</si>
  <si>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</si>
  <si>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</si>
  <si>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</si>
  <si>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</si>
  <si>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</si>
  <si>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</si>
  <si>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</si>
  <si>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</si>
  <si>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</si>
  <si>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</si>
  <si>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</si>
  <si>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</si>
  <si>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</si>
  <si>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</si>
  <si>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</si>
  <si>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</si>
  <si>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</si>
  <si>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</si>
  <si>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</si>
  <si>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</si>
  <si>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</si>
  <si>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</si>
  <si>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</si>
  <si>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</si>
  <si>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</si>
  <si>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</si>
  <si>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</si>
  <si>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</si>
  <si>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</si>
  <si>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</si>
  <si>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</si>
  <si>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</si>
  <si>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</si>
  <si>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</si>
  <si>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</si>
  <si>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</si>
  <si>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</si>
  <si>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</si>
  <si>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</si>
  <si>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</si>
  <si>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</si>
  <si>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</si>
  <si>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</si>
  <si>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</si>
  <si>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</si>
  <si>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</si>
  <si>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</si>
  <si>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</si>
  <si>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</si>
  <si>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</si>
  <si>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</si>
  <si>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</si>
  <si>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</si>
  <si>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</si>
  <si>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</si>
  <si>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</si>
  <si>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</si>
  <si>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</si>
  <si>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</si>
  <si>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</si>
  <si>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</si>
  <si>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</si>
  <si>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</si>
  <si>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</si>
  <si>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</si>
  <si>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</si>
  <si>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</si>
  <si>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</si>
  <si>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</si>
  <si>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</si>
  <si>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</si>
  <si>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</si>
  <si>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</si>
  <si>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</si>
  <si>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</si>
  <si>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</si>
  <si>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</si>
  <si>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</si>
  <si>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</si>
  <si>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</si>
  <si>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</si>
  <si>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</si>
  <si>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</si>
  <si>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</si>
  <si>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</si>
  <si>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</si>
  <si>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</si>
  <si>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</si>
  <si>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</si>
  <si>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</si>
  <si>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</si>
  <si>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</si>
  <si>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</si>
  <si>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</si>
  <si>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</si>
  <si>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</si>
  <si>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</si>
  <si>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</si>
  <si>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</si>
  <si>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</si>
  <si>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</si>
  <si>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</si>
  <si>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</si>
  <si>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</si>
  <si>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</si>
  <si>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</si>
  <si>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</si>
  <si>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</si>
  <si>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</si>
  <si>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</si>
  <si>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</si>
  <si>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</si>
  <si>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</si>
  <si>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</si>
  <si>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</si>
  <si>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</si>
  <si>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</si>
  <si>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</si>
  <si>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</si>
  <si>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</si>
  <si>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</si>
  <si>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</si>
  <si>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</si>
  <si>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</si>
  <si>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</si>
  <si>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</si>
  <si>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</si>
  <si>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</si>
  <si>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</si>
  <si>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</si>
  <si>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</si>
  <si>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</si>
  <si>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</si>
  <si>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</si>
  <si>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</si>
  <si>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</si>
  <si>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</si>
  <si>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</si>
  <si>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</si>
  <si>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</si>
  <si>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</si>
  <si>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</si>
  <si>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</si>
  <si>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</si>
  <si>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</si>
  <si>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</si>
  <si>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</si>
  <si>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</si>
  <si>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</si>
  <si>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</si>
  <si>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</si>
  <si>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</si>
  <si>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</si>
  <si>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</si>
  <si>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</si>
  <si>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</si>
  <si>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</si>
  <si>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</si>
  <si>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</si>
  <si>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</si>
  <si>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</si>
  <si>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</si>
  <si>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</si>
  <si>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</si>
  <si>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</si>
  <si>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</si>
  <si>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</si>
  <si>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</si>
  <si>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</si>
  <si>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</si>
  <si>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</si>
  <si>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</si>
  <si>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</si>
  <si>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</si>
  <si>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</si>
  <si>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</si>
  <si>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</si>
  <si>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</si>
  <si>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</si>
  <si>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</si>
  <si>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</si>
  <si>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</si>
  <si>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</si>
  <si>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</si>
  <si>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</si>
  <si>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</si>
  <si>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</si>
  <si>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</si>
  <si>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</si>
  <si>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</si>
  <si>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</si>
  <si>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</si>
  <si>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</si>
  <si>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</si>
  <si>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</si>
  <si>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</si>
  <si>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</si>
  <si>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</si>
  <si>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</si>
  <si>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</si>
  <si>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</si>
  <si>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</si>
  <si>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</si>
  <si>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</si>
  <si>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</si>
  <si>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</si>
  <si>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</si>
  <si>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</si>
  <si>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</si>
  <si>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</si>
  <si>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</si>
  <si>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</si>
  <si>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</si>
  <si>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</si>
  <si>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</si>
  <si>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</si>
  <si>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</si>
  <si>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</si>
  <si>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</si>
  <si>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</si>
  <si>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</si>
  <si>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</si>
  <si>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</si>
  <si>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</si>
  <si>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</si>
  <si>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</si>
  <si>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</si>
  <si>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</si>
  <si>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</si>
  <si>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</si>
  <si>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</si>
  <si>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</si>
  <si>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</si>
  <si>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</si>
  <si>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</si>
  <si>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</si>
  <si>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</si>
  <si>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</si>
  <si>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</si>
  <si>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</si>
  <si>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</si>
  <si>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</si>
  <si>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</si>
  <si>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</si>
  <si>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</si>
  <si>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</si>
  <si>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</si>
  <si>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</si>
  <si>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</si>
  <si>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</si>
  <si>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</si>
  <si>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</si>
  <si>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</si>
  <si>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</si>
  <si>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</si>
  <si>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</si>
  <si>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</si>
  <si>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</si>
  <si>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</si>
  <si>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</si>
  <si>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</si>
  <si>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</si>
  <si>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</si>
  <si>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</si>
  <si>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</si>
  <si>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</si>
  <si>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</si>
  <si>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</si>
  <si>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</si>
  <si>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</si>
  <si>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</si>
  <si>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</si>
  <si>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</si>
  <si>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</si>
  <si>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</si>
  <si>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</si>
  <si>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</si>
  <si>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</si>
  <si>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</si>
  <si>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</si>
  <si>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</si>
  <si>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</si>
  <si>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</si>
  <si>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</si>
  <si>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</si>
  <si>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</si>
  <si>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</si>
  <si>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</si>
  <si>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</si>
  <si>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</si>
  <si>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</si>
  <si>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</si>
  <si>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</si>
  <si>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</si>
  <si>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</si>
  <si>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</si>
  <si>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</si>
  <si>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</si>
  <si>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</si>
  <si>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</si>
  <si>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</si>
  <si>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</si>
  <si>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</si>
  <si>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</si>
  <si>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</si>
  <si>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</si>
  <si>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</si>
  <si>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</si>
  <si>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</si>
  <si>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</si>
  <si>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</si>
  <si>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</si>
  <si>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</si>
  <si>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</si>
  <si>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</si>
  <si>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</si>
  <si>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</si>
  <si>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</si>
  <si>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</si>
  <si>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</si>
  <si>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</si>
  <si>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</si>
  <si>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</si>
  <si>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</si>
  <si>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</si>
  <si>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</si>
  <si>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</si>
  <si>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</si>
  <si>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</si>
  <si>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</si>
  <si>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</si>
  <si>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</si>
  <si>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</si>
  <si>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</si>
  <si>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</si>
  <si>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</si>
  <si>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</si>
  <si>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</si>
  <si>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</si>
  <si>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</si>
  <si>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</si>
  <si>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</si>
  <si>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</si>
  <si>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</si>
  <si>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</si>
  <si>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</si>
  <si>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</si>
  <si>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</si>
  <si>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</si>
  <si>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</si>
  <si>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</si>
  <si>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</si>
  <si>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</si>
  <si>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</si>
  <si>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</si>
  <si>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</si>
  <si>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</si>
  <si>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</si>
  <si>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</si>
  <si>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</si>
  <si>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</si>
  <si>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</si>
  <si>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</si>
  <si>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</si>
  <si>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</si>
  <si>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</si>
  <si>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</si>
  <si>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</si>
  <si>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</si>
  <si>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</si>
  <si>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</si>
  <si>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</si>
  <si>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</si>
  <si>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</si>
  <si>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</si>
  <si>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</si>
  <si>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</si>
  <si>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</si>
  <si>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</si>
  <si>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</si>
  <si>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</si>
  <si>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</si>
  <si>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</si>
  <si>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</si>
  <si>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</si>
  <si>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</si>
  <si>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</si>
  <si>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</si>
  <si>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</si>
  <si>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</si>
  <si>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</si>
  <si>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</si>
  <si>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</si>
  <si>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</si>
  <si>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</si>
  <si>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</si>
  <si>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</si>
  <si>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</si>
  <si>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</si>
  <si>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</si>
  <si>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</si>
  <si>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</si>
  <si>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</si>
  <si>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</si>
  <si>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</si>
  <si>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</si>
  <si>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</si>
  <si>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</si>
  <si>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</si>
  <si>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</si>
  <si>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</si>
  <si>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</si>
  <si>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</si>
  <si>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</si>
  <si>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</si>
  <si>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</si>
  <si>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</si>
  <si>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</si>
  <si>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</si>
  <si>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</si>
  <si>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</si>
  <si>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</si>
  <si>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</si>
  <si>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</si>
  <si>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</si>
  <si>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</si>
  <si>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</si>
  <si>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</si>
  <si>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</si>
  <si>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</si>
  <si>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</si>
  <si>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</si>
  <si>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</si>
  <si>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</si>
  <si>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</si>
  <si>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</si>
  <si>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</si>
  <si>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</si>
  <si>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</si>
  <si>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</si>
  <si>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</si>
  <si>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</si>
  <si>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</si>
  <si>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</si>
  <si>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</si>
  <si>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</si>
  <si>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</si>
  <si>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</si>
  <si>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</si>
  <si>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</si>
  <si>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</si>
  <si>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</si>
  <si>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</si>
  <si>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</si>
  <si>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</si>
  <si>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</si>
  <si>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</si>
  <si>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</si>
  <si>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</si>
  <si>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</si>
  <si>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</si>
  <si>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</si>
  <si>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</si>
  <si>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</si>
  <si>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</si>
  <si>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</si>
  <si>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</si>
  <si>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</si>
  <si>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</si>
  <si>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</si>
  <si>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</si>
  <si>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</si>
  <si>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</si>
  <si>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</si>
  <si>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</si>
  <si>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</si>
  <si>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</si>
  <si>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</si>
  <si>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</si>
  <si>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</si>
  <si>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</si>
  <si>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</si>
  <si>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</si>
  <si>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</si>
  <si>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</si>
  <si>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</si>
  <si>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</si>
  <si>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</si>
  <si>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</si>
  <si>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</si>
  <si>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</si>
  <si>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</si>
  <si>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</si>
  <si>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</si>
  <si>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</si>
  <si>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</si>
  <si>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</si>
  <si>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</si>
  <si>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</si>
  <si>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</si>
  <si>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</si>
  <si>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</si>
  <si>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</si>
  <si>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</si>
  <si>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</si>
  <si>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</si>
  <si>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</si>
  <si>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</si>
  <si>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</si>
  <si>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</si>
  <si>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</si>
  <si>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</si>
  <si>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</si>
  <si>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</si>
  <si>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</si>
  <si>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</si>
  <si>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</si>
  <si>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</si>
  <si>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</si>
  <si>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</si>
  <si>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</si>
  <si>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</si>
  <si>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</si>
  <si>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</si>
  <si>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</si>
  <si>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</si>
  <si>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</si>
  <si>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</si>
  <si>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</si>
  <si>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</si>
  <si>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</si>
  <si>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</si>
  <si>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</si>
  <si>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</si>
  <si>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</si>
  <si>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</si>
  <si>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</si>
  <si>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</si>
  <si>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</si>
  <si>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</si>
  <si>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</si>
  <si>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</si>
  <si>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</si>
  <si>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</si>
  <si>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</si>
  <si>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</si>
  <si>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</si>
  <si>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</si>
  <si>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</si>
  <si>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</si>
  <si>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</si>
  <si>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</si>
  <si>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</si>
  <si>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</si>
  <si>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</si>
  <si>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</si>
  <si>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</si>
  <si>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</si>
  <si>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</si>
  <si>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</si>
  <si>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</si>
  <si>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</si>
  <si>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</si>
  <si>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</si>
  <si>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</si>
  <si>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</si>
  <si>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</si>
  <si>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</si>
  <si>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</si>
  <si>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</si>
  <si>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</si>
  <si>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</si>
  <si>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</si>
  <si>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</si>
  <si>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</si>
  <si>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</si>
  <si>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</si>
  <si>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</si>
  <si>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</si>
  <si>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</si>
  <si>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</si>
  <si>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</si>
  <si>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</si>
  <si>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</si>
  <si>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</si>
  <si>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</si>
  <si>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</si>
  <si>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</si>
  <si>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</si>
  <si>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</si>
  <si>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</si>
  <si>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</si>
  <si>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</si>
  <si>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</si>
  <si>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</si>
  <si>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</si>
  <si>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</si>
  <si>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</si>
  <si>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</si>
  <si>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</si>
  <si>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</si>
  <si>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</si>
  <si>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</si>
  <si>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</si>
  <si>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</si>
  <si>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</si>
  <si>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</si>
  <si>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</si>
  <si>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</si>
  <si>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</si>
  <si>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</si>
  <si>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</si>
  <si>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</si>
  <si>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</si>
  <si>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</si>
  <si>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</si>
  <si>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</si>
  <si>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</si>
  <si>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</si>
  <si>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</si>
  <si>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</si>
  <si>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</si>
  <si>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</si>
  <si>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</si>
  <si>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</si>
  <si>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</si>
  <si>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</si>
  <si>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</si>
  <si>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</si>
  <si>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</si>
  <si>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</si>
  <si>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</si>
  <si>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</si>
  <si>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</si>
  <si>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</si>
  <si>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</si>
  <si>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</si>
  <si>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</si>
  <si>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</si>
  <si>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</si>
  <si>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</si>
  <si>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</si>
  <si>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</si>
  <si>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</si>
  <si>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</si>
  <si>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</si>
  <si>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</si>
  <si>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</si>
  <si>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</si>
  <si>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</si>
  <si>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</si>
  <si>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</si>
  <si>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</si>
  <si>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</si>
  <si>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</si>
  <si>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</si>
  <si>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</si>
  <si>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</si>
  <si>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</si>
  <si>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</si>
  <si>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</si>
  <si>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</si>
  <si>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</si>
  <si>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</si>
  <si>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</si>
  <si>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</si>
  <si>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</si>
  <si>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</si>
  <si>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</si>
  <si>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</si>
  <si>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</si>
  <si>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</si>
  <si>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</si>
  <si>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</si>
  <si>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</si>
  <si>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</si>
  <si>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</si>
  <si>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</si>
  <si>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</si>
  <si>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</si>
  <si>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</si>
  <si>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</si>
  <si>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</si>
  <si>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</si>
  <si>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</si>
  <si>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</si>
  <si>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</si>
  <si>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</si>
  <si>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</si>
  <si>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</si>
  <si>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</si>
  <si>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</si>
  <si>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</si>
  <si>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</si>
  <si>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</si>
  <si>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</si>
  <si>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</si>
  <si>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</si>
  <si>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</si>
  <si>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</si>
  <si>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</si>
  <si>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</si>
  <si>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</si>
  <si>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</si>
  <si>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</si>
  <si>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</si>
  <si>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</si>
  <si>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</si>
  <si>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</si>
  <si>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</si>
  <si>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</si>
  <si>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</si>
  <si>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</si>
  <si>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</si>
  <si>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</si>
  <si>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</si>
  <si>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</si>
  <si>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</si>
  <si>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</si>
  <si>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</si>
  <si>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</si>
  <si>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</si>
  <si>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</si>
  <si>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</si>
  <si>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</si>
  <si>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</si>
  <si>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</si>
  <si>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</si>
  <si>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</si>
  <si>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</si>
  <si>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</si>
  <si>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</si>
  <si>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</si>
  <si>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</si>
  <si>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</si>
  <si>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</si>
  <si>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</si>
  <si>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</si>
  <si>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</si>
  <si>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</si>
  <si>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</si>
  <si>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</si>
  <si>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</si>
  <si>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</si>
  <si>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</si>
  <si>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</si>
  <si>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</si>
  <si>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</si>
  <si>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</si>
  <si>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</si>
  <si>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</si>
  <si>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</si>
  <si>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</si>
  <si>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</si>
  <si>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</si>
  <si>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</si>
  <si>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</si>
  <si>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</si>
  <si>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</si>
  <si>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</si>
  <si>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</si>
  <si>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</si>
  <si>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</si>
  <si>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</si>
  <si>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</si>
  <si>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</si>
  <si>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</si>
  <si>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</si>
  <si>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</si>
  <si>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</si>
  <si>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</si>
  <si>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</si>
  <si>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</si>
  <si>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</si>
  <si>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</si>
  <si>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</si>
  <si>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</si>
  <si>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</si>
  <si>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</si>
  <si>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</si>
  <si>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</si>
  <si>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</si>
  <si>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</si>
  <si>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</si>
  <si>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</si>
  <si>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</si>
  <si>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</si>
  <si>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</si>
  <si>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</si>
  <si>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</si>
  <si>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</si>
  <si>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</si>
  <si>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</si>
  <si>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</si>
  <si>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</si>
  <si>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</si>
  <si>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</si>
  <si>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</si>
  <si>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</si>
  <si>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</si>
  <si>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</si>
  <si>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</si>
  <si>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</si>
  <si>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</si>
  <si>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</si>
  <si>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</si>
  <si>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</si>
  <si>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</si>
  <si>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</si>
  <si>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</si>
  <si>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</si>
  <si>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</si>
  <si>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</si>
  <si>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</si>
  <si>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</si>
  <si>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</si>
  <si>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</si>
  <si>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</si>
  <si>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</si>
  <si>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</si>
  <si>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</si>
  <si>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</si>
  <si>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</si>
  <si>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</si>
  <si>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</si>
  <si>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</si>
  <si>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</si>
  <si>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</si>
  <si>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</si>
  <si>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</si>
  <si>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</si>
  <si>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</si>
  <si>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</si>
  <si>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</si>
  <si>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</si>
  <si>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</si>
  <si>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</si>
  <si>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</si>
  <si>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</si>
  <si>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</si>
  <si>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</si>
  <si>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</si>
  <si>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</si>
  <si>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</si>
  <si>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</si>
  <si>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</si>
  <si>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</si>
  <si>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</si>
  <si>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</si>
  <si>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</si>
  <si>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</si>
  <si>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</si>
  <si>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</si>
  <si>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</si>
  <si>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</si>
  <si>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</si>
  <si>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</si>
  <si>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</si>
  <si>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</si>
  <si>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</si>
  <si>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</si>
  <si>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</si>
  <si>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</si>
  <si>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</si>
  <si>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</si>
  <si>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</si>
  <si>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</si>
  <si>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</si>
  <si>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</si>
  <si>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</si>
  <si>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</si>
  <si>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</si>
  <si>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</si>
  <si>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</si>
  <si>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</si>
  <si>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</si>
  <si>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</si>
  <si>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</si>
  <si>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</si>
  <si>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</si>
  <si>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</si>
  <si>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</si>
  <si>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</si>
  <si>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</si>
  <si>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</si>
  <si>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</si>
  <si>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</si>
  <si>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</si>
  <si>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</si>
  <si>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</si>
  <si>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</si>
  <si>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</si>
  <si>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</si>
  <si>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</si>
  <si>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</si>
  <si>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</si>
  <si>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</si>
  <si>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</si>
  <si>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</si>
  <si>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</si>
  <si>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</si>
  <si>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</si>
  <si>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</si>
  <si>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</si>
  <si>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</si>
  <si>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</si>
  <si>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</si>
  <si>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</si>
  <si>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</si>
  <si>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</si>
  <si>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</si>
  <si>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</si>
  <si>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</si>
  <si>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</si>
  <si>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</si>
  <si>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</si>
  <si>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</si>
  <si>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</si>
  <si>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</si>
  <si>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</si>
  <si>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</si>
  <si>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</si>
  <si>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</si>
  <si>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</si>
  <si>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</si>
  <si>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</si>
  <si>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</si>
  <si>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</si>
  <si>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</si>
  <si>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</si>
  <si>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</si>
  <si>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</si>
  <si>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</si>
  <si>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</si>
  <si>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</si>
  <si>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</si>
  <si>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</si>
  <si>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</si>
  <si>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</si>
  <si>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</si>
  <si>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</si>
  <si>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</si>
  <si>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</si>
  <si>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</si>
  <si>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</si>
  <si>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</si>
  <si>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</si>
  <si>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</si>
  <si>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</si>
  <si>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</si>
  <si>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</si>
  <si>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</si>
  <si>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</si>
  <si>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</si>
  <si>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</si>
  <si>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</si>
  <si>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</si>
  <si>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</si>
  <si>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</si>
  <si>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</si>
  <si>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</si>
  <si>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</si>
  <si>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</si>
  <si>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</si>
  <si>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</si>
  <si>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</si>
  <si>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</si>
  <si>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</si>
  <si>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</si>
  <si>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</si>
  <si>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</si>
  <si>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</si>
  <si>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</si>
  <si>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</si>
  <si>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</si>
  <si>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</si>
  <si>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</si>
  <si>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</si>
  <si>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</si>
  <si>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</si>
  <si>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</si>
  <si>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</si>
  <si>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</si>
  <si>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</si>
  <si>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</si>
  <si>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</si>
  <si>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</si>
  <si>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</si>
  <si>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</si>
  <si>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</si>
  <si>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</si>
  <si>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</si>
  <si>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</si>
  <si>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</si>
  <si>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</si>
  <si>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</si>
  <si>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</si>
  <si>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</si>
  <si>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</si>
  <si>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</si>
  <si>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</si>
  <si>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</si>
  <si>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</si>
  <si>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</si>
  <si>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</si>
  <si>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</si>
  <si>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</si>
  <si>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</si>
  <si>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</si>
  <si>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</si>
  <si>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</si>
  <si>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</si>
  <si>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</si>
  <si>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</si>
  <si>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</si>
  <si>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</si>
  <si>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</si>
  <si>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</si>
  <si>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</si>
  <si>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</si>
  <si>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</si>
  <si>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</si>
  <si>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</si>
  <si>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</si>
  <si>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</si>
  <si>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</si>
  <si>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</si>
  <si>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</si>
  <si>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</si>
  <si>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</si>
  <si>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</si>
  <si>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</si>
  <si>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</si>
  <si>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</si>
  <si>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</si>
  <si>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</si>
  <si>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</si>
  <si>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</si>
  <si>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</si>
  <si>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</si>
  <si>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</si>
  <si>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</si>
  <si>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</si>
  <si>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</si>
  <si>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</si>
  <si>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</si>
  <si>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</si>
  <si>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</si>
  <si>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</si>
  <si>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</si>
  <si>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</si>
  <si>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</si>
  <si>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</si>
  <si>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</si>
  <si>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</si>
  <si>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</si>
  <si>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</si>
  <si>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</si>
  <si>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</si>
  <si>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</si>
  <si>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</si>
  <si>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</si>
  <si>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</si>
  <si>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</si>
  <si>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</si>
  <si>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</si>
  <si>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</si>
  <si>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</si>
  <si>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</si>
  <si>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</si>
  <si>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</si>
  <si>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</si>
  <si>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</si>
  <si>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</si>
  <si>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</si>
  <si>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</si>
  <si>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</si>
  <si>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</si>
  <si>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</si>
  <si>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</si>
  <si>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</si>
  <si>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</si>
  <si>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</si>
  <si>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</si>
  <si>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</si>
  <si>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</si>
  <si>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</si>
  <si>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</si>
  <si>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</si>
  <si>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</si>
  <si>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</si>
  <si>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</si>
  <si>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</si>
  <si>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</si>
  <si>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</si>
  <si>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</si>
  <si>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</si>
  <si>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</si>
  <si>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</si>
  <si>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</si>
  <si>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</si>
  <si>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</si>
  <si>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</si>
  <si>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</si>
  <si>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</si>
  <si>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</si>
  <si>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</si>
  <si>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</si>
  <si>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</si>
  <si>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</si>
  <si>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</si>
  <si>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</si>
  <si>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</si>
  <si>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</si>
  <si>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</si>
  <si>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</si>
  <si>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</si>
  <si>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</si>
  <si>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</si>
  <si>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</si>
  <si>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</si>
  <si>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</si>
  <si>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</si>
  <si>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</si>
  <si>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</si>
  <si>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</si>
  <si>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</si>
  <si>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</si>
  <si>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</si>
  <si>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</si>
  <si>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</si>
  <si>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</si>
  <si>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</si>
  <si>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</si>
  <si>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</si>
  <si>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</si>
  <si>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</si>
  <si>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</si>
  <si>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</si>
  <si>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</si>
  <si>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</si>
  <si>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</si>
  <si>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</si>
  <si>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</si>
  <si>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</si>
  <si>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</si>
  <si>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</si>
  <si>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</si>
  <si>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</si>
  <si>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</si>
  <si>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</si>
  <si>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</si>
  <si>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</si>
  <si>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</si>
  <si>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</si>
  <si>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</si>
  <si>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</si>
  <si>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</si>
  <si>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</si>
  <si>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</si>
  <si>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</si>
  <si>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</si>
  <si>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</si>
  <si>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</si>
  <si>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</si>
  <si>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</si>
  <si>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</si>
  <si>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</si>
  <si>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</si>
  <si>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</si>
  <si>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</si>
  <si>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</si>
  <si>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</si>
  <si>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</si>
  <si>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</si>
  <si>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</si>
  <si>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</si>
  <si>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</si>
  <si>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</si>
  <si>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</si>
  <si>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</si>
  <si>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</si>
  <si>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</si>
  <si>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</si>
  <si>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</si>
  <si>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</si>
  <si>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</si>
  <si>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</si>
  <si>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</si>
  <si>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</si>
  <si>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</si>
  <si>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</si>
  <si>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</si>
  <si>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</si>
  <si>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</si>
  <si>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</si>
  <si>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</si>
  <si>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</si>
  <si>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</si>
  <si>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</si>
  <si>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</si>
  <si>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</si>
  <si>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</si>
  <si>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</si>
  <si>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</si>
  <si>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</si>
  <si>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</si>
  <si>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</si>
  <si>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</si>
  <si>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</si>
  <si>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</si>
  <si>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</si>
  <si>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</si>
  <si>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</si>
  <si>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</si>
  <si>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</si>
  <si>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</si>
  <si>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</si>
  <si>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</si>
  <si>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</si>
  <si>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</si>
  <si>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</si>
  <si>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</si>
  <si>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</si>
  <si>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</si>
  <si>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</si>
  <si>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</si>
  <si>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</si>
  <si>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</si>
  <si>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</si>
  <si>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</si>
  <si>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</si>
  <si>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</si>
  <si>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</si>
  <si>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</si>
  <si>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</si>
  <si>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</si>
  <si>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</si>
  <si>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</si>
  <si>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</si>
  <si>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</si>
  <si>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</si>
  <si>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</si>
  <si>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</si>
  <si>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</si>
  <si>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</si>
  <si>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</si>
  <si>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</si>
  <si>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</si>
  <si>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</si>
  <si>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</si>
  <si>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</si>
  <si>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</si>
  <si>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</si>
  <si>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</si>
  <si>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</si>
  <si>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</si>
  <si>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</si>
  <si>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</si>
  <si>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</si>
  <si>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</si>
  <si>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</si>
  <si>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</si>
  <si>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</si>
  <si>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</si>
  <si>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</si>
  <si>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</si>
  <si>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</si>
  <si>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</si>
  <si>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</si>
  <si>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</si>
  <si>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</si>
  <si>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</si>
  <si>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</si>
  <si>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</si>
  <si>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</si>
  <si>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</si>
  <si>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</si>
  <si>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</si>
  <si>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</si>
  <si>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</si>
  <si>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</si>
  <si>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</si>
  <si>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</si>
  <si>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</si>
  <si>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</si>
  <si>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</si>
  <si>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</si>
  <si>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</si>
  <si>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</si>
  <si>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</si>
  <si>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</si>
  <si>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</si>
  <si>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</si>
  <si>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</si>
  <si>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</si>
  <si>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</si>
  <si>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</si>
  <si>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</si>
  <si>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</si>
  <si>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</si>
  <si>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</si>
  <si>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</si>
  <si>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</si>
  <si>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</si>
  <si>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</si>
  <si>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</si>
  <si>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</si>
  <si>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</si>
  <si>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</si>
  <si>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</si>
  <si>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</si>
  <si>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</si>
  <si>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</si>
  <si>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</si>
  <si>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</si>
  <si>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</si>
  <si>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</si>
  <si>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</si>
  <si>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</si>
  <si>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</si>
  <si>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</si>
  <si>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</si>
  <si>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</si>
  <si>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</si>
  <si>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</si>
  <si>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</si>
  <si>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</si>
  <si>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</si>
  <si>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</si>
  <si>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</si>
  <si>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</si>
  <si>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</si>
  <si>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</si>
  <si>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</si>
  <si>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</si>
  <si>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</si>
  <si>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</si>
  <si>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</si>
  <si>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</si>
  <si>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</si>
  <si>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</si>
  <si>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</si>
  <si>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</si>
  <si>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</si>
  <si>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</si>
  <si>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</si>
  <si>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</si>
  <si>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</si>
  <si>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</si>
  <si>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</si>
  <si>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</si>
  <si>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</si>
  <si>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</si>
  <si>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</si>
  <si>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</si>
  <si>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</si>
  <si>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</si>
  <si>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</si>
  <si>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</si>
  <si>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</si>
  <si>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</si>
  <si>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</si>
  <si>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</si>
  <si>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</si>
  <si>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</si>
  <si>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</si>
  <si>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</si>
  <si>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</si>
  <si>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</si>
  <si>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</si>
  <si>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</si>
  <si>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</si>
  <si>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</si>
  <si>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</si>
  <si>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</si>
  <si>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</si>
  <si>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</si>
  <si>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</si>
  <si>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</si>
  <si>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</si>
  <si>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</si>
  <si>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</si>
  <si>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</si>
  <si>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</si>
  <si>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</si>
  <si>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</si>
  <si>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</si>
  <si>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</si>
  <si>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</si>
  <si>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</si>
  <si>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</si>
  <si>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</si>
  <si>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</si>
  <si>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</si>
  <si>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</si>
  <si>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</si>
  <si>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</si>
  <si>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</si>
  <si>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</si>
  <si>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</si>
  <si>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</si>
  <si>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</si>
  <si>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</si>
  <si>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</si>
  <si>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</si>
  <si>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</si>
  <si>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</si>
  <si>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</si>
  <si>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</si>
  <si>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</si>
  <si>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</si>
  <si>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</si>
  <si>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</si>
  <si>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</si>
  <si>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</si>
  <si>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</si>
  <si>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</si>
  <si>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</si>
  <si>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</si>
  <si>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</si>
  <si>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</si>
  <si>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</si>
  <si>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</si>
  <si>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</si>
  <si>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</si>
  <si>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</si>
  <si>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</si>
  <si>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</si>
  <si>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</si>
  <si>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</si>
  <si>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</si>
  <si>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</si>
  <si>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</si>
  <si>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</si>
  <si>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</si>
  <si>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</si>
  <si>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</si>
  <si>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</si>
  <si>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</si>
  <si>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</si>
  <si>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</si>
  <si>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</si>
  <si>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</si>
  <si>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</si>
  <si>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</si>
  <si>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</si>
  <si>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</si>
  <si>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</si>
  <si>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</si>
  <si>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</si>
  <si>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</si>
  <si>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</si>
  <si>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</si>
  <si>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</si>
  <si>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</si>
  <si>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</si>
  <si>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</si>
  <si>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</si>
  <si>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</si>
  <si>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</si>
  <si>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</si>
  <si>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</si>
  <si>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</si>
  <si>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</si>
  <si>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</si>
  <si>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</si>
  <si>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</si>
  <si>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</si>
  <si>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</si>
  <si>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</si>
  <si>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</si>
  <si>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</si>
  <si>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</si>
  <si>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</si>
  <si>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</si>
  <si>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</si>
  <si>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</si>
  <si>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</si>
  <si>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</si>
  <si>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</si>
  <si>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</si>
  <si>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</si>
  <si>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</si>
  <si>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</si>
  <si>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</si>
  <si>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</si>
  <si>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</si>
  <si>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</si>
  <si>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</si>
  <si>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</si>
  <si>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</si>
  <si>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</si>
  <si>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</si>
  <si>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</si>
  <si>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</si>
  <si>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</si>
  <si>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</si>
  <si>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</si>
  <si>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</si>
  <si>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</si>
  <si>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</si>
  <si>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</si>
  <si>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</si>
  <si>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</si>
  <si>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</si>
  <si>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</si>
  <si>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</si>
  <si>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</si>
  <si>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</si>
  <si>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</si>
  <si>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</si>
  <si>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</si>
  <si>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</si>
  <si>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</si>
  <si>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</si>
  <si>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</si>
  <si>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</si>
  <si>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</si>
  <si>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</si>
  <si>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</si>
  <si>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</si>
  <si>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</si>
  <si>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</si>
  <si>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</si>
  <si>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</si>
  <si>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</si>
  <si>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</si>
  <si>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</si>
  <si>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</si>
  <si>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</si>
  <si>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</si>
  <si>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</si>
  <si>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</si>
  <si>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</si>
  <si>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</si>
  <si>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</si>
  <si>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</si>
  <si>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</si>
  <si>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</si>
  <si>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</si>
  <si>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</si>
  <si>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</si>
  <si>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</si>
  <si>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</si>
  <si>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</si>
  <si>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</si>
  <si>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</si>
  <si>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</si>
  <si>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</si>
  <si>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</si>
  <si>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</si>
  <si>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</si>
  <si>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</si>
  <si>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</si>
  <si>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</si>
  <si>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</si>
  <si>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</si>
  <si>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</si>
  <si>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</si>
  <si>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</si>
  <si>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</si>
  <si>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</si>
  <si>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</si>
  <si>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</si>
  <si>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</si>
  <si>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</si>
  <si>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</si>
  <si>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</si>
  <si>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</si>
  <si>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</si>
  <si>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</si>
  <si>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</si>
  <si>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</si>
  <si>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</si>
  <si>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</si>
  <si>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</si>
  <si>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</si>
  <si>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</si>
  <si>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</si>
  <si>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</si>
  <si>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</si>
  <si>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</si>
  <si>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</si>
  <si>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</si>
  <si>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</si>
  <si>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</si>
  <si>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</si>
  <si>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</si>
  <si>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</si>
  <si>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</si>
  <si>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</si>
  <si>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</si>
  <si>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</si>
  <si>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</si>
  <si>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</si>
  <si>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</si>
  <si>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</si>
  <si>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</si>
  <si>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</si>
  <si>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</si>
  <si>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</si>
  <si>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</si>
  <si>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</si>
  <si>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</si>
  <si>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</si>
  <si>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</si>
  <si>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</si>
  <si>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</si>
  <si>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</si>
  <si>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</si>
  <si>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</si>
  <si>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</si>
  <si>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</si>
  <si>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</si>
  <si>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</si>
  <si>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</si>
  <si>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</si>
  <si>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</si>
  <si>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</si>
  <si>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</si>
  <si>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</si>
  <si>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</si>
  <si>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</si>
  <si>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</si>
  <si>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</si>
  <si>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</si>
  <si>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</si>
  <si>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</si>
  <si>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</si>
  <si>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</si>
  <si>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</si>
  <si>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</si>
  <si>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</si>
  <si>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</si>
  <si>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</si>
  <si>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</si>
  <si>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</si>
  <si>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</si>
  <si>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</si>
  <si>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</si>
  <si>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</si>
  <si>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</si>
  <si>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</si>
  <si>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</si>
  <si>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</si>
  <si>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</si>
  <si>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</si>
  <si>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</si>
  <si>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</si>
  <si>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</si>
  <si>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</si>
  <si>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</si>
  <si>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</si>
  <si>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</si>
  <si>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</si>
  <si>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</si>
  <si>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</si>
  <si>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</si>
  <si>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</si>
  <si>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</si>
  <si>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</si>
  <si>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</si>
  <si>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</si>
  <si>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</si>
  <si>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</si>
  <si>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</si>
  <si>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</si>
  <si>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</si>
  <si>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</si>
  <si>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</si>
  <si>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</si>
  <si>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</si>
  <si>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</si>
  <si>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</si>
  <si>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</si>
  <si>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</si>
  <si>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</si>
  <si>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</si>
  <si>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</si>
  <si>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</si>
  <si>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</si>
  <si>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</si>
  <si>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</si>
  <si>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</si>
  <si>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</si>
  <si>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</si>
  <si>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</si>
  <si>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</si>
  <si>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</si>
  <si>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</si>
  <si>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</si>
  <si>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</si>
  <si>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</si>
  <si>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</si>
  <si>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</si>
  <si>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</si>
  <si>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</si>
  <si>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</si>
  <si>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</si>
  <si>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</si>
  <si>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</si>
  <si>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</si>
  <si>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</si>
  <si>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</si>
  <si>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</si>
  <si>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</si>
  <si>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</si>
  <si>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</si>
  <si>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</si>
  <si>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</si>
  <si>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</si>
  <si>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</si>
  <si>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</si>
  <si>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</si>
  <si>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</si>
  <si>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</si>
  <si>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</si>
  <si>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</si>
  <si>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</si>
  <si>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</si>
  <si>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</si>
  <si>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</si>
  <si>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</si>
  <si>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</si>
  <si>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</si>
  <si>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</si>
  <si>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</si>
  <si>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</si>
  <si>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</si>
  <si>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</si>
  <si>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</si>
  <si>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</si>
  <si>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</si>
  <si>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</si>
  <si>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</si>
  <si>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</si>
  <si>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</si>
  <si>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</si>
  <si>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</si>
  <si>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</si>
  <si>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</si>
  <si>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</si>
  <si>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</si>
  <si>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</si>
  <si>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</si>
  <si>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</si>
  <si>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</si>
  <si>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</si>
  <si>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</si>
  <si>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</si>
  <si>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</si>
  <si>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</si>
  <si>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</si>
  <si>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</si>
  <si>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</si>
  <si>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</si>
  <si>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</si>
  <si>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</si>
  <si>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</si>
  <si>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</si>
  <si>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</si>
  <si>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</si>
  <si>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</si>
  <si>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</si>
  <si>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</si>
  <si>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</si>
  <si>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</si>
  <si>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</si>
  <si>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</si>
  <si>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</si>
  <si>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</si>
  <si>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</si>
  <si>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</si>
  <si>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</si>
  <si>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</si>
  <si>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</si>
  <si>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</si>
  <si>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</si>
  <si>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</si>
  <si>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</si>
  <si>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</si>
  <si>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</si>
  <si>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</si>
  <si>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</si>
  <si>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</si>
  <si>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</si>
  <si>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</si>
  <si>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</si>
  <si>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</si>
  <si>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</si>
  <si>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</si>
  <si>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</si>
  <si>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</si>
  <si>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</si>
  <si>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</si>
  <si>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</si>
  <si>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</si>
  <si>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</si>
  <si>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</si>
  <si>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</si>
  <si>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</si>
  <si>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</si>
  <si>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</si>
  <si>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</si>
  <si>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</si>
  <si>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</si>
  <si>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</si>
  <si>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</si>
  <si>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</si>
  <si>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</si>
  <si>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</si>
  <si>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</si>
  <si>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</si>
  <si>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</si>
  <si>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</si>
  <si>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</si>
  <si>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</si>
  <si>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</si>
  <si>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</si>
  <si>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</si>
  <si>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</si>
  <si>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</si>
  <si>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</si>
  <si>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</si>
  <si>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</si>
  <si>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</si>
  <si>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</si>
  <si>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</si>
  <si>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</si>
  <si>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</si>
  <si>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</si>
  <si>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</si>
  <si>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</si>
  <si>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</si>
  <si>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</si>
  <si>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</si>
  <si>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</si>
  <si>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</si>
  <si>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</si>
  <si>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</si>
  <si>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</si>
  <si>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</si>
  <si>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</si>
  <si>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</si>
  <si>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</si>
  <si>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</si>
  <si>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</si>
  <si>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</si>
  <si>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</si>
  <si>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</si>
  <si>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</si>
  <si>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</si>
  <si>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</si>
  <si>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</si>
  <si>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</si>
  <si>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</si>
  <si>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</si>
  <si>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</si>
  <si>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</si>
  <si>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</si>
  <si>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</si>
  <si>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</si>
  <si>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</si>
  <si>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</si>
  <si>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</si>
  <si>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</si>
  <si>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</si>
  <si>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</si>
  <si>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</si>
  <si>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</si>
  <si>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</si>
  <si>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</si>
  <si>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</si>
  <si>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</si>
  <si>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</si>
  <si>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</si>
  <si>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</si>
  <si>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</si>
  <si>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</si>
  <si>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</si>
  <si>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</si>
  <si>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</si>
  <si>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</si>
  <si>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</si>
  <si>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</si>
  <si>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</si>
  <si>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</si>
  <si>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</si>
  <si>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</si>
  <si>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</si>
  <si>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</si>
  <si>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</si>
  <si>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</si>
  <si>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</si>
  <si>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</si>
  <si>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</si>
  <si>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</si>
  <si>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</si>
  <si>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</si>
  <si>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</si>
  <si>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</si>
  <si>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</si>
  <si>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</si>
  <si>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</si>
  <si>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</si>
  <si>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</si>
  <si>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</si>
  <si>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</si>
  <si>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</si>
  <si>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</si>
  <si>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</si>
  <si>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</si>
  <si>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</si>
  <si>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</si>
  <si>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</si>
  <si>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</si>
  <si>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</si>
  <si>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</si>
  <si>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</si>
  <si>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</si>
  <si>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</si>
  <si>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</si>
  <si>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</si>
  <si>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</si>
  <si>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</si>
  <si>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</si>
  <si>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</si>
  <si>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</si>
  <si>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</si>
  <si>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</si>
  <si>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</si>
  <si>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</si>
  <si>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</si>
  <si>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</si>
  <si>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</si>
  <si>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</si>
  <si>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</si>
  <si>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</si>
  <si>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</si>
  <si>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</si>
  <si>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</si>
  <si>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</si>
  <si>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</si>
  <si>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</si>
  <si>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</si>
  <si>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</si>
  <si>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</si>
  <si>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</si>
  <si>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</si>
  <si>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</si>
  <si>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</si>
  <si>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</si>
  <si>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</si>
  <si>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</si>
  <si>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</si>
  <si>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</si>
  <si>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</si>
  <si>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</si>
  <si>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</si>
  <si>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</si>
  <si>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</si>
  <si>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</si>
  <si>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</si>
  <si>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</si>
  <si>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</si>
  <si>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</si>
  <si>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</si>
  <si>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</si>
  <si>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</si>
  <si>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</si>
  <si>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</si>
  <si>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</si>
  <si>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</si>
  <si>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</si>
  <si>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</si>
  <si>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</si>
  <si>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</si>
  <si>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</si>
  <si>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</si>
  <si>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</si>
  <si>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</si>
  <si>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</si>
  <si>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</si>
  <si>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</si>
  <si>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</si>
  <si>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</si>
  <si>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</si>
  <si>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</si>
  <si>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</si>
  <si>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</si>
  <si>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</si>
  <si>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</si>
  <si>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</si>
  <si>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</si>
  <si>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</si>
  <si>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</si>
  <si>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</si>
  <si>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</si>
  <si>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</si>
  <si>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</si>
  <si>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</si>
  <si>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</si>
  <si>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</si>
  <si>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</si>
  <si>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</si>
  <si>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</si>
  <si>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</si>
  <si>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</si>
  <si>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</si>
  <si>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</si>
  <si>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</si>
  <si>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</si>
  <si>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</si>
  <si>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</si>
  <si>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</si>
  <si>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</si>
  <si>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</si>
  <si>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</si>
  <si>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</si>
  <si>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</si>
  <si>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</si>
  <si>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</si>
  <si>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</si>
  <si>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</si>
  <si>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</si>
  <si>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</si>
  <si>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</si>
  <si>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</si>
  <si>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</si>
  <si>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</si>
  <si>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</si>
  <si>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</si>
  <si>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</si>
  <si>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</si>
  <si>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</si>
  <si>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</si>
  <si>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</si>
  <si>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</si>
  <si>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</si>
  <si>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</si>
  <si>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</si>
  <si>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</si>
  <si>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</si>
  <si>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</si>
  <si>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</si>
  <si>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</si>
  <si>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</si>
  <si>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</si>
  <si>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</si>
  <si>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</si>
  <si>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</si>
  <si>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</si>
  <si>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</si>
  <si>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</si>
  <si>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</si>
  <si>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</si>
  <si>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</si>
  <si>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</si>
  <si>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</si>
  <si>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</si>
  <si>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</si>
  <si>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</si>
  <si>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</si>
  <si>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</si>
  <si>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</si>
  <si>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</si>
  <si>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</si>
  <si>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</si>
  <si>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</si>
  <si>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</si>
  <si>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</si>
  <si>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</si>
  <si>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</si>
  <si>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</si>
  <si>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</si>
  <si>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</si>
  <si>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</si>
  <si>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</si>
  <si>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</si>
  <si>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</si>
  <si>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</si>
  <si>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</si>
  <si>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</si>
  <si>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</si>
  <si>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</si>
  <si>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</si>
  <si>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</si>
  <si>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</si>
  <si>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</si>
  <si>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</si>
  <si>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</si>
  <si>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</si>
  <si>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</si>
  <si>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</si>
  <si>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</si>
  <si>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</si>
  <si>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</si>
  <si>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</si>
  <si>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</si>
  <si>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</si>
  <si>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</si>
  <si>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</si>
  <si>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</si>
  <si>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</si>
  <si>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</si>
  <si>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</si>
  <si>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</si>
  <si>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</si>
  <si>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</si>
  <si>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</si>
  <si>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</si>
  <si>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</si>
  <si>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</si>
  <si>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</si>
  <si>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</si>
  <si>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</si>
  <si>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</si>
  <si>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</si>
  <si>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</si>
  <si>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</si>
  <si>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</si>
  <si>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</si>
  <si>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</si>
  <si>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</si>
  <si>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</si>
  <si>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</si>
  <si>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</si>
  <si>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</si>
  <si>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</si>
  <si>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</si>
  <si>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</si>
  <si>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</si>
  <si>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</si>
  <si>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</si>
  <si>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</si>
  <si>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</si>
  <si>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</si>
  <si>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</si>
  <si>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</si>
  <si>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</si>
  <si>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</si>
  <si>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</si>
  <si>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</si>
  <si>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</si>
  <si>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</si>
  <si>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</si>
  <si>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</si>
  <si>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</si>
  <si>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</si>
  <si>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</si>
  <si>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</si>
  <si>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</si>
  <si>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</si>
  <si>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</si>
  <si>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</si>
  <si>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</si>
  <si>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</si>
  <si>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</si>
  <si>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</si>
  <si>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</si>
  <si>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</si>
  <si>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</si>
  <si>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</si>
  <si>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</si>
  <si>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</si>
  <si>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</si>
  <si>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</si>
  <si>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</si>
  <si>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</si>
  <si>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</si>
  <si>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</si>
  <si>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</si>
  <si>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</si>
  <si>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</si>
  <si>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</si>
  <si>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</si>
  <si>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</si>
  <si>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</si>
  <si>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</si>
  <si>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</si>
  <si>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</si>
  <si>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</si>
  <si>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</si>
  <si>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</si>
  <si>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</si>
  <si>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</si>
  <si>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</si>
  <si>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</si>
  <si>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</si>
  <si>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</si>
  <si>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</si>
  <si>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</si>
  <si>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</si>
  <si>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</si>
  <si>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</si>
  <si>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</si>
  <si>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</si>
  <si>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</si>
  <si>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</si>
  <si>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</si>
  <si>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</si>
  <si>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</si>
  <si>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</si>
  <si>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</si>
  <si>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</si>
  <si>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</si>
  <si>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</si>
  <si>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</si>
  <si>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</si>
  <si>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</si>
  <si>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</si>
  <si>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</si>
  <si>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</si>
  <si>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</si>
  <si>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</si>
  <si>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</si>
  <si>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</si>
  <si>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</si>
  <si>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</si>
  <si>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</si>
  <si>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</si>
  <si>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</si>
  <si>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</si>
  <si>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</si>
  <si>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</si>
  <si>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</si>
  <si>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</si>
  <si>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</si>
  <si>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</si>
  <si>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</si>
  <si>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</si>
  <si>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</si>
  <si>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</si>
  <si>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</si>
  <si>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</si>
  <si>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</si>
  <si>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</si>
  <si>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</si>
  <si>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</si>
  <si>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</si>
  <si>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</si>
  <si>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</si>
  <si>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</si>
  <si>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</si>
  <si>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</si>
  <si>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</si>
  <si>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</si>
  <si>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</si>
  <si>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</si>
  <si>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</si>
  <si>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</si>
  <si>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</si>
  <si>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</si>
  <si>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</si>
  <si>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</si>
  <si>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</si>
  <si>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</si>
  <si>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</si>
  <si>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</si>
  <si>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</si>
  <si>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</si>
  <si>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</si>
  <si>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</si>
  <si>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</si>
  <si>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</si>
  <si>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</si>
  <si>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</si>
  <si>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</si>
  <si>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</si>
  <si>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</si>
  <si>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</si>
  <si>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</si>
  <si>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</si>
  <si>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</si>
  <si>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</si>
  <si>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</si>
  <si>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</si>
  <si>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</si>
  <si>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</si>
  <si>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</si>
  <si>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</si>
  <si>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</si>
  <si>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</si>
  <si>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</si>
  <si>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</si>
  <si>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</si>
  <si>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</si>
  <si>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</si>
  <si>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</si>
  <si>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</si>
  <si>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</si>
  <si>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</si>
  <si>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</si>
  <si>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</si>
  <si>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</si>
  <si>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</si>
  <si>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</si>
  <si>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</si>
  <si>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</si>
  <si>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</si>
  <si>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</si>
  <si>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</si>
  <si>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</si>
  <si>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</si>
  <si>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</si>
  <si>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</si>
  <si>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</si>
  <si>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</si>
  <si>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</si>
  <si>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</si>
  <si>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</si>
  <si>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</si>
  <si>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</si>
  <si>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</si>
  <si>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</si>
  <si>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</si>
  <si>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</si>
  <si>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</si>
  <si>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</si>
  <si>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</si>
  <si>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</si>
  <si>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</si>
  <si>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</si>
  <si>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</si>
  <si>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</si>
  <si>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</si>
  <si>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</si>
  <si>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</si>
  <si>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</si>
  <si>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</si>
  <si>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</si>
  <si>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</si>
  <si>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</si>
  <si>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</si>
  <si>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</si>
  <si>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</si>
  <si>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</si>
  <si>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</si>
  <si>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</si>
  <si>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</si>
  <si>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</si>
  <si>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</si>
  <si>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</si>
  <si>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</si>
  <si>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</si>
  <si>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</si>
  <si>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</si>
  <si>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</si>
  <si>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</si>
  <si>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</si>
  <si>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</si>
  <si>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</si>
  <si>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</si>
  <si>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</si>
  <si>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</si>
  <si>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</si>
  <si>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</si>
  <si>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</si>
  <si>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</si>
  <si>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</si>
  <si>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</si>
  <si>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</si>
  <si>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</si>
  <si>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</si>
  <si>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</si>
  <si>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</si>
  <si>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</si>
  <si>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</si>
  <si>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</si>
  <si>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</si>
  <si>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</si>
  <si>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</si>
  <si>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</si>
  <si>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</si>
  <si>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</si>
  <si>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</si>
  <si>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</si>
  <si>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</si>
  <si>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</si>
  <si>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</si>
  <si>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</si>
  <si>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</si>
  <si>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</si>
  <si>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</si>
  <si>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</si>
  <si>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</si>
  <si>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</si>
  <si>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</si>
  <si>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</si>
  <si>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</si>
  <si>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</si>
  <si>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</si>
  <si>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</si>
  <si>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</si>
  <si>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</si>
  <si>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</si>
  <si>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</si>
  <si>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</si>
  <si>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</si>
  <si>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</si>
  <si>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</si>
  <si>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</si>
  <si>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</si>
  <si>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</si>
  <si>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</si>
  <si>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</si>
  <si>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</si>
  <si>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</si>
  <si>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</si>
  <si>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</si>
  <si>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</si>
  <si>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</si>
  <si>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</si>
  <si>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</si>
  <si>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</si>
  <si>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</si>
  <si>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</si>
  <si>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</si>
  <si>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</si>
  <si>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</si>
  <si>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</si>
  <si>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</si>
  <si>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</si>
  <si>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</si>
  <si>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</si>
  <si>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</si>
  <si>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</si>
  <si>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</si>
  <si>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</si>
  <si>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</si>
  <si>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</si>
  <si>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</si>
  <si>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</si>
  <si>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</si>
  <si>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</si>
  <si>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</si>
  <si>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</si>
  <si>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</si>
  <si>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</si>
  <si>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</si>
  <si>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</si>
  <si>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</si>
  <si>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</si>
  <si>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</si>
  <si>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</si>
  <si>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</si>
  <si>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</si>
  <si>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</si>
  <si>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</si>
  <si>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</si>
  <si>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</si>
  <si>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</si>
  <si>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</si>
  <si>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</si>
  <si>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</si>
  <si>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</si>
  <si>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</si>
  <si>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</si>
  <si>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</si>
  <si>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</si>
  <si>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</si>
  <si>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</si>
  <si>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</si>
  <si>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</si>
  <si>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</si>
  <si>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</si>
  <si>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</si>
  <si>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</si>
  <si>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</si>
  <si>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</si>
  <si>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</si>
  <si>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</si>
  <si>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</si>
  <si>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</si>
  <si>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</si>
  <si>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</si>
  <si>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</si>
  <si>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</si>
  <si>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</si>
  <si>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</si>
  <si>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</si>
  <si>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</si>
  <si>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</si>
  <si>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</si>
  <si>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</si>
  <si>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</si>
  <si>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</si>
  <si>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</si>
  <si>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</si>
  <si>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</si>
  <si>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</si>
  <si>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</si>
  <si>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</si>
  <si>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</si>
  <si>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</si>
  <si>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</si>
  <si>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</si>
  <si>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</si>
  <si>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</si>
  <si>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</si>
  <si>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</si>
  <si>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</si>
  <si>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</si>
  <si>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</si>
  <si>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</si>
  <si>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</si>
  <si>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</si>
  <si>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</si>
  <si>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</si>
  <si>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</si>
  <si>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</si>
  <si>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</si>
  <si>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</si>
  <si>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</si>
  <si>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</si>
  <si>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</si>
  <si>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</si>
  <si>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</si>
  <si>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</si>
  <si>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</si>
  <si>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</si>
  <si>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</si>
  <si>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</si>
  <si>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</si>
  <si>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</si>
  <si>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</si>
  <si>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</si>
  <si>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</si>
  <si>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</si>
  <si>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</si>
  <si>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</si>
  <si>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</si>
  <si>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</si>
  <si>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</si>
  <si>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</si>
  <si>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</si>
  <si>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</si>
  <si>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</si>
  <si>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</si>
  <si>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</si>
  <si>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</si>
  <si>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</si>
  <si>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</si>
  <si>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</si>
  <si>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</si>
  <si>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</si>
  <si>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</si>
  <si>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</si>
  <si>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</si>
  <si>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</si>
  <si>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</si>
  <si>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</si>
  <si>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</si>
  <si>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</si>
  <si>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</si>
  <si>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</si>
  <si>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</si>
  <si>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</si>
  <si>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</si>
  <si>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</si>
  <si>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</si>
  <si>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</si>
  <si>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</si>
  <si>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</si>
  <si>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</si>
  <si>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</si>
  <si>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</si>
  <si>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</si>
  <si>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</si>
  <si>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</si>
  <si>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</si>
  <si>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</si>
  <si>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</si>
  <si>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</si>
  <si>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</si>
  <si>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</si>
  <si>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</si>
  <si>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</si>
  <si>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</si>
  <si>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</si>
  <si>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</si>
  <si>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</si>
  <si>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</si>
  <si>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</si>
  <si>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</si>
  <si>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</si>
  <si>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</si>
  <si>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</si>
  <si>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</si>
  <si>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</si>
  <si>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</si>
  <si>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</si>
  <si>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</si>
  <si>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</si>
  <si>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</si>
  <si>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</si>
  <si>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</si>
  <si>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</si>
  <si>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</si>
  <si>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</si>
  <si>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</si>
  <si>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</si>
  <si>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</si>
  <si>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</si>
  <si>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</si>
  <si>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</si>
  <si>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</si>
  <si>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</si>
  <si>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</si>
  <si>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</si>
  <si>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</si>
  <si>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</si>
  <si>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</si>
  <si>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</si>
  <si>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</si>
  <si>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</si>
  <si>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</si>
  <si>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</si>
  <si>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</si>
  <si>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</si>
  <si>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</si>
  <si>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</si>
  <si>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</si>
  <si>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</si>
  <si>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</si>
  <si>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</si>
  <si>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</si>
  <si>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</si>
  <si>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</si>
  <si>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</si>
  <si>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</si>
  <si>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</si>
  <si>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</si>
  <si>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</si>
  <si>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</si>
  <si>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</si>
  <si>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</si>
  <si>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</si>
  <si>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</si>
  <si>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</si>
  <si>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</si>
  <si>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</si>
  <si>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</si>
  <si>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</si>
  <si>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</si>
  <si>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</si>
  <si>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</si>
  <si>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</si>
  <si>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</si>
  <si>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</si>
  <si>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</si>
  <si>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</si>
  <si>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</si>
  <si>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</si>
  <si>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</si>
  <si>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</si>
  <si>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</si>
  <si>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</si>
  <si>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</si>
  <si>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</si>
  <si>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</si>
  <si>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</si>
  <si>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</si>
  <si>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</si>
  <si>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</si>
  <si>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</si>
  <si>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</si>
  <si>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</si>
  <si>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</si>
  <si>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</si>
  <si>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</si>
  <si>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</si>
  <si>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</si>
  <si>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</si>
  <si>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</si>
  <si>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</si>
  <si>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</si>
  <si>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</si>
  <si>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</si>
  <si>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</si>
  <si>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</si>
  <si>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</si>
  <si>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</si>
  <si>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</si>
  <si>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</si>
  <si>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</si>
  <si>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</si>
  <si>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</si>
  <si>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</si>
  <si>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</si>
  <si>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</si>
  <si>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</si>
  <si>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</si>
  <si>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</si>
  <si>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</si>
  <si>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</si>
  <si>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</si>
  <si>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</si>
  <si>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</si>
  <si>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</si>
  <si>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</si>
  <si>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</si>
  <si>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</si>
  <si>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</si>
  <si>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</si>
  <si>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</si>
  <si>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</si>
  <si>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</si>
  <si>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</si>
  <si>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</si>
  <si>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</si>
  <si>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</si>
  <si>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</si>
  <si>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</si>
  <si>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</si>
  <si>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</si>
  <si>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</si>
  <si>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</si>
  <si>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</si>
  <si>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</si>
  <si>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</si>
  <si>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</si>
  <si>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</si>
  <si>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</si>
  <si>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</si>
  <si>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</si>
  <si>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</si>
  <si>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</si>
  <si>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</si>
  <si>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</si>
  <si>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</si>
  <si>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</si>
  <si>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</si>
  <si>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</si>
  <si>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</si>
  <si>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</si>
  <si>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</si>
  <si>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</si>
  <si>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</si>
  <si>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</si>
  <si>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</si>
  <si>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</si>
  <si>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</si>
  <si>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</si>
  <si>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</si>
  <si>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</si>
  <si>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</si>
  <si>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</si>
  <si>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</si>
  <si>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</si>
  <si>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</si>
  <si>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</si>
  <si>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</si>
  <si>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</si>
  <si>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</si>
  <si>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</si>
  <si>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</si>
  <si>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</si>
  <si>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</si>
  <si>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</si>
  <si>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</si>
  <si>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</si>
  <si>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</si>
  <si>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</si>
  <si>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</si>
  <si>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</si>
  <si>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</si>
  <si>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</si>
  <si>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</si>
  <si>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</si>
  <si>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</si>
  <si>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</si>
  <si>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</si>
  <si>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</si>
  <si>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</si>
  <si>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</si>
  <si>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</si>
  <si>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</si>
  <si>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</si>
  <si>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</si>
  <si>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</si>
  <si>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</si>
  <si>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</si>
  <si>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</si>
  <si>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</si>
  <si>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</si>
  <si>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</si>
  <si>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</si>
  <si>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</si>
  <si>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</si>
  <si>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</si>
  <si>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</si>
  <si>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</si>
  <si>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</si>
  <si>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</si>
  <si>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</si>
  <si>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</si>
  <si>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</si>
  <si>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</si>
  <si>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</si>
  <si>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</si>
  <si>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</si>
  <si>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</si>
  <si>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</si>
  <si>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</si>
  <si>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</si>
  <si>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</si>
  <si>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</si>
  <si>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</si>
  <si>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</si>
  <si>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</si>
  <si>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</si>
  <si>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</si>
  <si>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</si>
  <si>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</si>
  <si>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</si>
  <si>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</si>
  <si>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</si>
  <si>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</si>
  <si>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</si>
  <si>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</si>
  <si>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</si>
  <si>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</si>
  <si>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</si>
  <si>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</si>
  <si>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</si>
  <si>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</si>
  <si>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</si>
  <si>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</si>
  <si>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</si>
  <si>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</si>
  <si>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</si>
  <si>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</si>
  <si>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</si>
  <si>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</si>
  <si>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</si>
  <si>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</si>
  <si>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</si>
  <si>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</si>
  <si>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</si>
  <si>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</si>
  <si>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</si>
  <si>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</si>
  <si>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</si>
  <si>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</si>
  <si>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</si>
  <si>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</si>
  <si>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</si>
  <si>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</si>
  <si>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</si>
  <si>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</si>
  <si>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</si>
  <si>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</si>
  <si>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</si>
  <si>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</si>
  <si>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</si>
  <si>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</si>
  <si>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</si>
  <si>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</si>
  <si>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</si>
  <si>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</si>
  <si>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</si>
  <si>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</si>
  <si>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</si>
  <si>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</si>
  <si>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</si>
  <si>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</si>
  <si>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</si>
  <si>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</si>
  <si>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</si>
  <si>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</si>
  <si>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</si>
  <si>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</si>
  <si>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</si>
  <si>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</si>
  <si>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</si>
  <si>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</si>
  <si>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</si>
  <si>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</si>
  <si>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</si>
  <si>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</si>
  <si>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</si>
  <si>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</si>
  <si>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</si>
  <si>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</si>
  <si>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</si>
  <si>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</si>
  <si>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</si>
  <si>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</si>
  <si>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</si>
  <si>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</si>
  <si>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</si>
  <si>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</si>
  <si>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</si>
  <si>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</si>
  <si>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</si>
  <si>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</si>
  <si>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</si>
  <si>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</si>
  <si>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</si>
  <si>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</si>
  <si>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</si>
  <si>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</si>
  <si>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</si>
  <si>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</si>
  <si>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</si>
  <si>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</si>
  <si>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</si>
  <si>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</si>
  <si>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</si>
  <si>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</si>
  <si>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</si>
  <si>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</si>
  <si>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</si>
  <si>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</si>
  <si>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</si>
  <si>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</si>
  <si>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</si>
  <si>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</si>
  <si>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</si>
  <si>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</si>
  <si>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</si>
  <si>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</si>
  <si>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</si>
  <si>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</si>
  <si>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</si>
  <si>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</si>
  <si>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</si>
  <si>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</si>
  <si>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</si>
  <si>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</si>
  <si>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</si>
  <si>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</si>
  <si>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</si>
  <si>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</si>
  <si>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</si>
  <si>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</si>
  <si>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</si>
  <si>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</si>
  <si>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</si>
  <si>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</si>
  <si>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</si>
  <si>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</si>
  <si>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</si>
  <si>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</si>
  <si>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</si>
  <si>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</si>
  <si>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</si>
  <si>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</si>
  <si>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</si>
  <si>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</si>
  <si>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</si>
  <si>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</si>
  <si>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</si>
  <si>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</si>
  <si>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</si>
  <si>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</si>
  <si>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</si>
  <si>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</si>
  <si>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</si>
  <si>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</si>
  <si>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</si>
  <si>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</si>
  <si>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</si>
  <si>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</si>
  <si>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</si>
  <si>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</si>
  <si>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</si>
  <si>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</si>
  <si>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</si>
  <si>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</si>
  <si>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</si>
  <si>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</si>
  <si>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</si>
  <si>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</si>
  <si>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</si>
  <si>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</si>
  <si>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</si>
  <si>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</si>
  <si>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</si>
  <si>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</si>
  <si>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</si>
  <si>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</si>
  <si>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</si>
  <si>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</si>
  <si>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</si>
  <si>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</si>
  <si>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</si>
  <si>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</si>
  <si>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</si>
  <si>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</si>
  <si>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</si>
  <si>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</si>
  <si>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</si>
  <si>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</si>
  <si>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</si>
  <si>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</si>
  <si>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</si>
  <si>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</si>
  <si>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</si>
  <si>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</si>
  <si>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</si>
  <si>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</si>
  <si>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</si>
  <si>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</si>
  <si>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</si>
  <si>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</si>
  <si>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</si>
  <si>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</si>
  <si>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</si>
  <si>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</si>
  <si>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</si>
  <si>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</si>
  <si>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</si>
  <si>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</si>
  <si>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</si>
  <si>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</si>
  <si>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</si>
  <si>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</si>
  <si>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</si>
  <si>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</si>
  <si>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</si>
  <si>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</si>
  <si>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</si>
  <si>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</si>
  <si>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</si>
  <si>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</si>
  <si>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</si>
  <si>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</si>
  <si>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</si>
  <si>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</si>
  <si>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</si>
  <si>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</si>
  <si>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</si>
  <si>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</si>
  <si>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</si>
  <si>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</si>
  <si>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</si>
  <si>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</si>
  <si>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</si>
  <si>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</si>
  <si>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</si>
  <si>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</si>
  <si>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</si>
  <si>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</si>
  <si>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</si>
  <si>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</si>
  <si>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</si>
  <si>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</si>
  <si>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</si>
  <si>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</si>
  <si>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</si>
  <si>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</si>
  <si>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</si>
  <si>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</si>
  <si>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</si>
  <si>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</si>
  <si>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</si>
  <si>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</si>
  <si>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</si>
  <si>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</si>
  <si>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</si>
  <si>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</si>
  <si>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</si>
  <si>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</si>
  <si>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</si>
  <si>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</si>
  <si>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</si>
  <si>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</si>
  <si>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</si>
  <si>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</si>
  <si>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</si>
  <si>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</si>
  <si>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</si>
  <si>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</si>
  <si>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</si>
  <si>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</si>
  <si>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</si>
  <si>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</si>
  <si>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</si>
  <si>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</si>
  <si>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</si>
  <si>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</si>
  <si>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</si>
  <si>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</si>
  <si>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</si>
  <si>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</si>
  <si>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</si>
  <si>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</si>
  <si>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</si>
  <si>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</si>
  <si>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</si>
  <si>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</si>
  <si>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</si>
  <si>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</si>
  <si>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</si>
  <si>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</si>
  <si>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</si>
  <si>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</si>
  <si>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</si>
  <si>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</si>
  <si>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</si>
  <si>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</si>
  <si>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</si>
  <si>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</si>
  <si>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</si>
  <si>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</si>
  <si>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</si>
  <si>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</si>
  <si>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</si>
  <si>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</si>
  <si>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</si>
  <si>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</si>
  <si>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</si>
  <si>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</si>
  <si>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</si>
  <si>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</si>
  <si>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</si>
  <si>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</si>
  <si>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</si>
  <si>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</si>
  <si>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</si>
  <si>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</si>
  <si>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</si>
  <si>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</si>
  <si>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</si>
  <si>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</si>
  <si>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</si>
  <si>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</si>
  <si>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</si>
  <si>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</si>
  <si>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</si>
  <si>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</si>
  <si>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</si>
  <si>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</si>
  <si>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</si>
  <si>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</si>
  <si>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</si>
  <si>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</si>
  <si>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</si>
  <si>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</si>
  <si>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</si>
  <si>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</si>
  <si>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</si>
  <si>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</si>
  <si>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</si>
  <si>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</si>
  <si>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</si>
  <si>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</si>
  <si>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</si>
  <si>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</si>
  <si>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</si>
  <si>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</si>
  <si>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</si>
  <si>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</si>
  <si>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</si>
  <si>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</si>
  <si>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</si>
  <si>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</si>
  <si>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</si>
  <si>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</si>
  <si>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</si>
  <si>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</si>
  <si>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</si>
  <si>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</si>
  <si>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</si>
  <si>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</si>
  <si>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</si>
  <si>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</si>
  <si>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</si>
  <si>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</si>
  <si>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</si>
  <si>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</si>
  <si>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</si>
  <si>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</si>
  <si>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</si>
  <si>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</si>
  <si>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</si>
  <si>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</si>
  <si>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</si>
  <si>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</si>
  <si>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</si>
  <si>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</si>
  <si>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</si>
  <si>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</si>
  <si>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</si>
  <si>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</si>
  <si>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</si>
  <si>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</si>
  <si>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</si>
  <si>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</si>
  <si>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</si>
  <si>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</si>
  <si>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</si>
  <si>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</si>
  <si>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</si>
  <si>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</si>
  <si>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</si>
  <si>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</si>
  <si>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</si>
  <si>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</si>
  <si>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</si>
  <si>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</si>
  <si>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</si>
  <si>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</si>
  <si>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</si>
  <si>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</si>
  <si>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</si>
  <si>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</si>
  <si>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</si>
  <si>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</si>
  <si>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</si>
  <si>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</si>
  <si>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</si>
  <si>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</si>
  <si>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</si>
  <si>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</si>
  <si>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</si>
  <si>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</si>
  <si>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</si>
  <si>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</si>
  <si>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</si>
  <si>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</si>
  <si>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</si>
  <si>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</si>
  <si>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</si>
  <si>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</si>
  <si>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</si>
  <si>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</si>
  <si>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</si>
  <si>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</si>
  <si>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</si>
  <si>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</si>
  <si>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</si>
  <si>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</si>
  <si>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</si>
  <si>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</si>
  <si>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</si>
  <si>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</si>
  <si>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</si>
  <si>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</si>
  <si>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</si>
  <si>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</si>
  <si>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</si>
  <si>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</si>
  <si>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</si>
  <si>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</si>
  <si>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</si>
  <si>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</si>
  <si>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</si>
  <si>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</si>
  <si>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</si>
  <si>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</si>
  <si>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</si>
  <si>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</si>
  <si>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</si>
  <si>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</si>
  <si>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</si>
  <si>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</si>
  <si>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</si>
  <si>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</si>
  <si>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</si>
  <si>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</si>
  <si>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</si>
  <si>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</si>
  <si>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</si>
  <si>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</si>
  <si>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</si>
  <si>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</si>
  <si>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</si>
  <si>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</si>
  <si>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</si>
  <si>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</si>
  <si>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</si>
  <si>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</si>
  <si>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</si>
  <si>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</si>
  <si>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</si>
  <si>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</si>
  <si>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</si>
  <si>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</si>
  <si>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</si>
  <si>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</si>
  <si>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</si>
  <si>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</si>
  <si>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</si>
  <si>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</si>
  <si>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</si>
  <si>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</si>
  <si>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</si>
  <si>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</si>
  <si>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</si>
  <si>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</si>
  <si>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</si>
  <si>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</si>
  <si>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</si>
  <si>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</si>
  <si>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</si>
  <si>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</si>
  <si>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</si>
  <si>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</si>
  <si>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</si>
  <si>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</si>
  <si>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</si>
  <si>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</si>
  <si>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</si>
  <si>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</si>
  <si>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</si>
  <si>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</si>
  <si>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</si>
  <si>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</si>
  <si>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</si>
  <si>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</si>
  <si>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</si>
  <si>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</si>
  <si>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</si>
  <si>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</si>
  <si>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</si>
  <si>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</si>
  <si>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</si>
  <si>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</si>
  <si>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</si>
  <si>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</si>
  <si>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</si>
  <si>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</si>
  <si>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</si>
  <si>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</si>
  <si>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</si>
  <si>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</si>
  <si>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</si>
  <si>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</si>
  <si>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</si>
  <si>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</si>
  <si>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</si>
  <si>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</si>
  <si>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</si>
  <si>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</si>
  <si>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</si>
  <si>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</si>
  <si>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</si>
  <si>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</si>
  <si>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</si>
  <si>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</si>
  <si>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</si>
  <si>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</si>
  <si>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</si>
  <si>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</si>
  <si>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</si>
  <si>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</si>
  <si>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</si>
  <si>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</si>
  <si>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</si>
  <si>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</si>
  <si>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</si>
  <si>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</si>
  <si>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</si>
  <si>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</si>
  <si>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</si>
  <si>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</si>
  <si>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</si>
  <si>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</si>
  <si>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</si>
  <si>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</si>
  <si>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</si>
  <si>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</si>
  <si>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</si>
  <si>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</si>
  <si>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</si>
  <si>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</si>
  <si>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</si>
  <si>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</si>
  <si>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</si>
  <si>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</si>
  <si>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</si>
  <si>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</si>
  <si>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</si>
  <si>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</si>
  <si>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</si>
  <si>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</si>
  <si>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</si>
  <si>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</si>
  <si>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</si>
  <si>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</si>
  <si>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</si>
  <si>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</si>
  <si>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</si>
  <si>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</si>
  <si>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</si>
  <si>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</si>
  <si>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</si>
  <si>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</si>
  <si>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</si>
  <si>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</si>
  <si>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</si>
  <si>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</si>
  <si>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</si>
  <si>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</si>
  <si>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</si>
  <si>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</si>
  <si>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</si>
  <si>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</si>
  <si>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</si>
  <si>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</si>
  <si>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</si>
  <si>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</si>
  <si>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</si>
  <si>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</si>
  <si>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</si>
  <si>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</si>
  <si>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</si>
  <si>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</si>
  <si>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</si>
  <si>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</si>
  <si>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</si>
  <si>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</si>
  <si>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</si>
  <si>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</si>
  <si>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</si>
  <si>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</si>
  <si>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</si>
  <si>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</si>
  <si>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</si>
  <si>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</si>
  <si>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</si>
  <si>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</si>
  <si>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</si>
  <si>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</si>
  <si>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</si>
  <si>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</si>
  <si>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</si>
  <si>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</si>
  <si>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</si>
  <si>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</si>
  <si>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</si>
  <si>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</si>
  <si>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</si>
  <si>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</si>
  <si>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</si>
  <si>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</si>
  <si>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</si>
  <si>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</si>
  <si>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</si>
  <si>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</si>
  <si>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</si>
  <si>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</si>
  <si>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</si>
  <si>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</si>
  <si>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</si>
  <si>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</si>
  <si>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</si>
  <si>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</si>
  <si>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</si>
  <si>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</si>
  <si>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</si>
  <si>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</si>
  <si>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</si>
  <si>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</si>
  <si>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</si>
  <si>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</si>
  <si>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</si>
  <si>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</si>
  <si>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</si>
  <si>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</si>
  <si>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</si>
  <si>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</si>
  <si>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</si>
  <si>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</si>
  <si>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</si>
  <si>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</si>
  <si>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</si>
  <si>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</si>
  <si>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</si>
  <si>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</si>
  <si>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</si>
  <si>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</si>
  <si>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</si>
  <si>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</si>
  <si>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</si>
  <si>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</si>
  <si>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</si>
  <si>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</si>
  <si>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</si>
  <si>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</si>
  <si>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</si>
  <si>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</si>
  <si>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</si>
  <si>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</si>
  <si>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</si>
  <si>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</si>
  <si>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</si>
  <si>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</si>
  <si>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</si>
  <si>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</si>
  <si>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</si>
  <si>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</si>
  <si>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</si>
  <si>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</si>
  <si>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</si>
  <si>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</si>
  <si>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</si>
  <si>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</si>
  <si>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</si>
  <si>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</si>
  <si>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</si>
  <si>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</si>
  <si>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</si>
  <si>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</si>
  <si>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</si>
  <si>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</si>
  <si>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</si>
  <si>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</si>
  <si>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</si>
  <si>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</si>
  <si>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</si>
  <si>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</si>
  <si>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</si>
  <si>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</si>
  <si>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</si>
  <si>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</si>
  <si>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</si>
  <si>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</si>
  <si>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</si>
  <si>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</si>
  <si>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</si>
  <si>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</si>
  <si>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</si>
  <si>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</si>
  <si>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</si>
  <si>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</si>
  <si>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</si>
  <si>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</si>
  <si>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</si>
  <si>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</si>
  <si>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</si>
  <si>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</si>
  <si>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</si>
  <si>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</si>
  <si>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</si>
  <si>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</si>
  <si>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</si>
  <si>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</si>
  <si>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</si>
  <si>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</si>
  <si>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</si>
  <si>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</si>
  <si>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</si>
  <si>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</si>
  <si>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</si>
  <si>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</si>
  <si>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</si>
  <si>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</si>
  <si>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</si>
  <si>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</si>
  <si>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</si>
  <si>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</si>
  <si>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</si>
  <si>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</si>
  <si>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</si>
  <si>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</si>
  <si>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</si>
  <si>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</si>
  <si>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</si>
  <si>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</si>
  <si>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</si>
  <si>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</si>
  <si>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</si>
  <si>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</si>
  <si>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</si>
  <si>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</si>
  <si>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</si>
  <si>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</si>
  <si>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</si>
  <si>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</si>
  <si>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</si>
  <si>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</si>
  <si>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</si>
  <si>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</si>
  <si>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</si>
  <si>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</si>
  <si>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</si>
  <si>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</si>
  <si>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</si>
  <si>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</si>
  <si>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</si>
  <si>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</si>
  <si>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</si>
  <si>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</si>
  <si>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</si>
  <si>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</si>
  <si>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</si>
  <si>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</si>
  <si>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</si>
  <si>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</si>
  <si>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</si>
  <si>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</si>
  <si>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</si>
  <si>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</si>
  <si>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</si>
  <si>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</si>
  <si>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</si>
  <si>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</si>
  <si>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</si>
  <si>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</si>
  <si>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</si>
  <si>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</si>
  <si>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</si>
  <si>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</si>
  <si>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</si>
  <si>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</si>
  <si>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</si>
  <si>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</si>
  <si>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</si>
  <si>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</si>
  <si>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</si>
  <si>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</si>
  <si>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</si>
  <si>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</si>
  <si>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</si>
  <si>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</si>
  <si>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</si>
  <si>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</si>
  <si>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</si>
  <si>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</si>
  <si>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</si>
  <si>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</si>
  <si>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</si>
  <si>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</si>
  <si>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</si>
  <si>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</si>
  <si>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</si>
  <si>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</si>
  <si>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</si>
  <si>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</si>
  <si>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</si>
  <si>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</si>
  <si>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</si>
  <si>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</si>
  <si>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</si>
  <si>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</si>
  <si>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</si>
  <si>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</si>
  <si>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</si>
  <si>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</si>
  <si>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</si>
  <si>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</si>
  <si>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</si>
  <si>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</si>
  <si>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</si>
  <si>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</si>
  <si>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</si>
  <si>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</si>
  <si>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</si>
  <si>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</si>
  <si>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</si>
  <si>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</si>
  <si>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</si>
  <si>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</si>
  <si>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</si>
  <si>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</si>
  <si>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</si>
  <si>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</si>
  <si>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</si>
  <si>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</si>
  <si>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</si>
  <si>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</si>
  <si>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</si>
  <si>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</si>
  <si>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</si>
  <si>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</si>
  <si>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</si>
  <si>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</si>
  <si>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</si>
  <si>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</si>
  <si>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</si>
  <si>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</si>
  <si>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</si>
  <si>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</si>
  <si>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</si>
  <si>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</si>
  <si>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</si>
  <si>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</si>
  <si>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</si>
  <si>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</si>
  <si>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</si>
  <si>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</si>
  <si>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</si>
  <si>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</si>
  <si>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</si>
  <si>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</si>
  <si>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</si>
  <si>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</si>
  <si>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</si>
  <si>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</si>
  <si>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</si>
  <si>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</si>
  <si>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</si>
  <si>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</si>
  <si>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</si>
  <si>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</si>
  <si>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</si>
  <si>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</si>
  <si>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</si>
  <si>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</si>
  <si>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</si>
  <si>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</si>
  <si>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</si>
  <si>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</si>
  <si>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</si>
  <si>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</si>
  <si>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</si>
  <si>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</si>
  <si>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</si>
  <si>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</si>
  <si>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</si>
  <si>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</si>
  <si>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</si>
  <si>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</si>
  <si>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</si>
  <si>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</si>
  <si>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</si>
  <si>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</si>
  <si>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</si>
  <si>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</si>
  <si>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</si>
  <si>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</si>
  <si>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</si>
  <si>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</si>
  <si>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</si>
  <si>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</si>
  <si>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</si>
  <si>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</si>
  <si>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</si>
  <si>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</si>
  <si>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</si>
  <si>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</si>
  <si>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</si>
  <si>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</si>
  <si>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</si>
  <si>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</si>
  <si>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</si>
  <si>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</si>
  <si>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</si>
  <si>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</si>
  <si>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</si>
  <si>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</si>
  <si>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</si>
  <si>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</si>
  <si>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</si>
  <si>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</si>
  <si>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</si>
  <si>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</si>
  <si>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</si>
  <si>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</si>
  <si>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</si>
  <si>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</si>
  <si>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</si>
  <si>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</si>
  <si>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</si>
  <si>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</si>
  <si>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</si>
  <si>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</si>
  <si>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</si>
  <si>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</si>
  <si>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</si>
  <si>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</si>
  <si>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</si>
  <si>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</si>
  <si>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</si>
  <si>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</si>
  <si>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</si>
  <si>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</si>
  <si>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</si>
  <si>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</si>
  <si>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</si>
  <si>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</si>
  <si>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</si>
  <si>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</si>
  <si>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</si>
  <si>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</si>
  <si>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</si>
  <si>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</si>
  <si>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</si>
  <si>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</si>
  <si>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</si>
  <si>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</si>
  <si>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</si>
  <si>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</si>
  <si>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</si>
  <si>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</si>
  <si>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</si>
  <si>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</si>
  <si>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</si>
  <si>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</si>
  <si>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</si>
  <si>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</si>
  <si>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</si>
  <si>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</si>
  <si>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</si>
  <si>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</si>
  <si>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</si>
  <si>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</si>
  <si>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</si>
  <si>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</si>
  <si>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</si>
  <si>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</si>
  <si>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</si>
  <si>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</si>
  <si>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</si>
  <si>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</si>
  <si>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</si>
  <si>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</si>
  <si>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</si>
  <si>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</si>
  <si>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</si>
  <si>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</si>
  <si>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</si>
  <si>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</si>
  <si>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</si>
  <si>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</si>
  <si>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</si>
  <si>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</si>
  <si>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</si>
  <si>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</si>
  <si>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</si>
  <si>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</si>
  <si>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</si>
  <si>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</si>
  <si>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</si>
  <si>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</si>
  <si>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</si>
  <si>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</si>
  <si>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</si>
  <si>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</si>
  <si>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</si>
  <si>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</si>
  <si>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</si>
  <si>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</si>
  <si>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</si>
  <si>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</si>
  <si>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</si>
  <si>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</si>
  <si>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</si>
  <si>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</si>
  <si>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</si>
  <si>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</si>
  <si>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</si>
  <si>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</si>
  <si>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</si>
  <si>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</si>
  <si>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</si>
  <si>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</si>
  <si>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</si>
  <si>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</si>
  <si>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</si>
  <si>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</si>
  <si>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</si>
  <si>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</si>
  <si>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</si>
  <si>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</si>
  <si>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</si>
  <si>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</si>
  <si>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</si>
  <si>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</si>
  <si>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</si>
  <si>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</si>
  <si>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</si>
  <si>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</si>
  <si>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</si>
  <si>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</si>
  <si>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</si>
  <si>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</si>
  <si>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</si>
  <si>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</si>
  <si>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</si>
  <si>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</si>
  <si>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</si>
  <si>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</si>
  <si>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</si>
  <si>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</si>
  <si>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</si>
  <si>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</si>
  <si>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</si>
  <si>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</si>
  <si>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</si>
  <si>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</si>
  <si>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</si>
  <si>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</si>
  <si>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</si>
  <si>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</si>
  <si>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</si>
  <si>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</si>
  <si>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</si>
  <si>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</si>
  <si>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</si>
  <si>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</si>
  <si>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</si>
  <si>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</si>
  <si>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</si>
  <si>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</si>
  <si>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</si>
  <si>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</si>
  <si>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</si>
  <si>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</si>
  <si>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</si>
  <si>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</si>
  <si>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</si>
  <si>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</si>
  <si>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</si>
  <si>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</si>
  <si>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</si>
  <si>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</si>
  <si>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</si>
  <si>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</si>
  <si>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</si>
  <si>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</si>
  <si>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</si>
  <si>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</si>
  <si>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</si>
  <si>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</si>
  <si>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</si>
  <si>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</si>
  <si>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</si>
  <si>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</si>
  <si>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</si>
  <si>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</si>
  <si>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</si>
  <si>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</si>
  <si>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</si>
  <si>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</si>
  <si>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</si>
  <si>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</si>
  <si>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</si>
  <si>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</si>
  <si>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</si>
  <si>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</si>
  <si>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</si>
  <si>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</si>
  <si>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</si>
  <si>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</si>
  <si>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</si>
  <si>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</si>
  <si>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</si>
  <si>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</si>
  <si>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</si>
  <si>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</si>
  <si>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</si>
  <si>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</si>
  <si>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</si>
  <si>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</si>
  <si>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</si>
  <si>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</si>
  <si>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</si>
  <si>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 Funded</t>
  </si>
  <si>
    <t>Average Donation</t>
  </si>
  <si>
    <t>Category</t>
  </si>
  <si>
    <t>Sub-Category</t>
  </si>
  <si>
    <t>Count of state</t>
  </si>
  <si>
    <t>(All)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</si>
  <si>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</si>
  <si>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</si>
  <si>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</si>
  <si>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</si>
  <si>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</si>
  <si>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</si>
  <si>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</si>
  <si>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</si>
  <si>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</si>
  <si>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</si>
  <si>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</si>
  <si>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</si>
  <si>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classical music</t>
  </si>
  <si>
    <t>electronic music</t>
  </si>
  <si>
    <t>faith</t>
  </si>
  <si>
    <t>indie rock</t>
  </si>
  <si>
    <t>jazz</t>
  </si>
  <si>
    <t>metal</t>
  </si>
  <si>
    <t>musical</t>
  </si>
  <si>
    <t>plays</t>
  </si>
  <si>
    <t>pop</t>
  </si>
  <si>
    <t>rock</t>
  </si>
  <si>
    <t>spaces</t>
  </si>
  <si>
    <t>world music</t>
  </si>
  <si>
    <t>Parent Category</t>
  </si>
  <si>
    <t>Count of Outcome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</si>
  <si>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</si>
  <si>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</si>
  <si>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</si>
  <si>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</si>
  <si>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</si>
  <si>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</si>
  <si>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</si>
  <si>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</si>
  <si>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</si>
  <si>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</si>
  <si>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</si>
  <si>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</si>
  <si>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</si>
  <si>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</si>
  <si>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</si>
  <si>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</si>
  <si>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Total_Projects</t>
  </si>
  <si>
    <t>Num_Successful</t>
  </si>
  <si>
    <t>Num_Failed</t>
  </si>
  <si>
    <t>Num_Canceled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</si>
  <si>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</si>
  <si>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</si>
  <si>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</si>
  <si>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</si>
  <si>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</si>
  <si>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</si>
  <si>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</si>
  <si>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</si>
  <si>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</si>
  <si>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</si>
  <si>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</si>
  <si>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&lt; 1000</t>
  </si>
  <si>
    <t>(Multiple Items)</t>
  </si>
  <si>
    <t>Percentage Successful</t>
  </si>
  <si>
    <t>Percentage Failed</t>
  </si>
  <si>
    <t>Percentage Cancled</t>
  </si>
  <si>
    <t>Outcome</t>
  </si>
  <si>
    <t>Backers_Count</t>
  </si>
  <si>
    <t>Successful Campaigns</t>
  </si>
  <si>
    <t>Failed Campaigns</t>
  </si>
  <si>
    <t>Mean</t>
  </si>
  <si>
    <t>Backers</t>
  </si>
  <si>
    <t>Median</t>
  </si>
  <si>
    <t>Min Number</t>
  </si>
  <si>
    <t>Max Number</t>
  </si>
  <si>
    <t>Variance</t>
  </si>
  <si>
    <t>Stan. Dev.</t>
  </si>
  <si>
    <t>Use your data to determine whether the mean or the median summarizes the data more meaningfully.</t>
  </si>
  <si>
    <t>Use your data to determine if there is more variability with successful or unsuccessful campaigns. Does this make sense? Why or why not?</t>
  </si>
  <si>
    <t>Hence, the mean does not give a very objective representation.</t>
  </si>
  <si>
    <t xml:space="preserve">Median is more meaningful because there are outliers in the dataset that can skewed the analysis. </t>
  </si>
  <si>
    <t>Successful Campaigns have a higher variability than Unsuccessful ones. The dataset for Sucessful Campaigns is bigger and has a wider range of values.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</si>
</sst>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24292E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" fontId="0" fillId="0" borderId="0" xfId="0" applyNumberFormat="1"/>
    <xf numFmtId="0" fontId="0" fillId="0" borderId="0" xfId="0" pivotButton="1" applyAlignment="1">
      <alignment horizontal="right"/>
    </xf>
    <xf numFmtId="0" fontId="0" fillId="0" borderId="0" xfId="0" applyAlignment="1">
      <alignment horizontal="righ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0" fillId="2" borderId="0" xfId="0" applyFill="1"/>
    <xf numFmtId="0" fontId="1" fillId="2" borderId="1" xfId="0" applyFont="1" applyFill="1" applyBorder="1"/>
    <xf numFmtId="0" fontId="1" fillId="2" borderId="3" xfId="0" applyFont="1" applyFill="1" applyBorder="1"/>
    <xf numFmtId="1" fontId="0" fillId="2" borderId="2" xfId="0" applyNumberFormat="1" applyFill="1" applyBorder="1"/>
    <xf numFmtId="0" fontId="0" fillId="2" borderId="2" xfId="0" applyFill="1" applyBorder="1"/>
    <xf numFmtId="2" fontId="0" fillId="2" borderId="2" xfId="0" applyNumberFormat="1" applyFill="1" applyBorder="1"/>
    <xf numFmtId="0" fontId="2" fillId="0" borderId="0" xfId="0" applyFont="1" applyAlignment="1">
      <alignment horizontal="left" vertical="center" indent="1"/>
    </xf>
  </cellXfs>
  <cellStyles count="1">
    <cellStyle name="Normal" xfId="0" builtinId="0"/>
  </cellStyles>
  <dxfs count="19">
    <dxf>
      <fill>
        <patternFill>
          <bgColor theme="4" tint="-0.499984740745262"/>
        </patternFill>
      </fill>
    </dxf>
    <dxf>
      <fill>
        <patternFill>
          <bgColor theme="8" tint="0.39994506668294322"/>
        </patternFill>
      </fill>
    </dxf>
    <dxf>
      <fill>
        <patternFill>
          <bgColor theme="7"/>
        </patternFill>
      </fill>
    </dxf>
    <dxf>
      <fill>
        <patternFill>
          <bgColor theme="0" tint="-0.34998626667073579"/>
        </patternFill>
      </fill>
    </dxf>
    <dxf>
      <fill>
        <patternFill>
          <bgColor theme="4" tint="-0.499984740745262"/>
        </patternFill>
      </fill>
    </dxf>
    <dxf>
      <fill>
        <patternFill>
          <bgColor theme="8" tint="0.39994506668294322"/>
        </patternFill>
      </fill>
    </dxf>
    <dxf>
      <fill>
        <patternFill>
          <bgColor theme="7"/>
        </patternFill>
      </fill>
    </dxf>
    <dxf>
      <fill>
        <patternFill>
          <bgColor theme="0" tint="-0.34998626667073579"/>
        </patternFill>
      </fill>
    </dxf>
    <dxf>
      <fill>
        <patternFill>
          <bgColor theme="4" tint="-0.499984740745262"/>
        </patternFill>
      </fill>
    </dxf>
    <dxf>
      <fill>
        <patternFill>
          <bgColor theme="8" tint="0.39994506668294322"/>
        </patternFill>
      </fill>
    </dxf>
    <dxf>
      <fill>
        <patternFill>
          <bgColor theme="7"/>
        </patternFill>
      </fill>
    </dxf>
    <dxf>
      <fill>
        <patternFill>
          <bgColor theme="0" tint="-0.34998626667073579"/>
        </patternFill>
      </fill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</dxfs>
  <tableStyles count="0" defaultTableStyle="TableStyleMedium2" defaultPivotStyle="PivotStyleLight16"/>
  <colors>
    <mruColors>
      <color rgb="FF0000FF"/>
      <color rgb="FF99CC00"/>
      <color rgb="FF0066FF"/>
      <color rgb="FFFF5050"/>
      <color rgb="FFFF7C80"/>
      <color rgb="FFFFCCCC"/>
      <color rgb="FFFF9797"/>
      <color rgb="FFFF9999"/>
      <color rgb="FF00CC99"/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[Homework1.xlsx]Cat_Anaysis!PivotTable2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Cat_Anaysis!$B$3:$B$4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Cat_Anaysis!$A$5:$A$14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Cat_Anaysis!$B$5:$B$14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41-414A-A40F-C90376B42190}"/>
            </c:ext>
          </c:extLst>
        </c:ser>
        <c:ser>
          <c:idx val="1"/>
          <c:order val="1"/>
          <c:tx>
            <c:strRef>
              <c:f>Cat_Anaysis!$C$3:$C$4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Cat_Anaysis!$A$5:$A$14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Cat_Anaysis!$C$5:$C$14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941-414A-A40F-C90376B42190}"/>
            </c:ext>
          </c:extLst>
        </c:ser>
        <c:ser>
          <c:idx val="2"/>
          <c:order val="2"/>
          <c:tx>
            <c:strRef>
              <c:f>Cat_Anaysis!$D$3:$D$4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Cat_Anaysis!$A$5:$A$14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Cat_Anaysis!$D$5:$D$14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941-414A-A40F-C90376B42190}"/>
            </c:ext>
          </c:extLst>
        </c:ser>
        <c:ser>
          <c:idx val="3"/>
          <c:order val="3"/>
          <c:tx>
            <c:strRef>
              <c:f>Cat_Anaysis!$E$3:$E$4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Cat_Anaysis!$A$5:$A$14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Cat_Anaysis!$E$5:$E$14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941-414A-A40F-C90376B42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9292944"/>
        <c:axId val="551390424"/>
      </c:barChart>
      <c:catAx>
        <c:axId val="44929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390424"/>
        <c:crosses val="autoZero"/>
        <c:auto val="1"/>
        <c:lblAlgn val="ctr"/>
        <c:lblOffset val="100"/>
        <c:noMultiLvlLbl val="0"/>
      </c:catAx>
      <c:valAx>
        <c:axId val="55139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29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[Homework1.xlsx]Sub_Cat_Analysis!PivotTable3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Sub_Cat_Analysis!$B$4:$B$5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Sub_Cat_Analysis!$A$6:$A$18</c:f>
              <c:strCache>
                <c:ptCount val="12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musical</c:v>
                </c:pt>
                <c:pt idx="7">
                  <c:v>plays</c:v>
                </c:pt>
                <c:pt idx="8">
                  <c:v>pop</c:v>
                </c:pt>
                <c:pt idx="9">
                  <c:v>rock</c:v>
                </c:pt>
                <c:pt idx="10">
                  <c:v>spaces</c:v>
                </c:pt>
                <c:pt idx="11">
                  <c:v>world music</c:v>
                </c:pt>
              </c:strCache>
            </c:strRef>
          </c:cat>
          <c:val>
            <c:numRef>
              <c:f>Sub_Cat_Analysis!$B$6:$B$18</c:f>
              <c:numCache>
                <c:formatCode>General</c:formatCode>
                <c:ptCount val="12"/>
                <c:pt idx="6">
                  <c:v>20</c:v>
                </c:pt>
                <c:pt idx="10">
                  <c:v>17</c:v>
                </c:pt>
                <c:pt idx="1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C-4531-AA39-BC45A45C8AC0}"/>
            </c:ext>
          </c:extLst>
        </c:ser>
        <c:ser>
          <c:idx val="1"/>
          <c:order val="1"/>
          <c:tx>
            <c:strRef>
              <c:f>Sub_Cat_Analysis!$C$4:$C$5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Sub_Cat_Analysis!$A$6:$A$18</c:f>
              <c:strCache>
                <c:ptCount val="12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musical</c:v>
                </c:pt>
                <c:pt idx="7">
                  <c:v>plays</c:v>
                </c:pt>
                <c:pt idx="8">
                  <c:v>pop</c:v>
                </c:pt>
                <c:pt idx="9">
                  <c:v>rock</c:v>
                </c:pt>
                <c:pt idx="10">
                  <c:v>spaces</c:v>
                </c:pt>
                <c:pt idx="11">
                  <c:v>world music</c:v>
                </c:pt>
              </c:strCache>
            </c:strRef>
          </c:cat>
          <c:val>
            <c:numRef>
              <c:f>Sub_Cat_Analysis!$C$6:$C$18</c:f>
              <c:numCache>
                <c:formatCode>General</c:formatCode>
                <c:ptCount val="12"/>
                <c:pt idx="2">
                  <c:v>40</c:v>
                </c:pt>
                <c:pt idx="3">
                  <c:v>20</c:v>
                </c:pt>
                <c:pt idx="4">
                  <c:v>60</c:v>
                </c:pt>
                <c:pt idx="6">
                  <c:v>60</c:v>
                </c:pt>
                <c:pt idx="7">
                  <c:v>353</c:v>
                </c:pt>
                <c:pt idx="1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9C-4531-AA39-BC45A45C8AC0}"/>
            </c:ext>
          </c:extLst>
        </c:ser>
        <c:ser>
          <c:idx val="2"/>
          <c:order val="2"/>
          <c:tx>
            <c:strRef>
              <c:f>Sub_Cat_Analysis!$D$4:$D$5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Sub_Cat_Analysis!$A$6:$A$18</c:f>
              <c:strCache>
                <c:ptCount val="12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musical</c:v>
                </c:pt>
                <c:pt idx="7">
                  <c:v>plays</c:v>
                </c:pt>
                <c:pt idx="8">
                  <c:v>pop</c:v>
                </c:pt>
                <c:pt idx="9">
                  <c:v>rock</c:v>
                </c:pt>
                <c:pt idx="10">
                  <c:v>spaces</c:v>
                </c:pt>
                <c:pt idx="11">
                  <c:v>world music</c:v>
                </c:pt>
              </c:strCache>
            </c:strRef>
          </c:cat>
          <c:val>
            <c:numRef>
              <c:f>Sub_Cat_Analysis!$D$6:$D$18</c:f>
              <c:numCache>
                <c:formatCode>General</c:formatCode>
                <c:ptCount val="12"/>
                <c:pt idx="2">
                  <c:v>20</c:v>
                </c:pt>
                <c:pt idx="7">
                  <c:v>19</c:v>
                </c:pt>
                <c:pt idx="1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9C-4531-AA39-BC45A45C8AC0}"/>
            </c:ext>
          </c:extLst>
        </c:ser>
        <c:ser>
          <c:idx val="3"/>
          <c:order val="3"/>
          <c:tx>
            <c:strRef>
              <c:f>Sub_Cat_Analysis!$E$4:$E$5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Sub_Cat_Analysis!$A$6:$A$18</c:f>
              <c:strCache>
                <c:ptCount val="12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musical</c:v>
                </c:pt>
                <c:pt idx="7">
                  <c:v>plays</c:v>
                </c:pt>
                <c:pt idx="8">
                  <c:v>pop</c:v>
                </c:pt>
                <c:pt idx="9">
                  <c:v>rock</c:v>
                </c:pt>
                <c:pt idx="10">
                  <c:v>spaces</c:v>
                </c:pt>
                <c:pt idx="11">
                  <c:v>world music</c:v>
                </c:pt>
              </c:strCache>
            </c:strRef>
          </c:cat>
          <c:val>
            <c:numRef>
              <c:f>Sub_Cat_Analysis!$E$6:$E$18</c:f>
              <c:numCache>
                <c:formatCode>General</c:formatCode>
                <c:ptCount val="12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60</c:v>
                </c:pt>
                <c:pt idx="7">
                  <c:v>694</c:v>
                </c:pt>
                <c:pt idx="8">
                  <c:v>40</c:v>
                </c:pt>
                <c:pt idx="9">
                  <c:v>260</c:v>
                </c:pt>
                <c:pt idx="1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F9C-4531-AA39-BC45A45C8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1255112"/>
        <c:axId val="551255440"/>
      </c:barChart>
      <c:catAx>
        <c:axId val="551255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255440"/>
        <c:crosses val="autoZero"/>
        <c:auto val="1"/>
        <c:lblAlgn val="ctr"/>
        <c:lblOffset val="100"/>
        <c:noMultiLvlLbl val="0"/>
      </c:catAx>
      <c:valAx>
        <c:axId val="55125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255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[Homework1.xlsx]Temporal_Analysis!PivotTable4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Temporal_Analysis!$B$5:$B$6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Temporal_Analysis!$A$7:$A$19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Temporal_Analysis!$B$7:$B$19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56-4661-8B53-7233A8A5F533}"/>
            </c:ext>
          </c:extLst>
        </c:ser>
        <c:ser>
          <c:idx val="1"/>
          <c:order val="1"/>
          <c:tx>
            <c:strRef>
              <c:f>Temporal_Analysis!$C$5:$C$6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Temporal_Analysis!$A$7:$A$19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Temporal_Analysis!$C$7:$C$19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56-4661-8B53-7233A8A5F533}"/>
            </c:ext>
          </c:extLst>
        </c:ser>
        <c:ser>
          <c:idx val="2"/>
          <c:order val="2"/>
          <c:tx>
            <c:strRef>
              <c:f>Temporal_Analysis!$D$5:$D$6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Temporal_Analysis!$A$7:$A$19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Temporal_Analysis!$D$7:$D$19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56-4661-8B53-7233A8A5F533}"/>
            </c:ext>
          </c:extLst>
        </c:ser>
        <c:ser>
          <c:idx val="3"/>
          <c:order val="3"/>
          <c:tx>
            <c:strRef>
              <c:f>Temporal_Analysis!$E$5:$E$6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Temporal_Analysis!$A$7:$A$19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Temporal_Analysis!$E$7:$E$19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056-4661-8B53-7233A8A5F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2863296"/>
        <c:axId val="442861000"/>
      </c:lineChart>
      <c:catAx>
        <c:axId val="44286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861000"/>
        <c:crosses val="autoZero"/>
        <c:auto val="1"/>
        <c:lblAlgn val="ctr"/>
        <c:lblOffset val="100"/>
        <c:noMultiLvlLbl val="0"/>
      </c:catAx>
      <c:valAx>
        <c:axId val="442861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86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FC-4BB1-8E9C-967173C8EC5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FC-4BB1-8E9C-967173C8EC5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FC-4BB1-8E9C-967173C8EC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257736"/>
        <c:axId val="551259704"/>
      </c:lineChart>
      <c:catAx>
        <c:axId val="551257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259704"/>
        <c:crosses val="autoZero"/>
        <c:auto val="1"/>
        <c:lblAlgn val="ctr"/>
        <c:lblOffset val="100"/>
        <c:noMultiLvlLbl val="0"/>
      </c:catAx>
      <c:valAx>
        <c:axId val="551259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257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323848</xdr:colOff>
      <xdr:row>1</xdr:row>
      <xdr:rowOff>185737</xdr:rowOff>
    </xdr:from>
    <xdr:to>
      <xdr:col>15</xdr:col>
      <xdr:colOff>381000</xdr:colOff>
      <xdr:row>32</xdr:row>
      <xdr:rowOff>76201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A467BC-7FD2-4D4F-AAC9-68EA147B08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4761</xdr:colOff>
      <xdr:row>3</xdr:row>
      <xdr:rowOff>4761</xdr:rowOff>
    </xdr:from>
    <xdr:to>
      <xdr:col>22</xdr:col>
      <xdr:colOff>409575</xdr:colOff>
      <xdr:row>37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0DE289-2259-4BA7-92B6-5F5F61C3A8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185737</xdr:rowOff>
    </xdr:from>
    <xdr:to>
      <xdr:col>13</xdr:col>
      <xdr:colOff>0</xdr:colOff>
      <xdr:row>23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D86D02-2BC0-4B2D-AA1A-91D308DF65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4761</xdr:rowOff>
    </xdr:from>
    <xdr:to>
      <xdr:col>11</xdr:col>
      <xdr:colOff>390526</xdr:colOff>
      <xdr:row>34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1A5EE7-9959-46B3-8391-872D97A69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 Yau Sin" refreshedDate="43988.899304629631" createdVersion="6" refreshedVersion="6" minRefreshableVersion="3" recordCount="4114" xr:uid="{58695089-3665-430C-9805-C0A02E21A847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">
      <sharedItems containsSemiMixedTypes="0" containsString="0" containsNumber="1" minValue="1" maxValue="100000000"/>
    </cacheField>
    <cacheField name="pledged" numFmtId="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 Yau Sin" refreshedDate="43988.924128009261" createdVersion="6" refreshedVersion="6" minRefreshableVersion="3" recordCount="4114" xr:uid="{7BBDC2E4-5028-4039-A028-20EFA4D8A75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">
      <sharedItems containsSemiMixedTypes="0" containsString="0" containsNumber="1" minValue="1" maxValue="100000000"/>
    </cacheField>
    <cacheField name="pledged" numFmtId="4">
      <sharedItems containsSemiMixedTypes="0" containsString="0" containsNumber="1" minValue="0" maxValue="2344134.67"/>
    </cacheField>
    <cacheField name="state" numFmtId="0">
      <sharedItems count="4">
        <s v="failed"/>
        <s v="cance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echnology"/>
        <s v="publishing"/>
        <s v="music"/>
        <s v="games"/>
        <s v="food"/>
        <s v="photography"/>
        <s v="theater"/>
        <s v="journalism"/>
      </sharedItems>
    </cacheField>
    <cacheField name="Sub-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e v="#DIV/0!"/>
    <x v="0"/>
    <s v="drama"/>
    <x v="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.01"/>
    <n v="5"/>
    <x v="0"/>
    <s v="drama"/>
    <x v="1"/>
    <d v="2014-07-02T16:29:55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5.535714285714286"/>
    <n v="43.5"/>
    <x v="0"/>
    <s v="drama"/>
    <x v="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e v="#DIV/0!"/>
    <x v="0"/>
    <s v="drama"/>
    <x v="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0.53333333333333333"/>
    <n v="91.428571428571431"/>
    <x v="0"/>
    <s v="drama"/>
    <x v="4"/>
    <d v="2014-09-19T18:18:21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e v="#DIV/0!"/>
    <x v="0"/>
    <s v="drama"/>
    <x v="5"/>
    <d v="2016-01-12T15:48:44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x v="0"/>
    <s v="drama"/>
    <x v="6"/>
    <d v="2017-01-16T01:49:22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.01"/>
    <n v="5.5"/>
    <x v="0"/>
    <s v="drama"/>
    <x v="7"/>
    <d v="2015-08-04T22:15:35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.0625"/>
    <n v="108.33333333333333"/>
    <x v="0"/>
    <s v="drama"/>
    <x v="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.400000000000002"/>
    <n v="56"/>
    <x v="0"/>
    <s v="drama"/>
    <x v="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.25"/>
    <n v="32.5"/>
    <x v="0"/>
    <s v="drama"/>
    <x v="1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2E-3"/>
    <n v="1"/>
    <x v="0"/>
    <s v="drama"/>
    <x v="11"/>
    <d v="2016-08-12T04:20:14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e v="#DIV/0!"/>
    <x v="0"/>
    <s v="drama"/>
    <x v="12"/>
    <d v="2015-03-19T08:28:43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e v="#DIV/0!"/>
    <x v="0"/>
    <s v="drama"/>
    <x v="1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e v="#DIV/0!"/>
    <x v="0"/>
    <s v="drama"/>
    <x v="1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.4850000000000003"/>
    <n v="49.884615384615387"/>
    <x v="0"/>
    <s v="drama"/>
    <x v="1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e v="#DIV/0!"/>
    <x v="0"/>
    <s v="drama"/>
    <x v="16"/>
    <d v="2015-08-05T19:46:39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4285714285715"/>
    <x v="0"/>
    <s v="drama"/>
    <x v="17"/>
    <d v="2015-03-24T00:08:46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e v="#DIV/0!"/>
    <x v="0"/>
    <s v="drama"/>
    <x v="18"/>
    <d v="2015-11-26T23:55:45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x v="0"/>
    <s v="drama"/>
    <x v="1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.416666666666664"/>
    <n v="30.846153846153847"/>
    <x v="0"/>
    <s v="drama"/>
    <x v="2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.092608822670172"/>
    <n v="180.5"/>
    <x v="0"/>
    <s v="drama"/>
    <x v="2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e v="#DIV/0!"/>
    <x v="0"/>
    <s v="drama"/>
    <x v="22"/>
    <d v="2017-01-07T00:17:12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5.856000000000002"/>
    <n v="373.5"/>
    <x v="0"/>
    <s v="drama"/>
    <x v="2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.4000000000000004"/>
    <n v="25.5"/>
    <x v="0"/>
    <s v="drama"/>
    <x v="24"/>
    <d v="2014-09-01T03:59:00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5.5"/>
    <n v="220"/>
    <x v="0"/>
    <s v="drama"/>
    <x v="2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e v="#DIV/0!"/>
    <x v="0"/>
    <s v="drama"/>
    <x v="2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x v="0"/>
    <s v="drama"/>
    <x v="2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e v="#DIV/0!"/>
    <x v="0"/>
    <s v="drama"/>
    <x v="2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6.8999999999999992E-2"/>
    <n v="69"/>
    <x v="0"/>
    <s v="drama"/>
    <x v="29"/>
    <d v="2016-09-03T16:34:37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.41666666666666669"/>
    <n v="50"/>
    <x v="0"/>
    <s v="drama"/>
    <x v="3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3333333333329"/>
    <x v="0"/>
    <s v="drama"/>
    <x v="3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1.6999999999999999E-3"/>
    <n v="5.666666666666667"/>
    <x v="0"/>
    <s v="drama"/>
    <x v="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e v="#DIV/0!"/>
    <x v="0"/>
    <s v="drama"/>
    <x v="3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.12"/>
    <n v="1"/>
    <x v="0"/>
    <s v="drama"/>
    <x v="3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e v="#DIV/0!"/>
    <x v="0"/>
    <s v="drama"/>
    <x v="3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1.857142857142861"/>
    <n v="77.10526315789474"/>
    <x v="0"/>
    <s v="drama"/>
    <x v="3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.48"/>
    <n v="32.75"/>
    <x v="0"/>
    <s v="drama"/>
    <x v="3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.1159999999999999"/>
    <n v="46.5"/>
    <x v="0"/>
    <s v="drama"/>
    <x v="3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e v="#DIV/0!"/>
    <x v="0"/>
    <s v="drama"/>
    <x v="39"/>
    <d v="2016-09-01T02:58:22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.192500000000003"/>
    <n v="87.308333333333337"/>
    <x v="0"/>
    <s v="drama"/>
    <x v="4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.461538461538467"/>
    <n v="54.285714285714285"/>
    <x v="0"/>
    <s v="drama"/>
    <x v="41"/>
    <d v="2015-02-08T19:38:49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e v="#DIV/0!"/>
    <x v="0"/>
    <s v="drama"/>
    <x v="42"/>
    <d v="2015-10-08T20:59:00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29.84"/>
    <n v="93.25"/>
    <x v="0"/>
    <s v="drama"/>
    <x v="4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0.721666666666664"/>
    <n v="117.68368136117556"/>
    <x v="0"/>
    <s v="drama"/>
    <x v="4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.25"/>
    <n v="76.470588235294116"/>
    <x v="0"/>
    <s v="drama"/>
    <x v="45"/>
    <d v="2015-10-06T15:10:22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e v="#DIV/0!"/>
    <x v="0"/>
    <s v="drama"/>
    <x v="4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.214285714285714"/>
    <n v="163.84615384615384"/>
    <x v="0"/>
    <s v="drama"/>
    <x v="4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e v="#DIV/0!"/>
    <x v="0"/>
    <s v="drama"/>
    <x v="4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e v="#DIV/0!"/>
    <x v="0"/>
    <s v="drama"/>
    <x v="4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.25"/>
    <n v="91.818181818181813"/>
    <x v="0"/>
    <s v="drama"/>
    <x v="5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4.6"/>
    <n v="185.83333333333334"/>
    <x v="0"/>
    <s v="drama"/>
    <x v="51"/>
    <d v="2015-09-19T03:50:17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1.5873015873015872E-2"/>
    <n v="1"/>
    <x v="0"/>
    <s v="drama"/>
    <x v="52"/>
    <d v="2016-04-16T20:08:40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.04"/>
    <n v="20"/>
    <x v="0"/>
    <s v="drama"/>
    <x v="5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8.0000000000000002E-3"/>
    <n v="1"/>
    <x v="0"/>
    <s v="drama"/>
    <x v="5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.22727272727272727"/>
    <n v="10"/>
    <x v="0"/>
    <s v="drama"/>
    <x v="5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5.698440000000005"/>
    <n v="331.53833333333336"/>
    <x v="0"/>
    <s v="drama"/>
    <x v="56"/>
    <d v="2015-04-22T22:00:37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1.943"/>
    <n v="314.28947368421052"/>
    <x v="0"/>
    <s v="drama"/>
    <x v="5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x v="0"/>
    <s v="drama"/>
    <x v="58"/>
    <d v="2015-05-15T15:04:49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7.630000000000003"/>
    <n v="115.98684210526316"/>
    <x v="0"/>
    <s v="drama"/>
    <x v="5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0.72"/>
    <n v="120"/>
    <x v="0"/>
    <s v="drama"/>
    <x v="60"/>
    <d v="2015-08-20T20:06:00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e v="#DIV/0!"/>
    <x v="0"/>
    <s v="drama"/>
    <x v="6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x v="0"/>
    <s v="drama"/>
    <x v="62"/>
    <d v="2015-03-27T02:39:00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e v="#DIV/0!"/>
    <x v="0"/>
    <s v="drama"/>
    <x v="6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e v="#DIV/0!"/>
    <x v="0"/>
    <s v="drama"/>
    <x v="6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e v="#DIV/0!"/>
    <x v="0"/>
    <s v="drama"/>
    <x v="65"/>
    <d v="2016-04-08T22:04:14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0.86206896551724133"/>
    <n v="125"/>
    <x v="0"/>
    <s v="drama"/>
    <x v="6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e v="#DIV/0!"/>
    <x v="0"/>
    <s v="drama"/>
    <x v="67"/>
    <d v="2015-07-09T21:27:21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e v="#DIV/0!"/>
    <x v="0"/>
    <s v="drama"/>
    <x v="6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e v="#DIV/0!"/>
    <x v="0"/>
    <s v="drama"/>
    <x v="6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.4"/>
    <n v="30"/>
    <x v="0"/>
    <s v="drama"/>
    <x v="7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e v="#DIV/0!"/>
    <x v="0"/>
    <s v="drama"/>
    <x v="7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2.75"/>
    <n v="15.714285714285714"/>
    <x v="0"/>
    <s v="drama"/>
    <x v="7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e v="#DIV/0!"/>
    <x v="0"/>
    <s v="drama"/>
    <x v="7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.1"/>
    <n v="80.2"/>
    <x v="0"/>
    <s v="drama"/>
    <x v="7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e v="#DIV/0!"/>
    <x v="0"/>
    <s v="drama"/>
    <x v="7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e v="#DIV/0!"/>
    <x v="0"/>
    <s v="drama"/>
    <x v="76"/>
    <d v="2016-01-05T00:00:0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.33333333333333337"/>
    <n v="50"/>
    <x v="0"/>
    <s v="drama"/>
    <x v="7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e v="#DIV/0!"/>
    <x v="0"/>
    <s v="drama"/>
    <x v="78"/>
    <d v="2016-12-30T09:00:00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x v="0"/>
    <s v="drama"/>
    <x v="79"/>
    <d v="2015-11-08T12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8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8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.075"/>
    <n v="35.833333333333336"/>
    <x v="0"/>
    <s v="animation"/>
    <x v="8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8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6.7966666666666677"/>
    <n v="40.78"/>
    <x v="0"/>
    <s v="animation"/>
    <x v="8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1.2E-2"/>
    <n v="3"/>
    <x v="0"/>
    <s v="animation"/>
    <x v="8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.3299999999999998"/>
    <n v="16.625"/>
    <x v="0"/>
    <s v="animation"/>
    <x v="8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e v="#DIV/0!"/>
    <x v="0"/>
    <s v="animation"/>
    <x v="87"/>
    <d v="2015-10-22T18:59:00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5.6333333333333329"/>
    <n v="52"/>
    <x v="0"/>
    <s v="animation"/>
    <x v="8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e v="#DIV/0!"/>
    <x v="0"/>
    <s v="animation"/>
    <x v="8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.4"/>
    <n v="4.8"/>
    <x v="0"/>
    <s v="animation"/>
    <x v="9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13.833333333333334"/>
    <n v="51.875"/>
    <x v="0"/>
    <s v="animation"/>
    <x v="9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9.5"/>
    <n v="71.25"/>
    <x v="0"/>
    <s v="animation"/>
    <x v="9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e v="#DIV/0!"/>
    <x v="0"/>
    <s v="animation"/>
    <x v="9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5"/>
    <n v="62.5"/>
    <x v="0"/>
    <s v="animation"/>
    <x v="9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2.7272727272727275E-3"/>
    <n v="1"/>
    <x v="0"/>
    <s v="animation"/>
    <x v="95"/>
    <d v="2013-09-13T17:56:20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e v="#DIV/0!"/>
    <x v="0"/>
    <s v="animation"/>
    <x v="9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e v="#DIV/0!"/>
    <x v="0"/>
    <s v="animation"/>
    <x v="97"/>
    <d v="2016-10-08T07:38:46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9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e v="#DIV/0!"/>
    <x v="0"/>
    <s v="animation"/>
    <x v="99"/>
    <d v="2014-10-17T18:16:58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0.1"/>
    <n v="5"/>
    <x v="0"/>
    <s v="animation"/>
    <x v="10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e v="#DIV/0!"/>
    <x v="0"/>
    <s v="animation"/>
    <x v="101"/>
    <d v="2013-11-02T19:03:16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102"/>
    <d v="2015-02-19T21:19:43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0.1"/>
    <n v="5"/>
    <x v="0"/>
    <s v="animation"/>
    <x v="103"/>
    <d v="2014-02-10T00:21:41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"/>
    <n v="50"/>
    <x v="0"/>
    <s v="animation"/>
    <x v="10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3.3333333333333335E-3"/>
    <n v="1"/>
    <x v="0"/>
    <s v="animation"/>
    <x v="10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.2952380952380951"/>
    <n v="47.875"/>
    <x v="0"/>
    <s v="animation"/>
    <x v="10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1.6666666666666666E-2"/>
    <n v="5"/>
    <x v="0"/>
    <s v="animation"/>
    <x v="10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10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.25"/>
    <n v="9"/>
    <x v="0"/>
    <s v="animation"/>
    <x v="10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11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e v="#DIV/0!"/>
    <x v="0"/>
    <s v="animation"/>
    <x v="111"/>
    <d v="2014-01-25T17:09:51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64"/>
    <n v="40"/>
    <x v="0"/>
    <s v="animation"/>
    <x v="11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2.7404479578392621E-2"/>
    <n v="13"/>
    <x v="0"/>
    <s v="animation"/>
    <x v="11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11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6.9230769230769221E-2"/>
    <n v="22.5"/>
    <x v="0"/>
    <s v="animation"/>
    <x v="11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11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e v="#DIV/0!"/>
    <x v="0"/>
    <s v="animation"/>
    <x v="11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11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6.4102564102564097E-2"/>
    <n v="25"/>
    <x v="0"/>
    <s v="animation"/>
    <x v="119"/>
    <d v="2011-11-13T16:22:07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0.29411764705882354"/>
    <n v="12.5"/>
    <x v="0"/>
    <s v="animation"/>
    <x v="12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e v="#DIV/0!"/>
    <x v="0"/>
    <s v="animation"/>
    <x v="12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e v="#DIV/0!"/>
    <x v="0"/>
    <s v="animation"/>
    <x v="12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123"/>
    <d v="2011-09-24T17:02:33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9.9009900990099015E-2"/>
    <n v="1"/>
    <x v="0"/>
    <s v="animation"/>
    <x v="124"/>
    <d v="2016-05-18T20:22:15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26.953125"/>
    <n v="17.25"/>
    <x v="0"/>
    <s v="animation"/>
    <x v="12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0.76"/>
    <n v="15.2"/>
    <x v="0"/>
    <s v="animation"/>
    <x v="12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12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e v="#DIV/0!"/>
    <x v="0"/>
    <s v="animation"/>
    <x v="128"/>
    <d v="2012-07-11T03:51:05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e v="#DIV/0!"/>
    <x v="0"/>
    <s v="animation"/>
    <x v="12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.02"/>
    <n v="25.5"/>
    <x v="0"/>
    <s v="animation"/>
    <x v="13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13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17.625"/>
    <n v="28.2"/>
    <x v="0"/>
    <s v="animation"/>
    <x v="13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2.87"/>
    <n v="61.5"/>
    <x v="0"/>
    <s v="animation"/>
    <x v="133"/>
    <d v="2014-09-17T16:45:19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3.0303030303030304E-2"/>
    <n v="1"/>
    <x v="0"/>
    <s v="animation"/>
    <x v="13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e v="#DIV/0!"/>
    <x v="0"/>
    <s v="animation"/>
    <x v="135"/>
    <d v="2015-05-06T02:04:03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13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e v="#DIV/0!"/>
    <x v="0"/>
    <s v="animation"/>
    <x v="13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e v="#DIV/0!"/>
    <x v="0"/>
    <s v="animation"/>
    <x v="13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32.56"/>
    <n v="88.8"/>
    <x v="0"/>
    <s v="animation"/>
    <x v="139"/>
    <d v="2014-11-21T10:47:15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.41"/>
    <n v="55.457142857142856"/>
    <x v="0"/>
    <s v="animation"/>
    <x v="140"/>
    <d v="2013-08-09T12:00:15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.1"/>
    <n v="87.142857142857139"/>
    <x v="0"/>
    <s v="animation"/>
    <x v="14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0.1"/>
    <n v="10"/>
    <x v="0"/>
    <s v="animation"/>
    <x v="14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0.2"/>
    <n v="51.224489795918366"/>
    <x v="0"/>
    <s v="animation"/>
    <x v="14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0.18625"/>
    <n v="13.545454545454545"/>
    <x v="0"/>
    <s v="animation"/>
    <x v="14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14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9.0909090909090905E-3"/>
    <n v="50"/>
    <x v="0"/>
    <s v="animation"/>
    <x v="14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e v="#DIV/0!"/>
    <x v="0"/>
    <s v="animation"/>
    <x v="147"/>
    <d v="2016-12-25T15:16:34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e v="#DIV/0!"/>
    <x v="0"/>
    <s v="animation"/>
    <x v="148"/>
    <d v="2017-01-09T01:18:20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149"/>
    <d v="2012-01-05T11:33:00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e v="#DIV/0!"/>
    <x v="0"/>
    <s v="animation"/>
    <x v="15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e v="#DIV/0!"/>
    <x v="0"/>
    <s v="animation"/>
    <x v="15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e v="#DIV/0!"/>
    <x v="0"/>
    <s v="animation"/>
    <x v="15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e v="#DIV/0!"/>
    <x v="0"/>
    <s v="animation"/>
    <x v="15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0.155"/>
    <n v="10.333333333333334"/>
    <x v="0"/>
    <s v="animation"/>
    <x v="15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e v="#DIV/0!"/>
    <x v="0"/>
    <s v="animation"/>
    <x v="155"/>
    <d v="2015-07-16T19:51:45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1.6666666666666668E-3"/>
    <n v="1"/>
    <x v="0"/>
    <s v="animation"/>
    <x v="156"/>
    <d v="2014-02-10T22:21:14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0.6696428571428571"/>
    <n v="10"/>
    <x v="0"/>
    <s v="animation"/>
    <x v="15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15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15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.3076923076923079"/>
    <n v="53.75"/>
    <x v="0"/>
    <s v="animation"/>
    <x v="16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e v="#DIV/0!"/>
    <x v="0"/>
    <s v="animation"/>
    <x v="16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.1499999999999999"/>
    <n v="57.5"/>
    <x v="0"/>
    <s v="animation"/>
    <x v="16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16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.3673469387755102"/>
    <n v="67"/>
    <x v="0"/>
    <s v="animation"/>
    <x v="16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16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0.125"/>
    <n v="250"/>
    <x v="0"/>
    <s v="animation"/>
    <x v="16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.2"/>
    <n v="64"/>
    <x v="0"/>
    <s v="animation"/>
    <x v="16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0.8"/>
    <n v="133.33333333333334"/>
    <x v="0"/>
    <s v="animation"/>
    <x v="16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0.2"/>
    <n v="10"/>
    <x v="0"/>
    <s v="animation"/>
    <x v="16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e v="#DIV/0!"/>
    <x v="0"/>
    <s v="animation"/>
    <x v="17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"/>
    <n v="30"/>
    <x v="0"/>
    <s v="animation"/>
    <x v="17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0.13749999999999998"/>
    <n v="5.5"/>
    <x v="0"/>
    <s v="animation"/>
    <x v="172"/>
    <d v="2016-11-20T18:48:47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17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17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175"/>
    <d v="2015-12-29T11:46:41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e v="#DIV/0!"/>
    <x v="0"/>
    <s v="animation"/>
    <x v="17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17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e v="#DIV/0!"/>
    <x v="0"/>
    <s v="animation"/>
    <x v="17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179"/>
    <d v="2012-12-05T09:23:41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6.6666666666666671E-3"/>
    <n v="1"/>
    <x v="1"/>
    <s v="web"/>
    <x v="180"/>
    <d v="2015-02-04T19:36:46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0.55555555555555558"/>
    <n v="25"/>
    <x v="1"/>
    <s v="web"/>
    <x v="18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3.9999999999999996E-4"/>
    <n v="1"/>
    <x v="1"/>
    <s v="web"/>
    <x v="18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0.31818181818181818"/>
    <n v="35"/>
    <x v="1"/>
    <s v="web"/>
    <x v="18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.2"/>
    <n v="3"/>
    <x v="1"/>
    <s v="web"/>
    <x v="18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27.383999999999997"/>
    <n v="402.70588235294116"/>
    <x v="1"/>
    <s v="web"/>
    <x v="18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8.666666666666667E-2"/>
    <n v="26"/>
    <x v="1"/>
    <s v="web"/>
    <x v="18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e v="#DIV/0!"/>
    <x v="1"/>
    <s v="web"/>
    <x v="18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0.09"/>
    <n v="9"/>
    <x v="1"/>
    <s v="web"/>
    <x v="18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2.7199999999999998"/>
    <n v="8.5"/>
    <x v="1"/>
    <s v="web"/>
    <x v="18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0.70000000000000007"/>
    <n v="8.75"/>
    <x v="1"/>
    <s v="web"/>
    <x v="19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.0413333333333332"/>
    <n v="135.03571428571428"/>
    <x v="1"/>
    <s v="web"/>
    <x v="191"/>
    <d v="2015-08-01T17:53:00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e v="#DIV/0!"/>
    <x v="1"/>
    <s v="web"/>
    <x v="192"/>
    <d v="2016-01-09T14:48:16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0.49199999999999999"/>
    <n v="20.5"/>
    <x v="1"/>
    <s v="web"/>
    <x v="19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36.589147286821706"/>
    <n v="64.36363636363636"/>
    <x v="1"/>
    <s v="web"/>
    <x v="19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e v="#DIV/0!"/>
    <x v="1"/>
    <s v="web"/>
    <x v="195"/>
    <d v="2016-06-12T08:29:03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2.5"/>
    <n v="200"/>
    <x v="1"/>
    <s v="web"/>
    <x v="19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0.91066666666666674"/>
    <n v="68.3"/>
    <x v="1"/>
    <s v="web"/>
    <x v="19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e v="#DIV/0!"/>
    <x v="1"/>
    <s v="web"/>
    <x v="19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2.0833333333333336E-2"/>
    <n v="50"/>
    <x v="1"/>
    <s v="web"/>
    <x v="19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1.2E-2"/>
    <n v="4"/>
    <x v="1"/>
    <s v="web"/>
    <x v="20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0.36666666666666664"/>
    <n v="27.5"/>
    <x v="1"/>
    <s v="web"/>
    <x v="20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e v="#DIV/0!"/>
    <x v="1"/>
    <s v="web"/>
    <x v="20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9.0666666666666659E-2"/>
    <n v="34"/>
    <x v="1"/>
    <s v="web"/>
    <x v="20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5.5555555555555558E-3"/>
    <n v="1"/>
    <x v="1"/>
    <s v="web"/>
    <x v="20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e v="#DIV/0!"/>
    <x v="1"/>
    <s v="web"/>
    <x v="20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0.02"/>
    <n v="1"/>
    <x v="1"/>
    <s v="web"/>
    <x v="20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e v="#DIV/0!"/>
    <x v="1"/>
    <s v="web"/>
    <x v="20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1"/>
    <n v="49"/>
    <x v="1"/>
    <s v="web"/>
    <x v="208"/>
    <d v="2016-01-16T11:00:00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0.8"/>
    <n v="20"/>
    <x v="1"/>
    <s v="web"/>
    <x v="209"/>
    <d v="2016-01-01T20:20:12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0.16705882352941176"/>
    <n v="142"/>
    <x v="1"/>
    <s v="web"/>
    <x v="21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0.42399999999999999"/>
    <n v="53"/>
    <x v="1"/>
    <s v="web"/>
    <x v="21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e v="#DIV/0!"/>
    <x v="1"/>
    <s v="web"/>
    <x v="21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0.38925389253892539"/>
    <n v="38.444444444444443"/>
    <x v="1"/>
    <s v="web"/>
    <x v="21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0.7155635062611807"/>
    <n v="20"/>
    <x v="1"/>
    <s v="web"/>
    <x v="21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0.43166666666666664"/>
    <n v="64.75"/>
    <x v="1"/>
    <s v="web"/>
    <x v="215"/>
    <d v="2015-06-13T16:37:23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1.25E-3"/>
    <n v="1"/>
    <x v="1"/>
    <s v="web"/>
    <x v="21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0.2"/>
    <n v="10"/>
    <x v="1"/>
    <s v="web"/>
    <x v="217"/>
    <d v="2016-05-20T14:08:22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1.12E-2"/>
    <n v="2"/>
    <x v="1"/>
    <s v="web"/>
    <x v="218"/>
    <d v="2015-09-07T13:53:13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.4583333333333333"/>
    <n v="35"/>
    <x v="1"/>
    <s v="web"/>
    <x v="21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3.3333333333333333E-2"/>
    <n v="1"/>
    <x v="1"/>
    <s v="web"/>
    <x v="22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e v="#DIV/0!"/>
    <x v="1"/>
    <s v="web"/>
    <x v="22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e v="#DIV/0!"/>
    <x v="1"/>
    <s v="web"/>
    <x v="222"/>
    <d v="2015-03-15T18:00:00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1.1111111111111112E-2"/>
    <n v="1"/>
    <x v="1"/>
    <s v="web"/>
    <x v="22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1"/>
    <n v="5"/>
    <x v="1"/>
    <s v="web"/>
    <x v="224"/>
    <d v="2015-03-16T16:11:56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e v="#DIV/0!"/>
    <x v="1"/>
    <s v="web"/>
    <x v="225"/>
    <d v="2015-12-01T00:00:00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0.55999999999999994"/>
    <n v="14"/>
    <x v="1"/>
    <s v="web"/>
    <x v="22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.0833333333333339"/>
    <n v="389.28571428571428"/>
    <x v="1"/>
    <s v="web"/>
    <x v="22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.3444444444444441"/>
    <n v="150.5"/>
    <x v="1"/>
    <s v="web"/>
    <x v="228"/>
    <d v="2016-11-17T19:28:06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1.3333333333333334E-2"/>
    <n v="1"/>
    <x v="1"/>
    <s v="web"/>
    <x v="22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.46"/>
    <n v="24.777777777777779"/>
    <x v="1"/>
    <s v="web"/>
    <x v="23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6.0999999999999999E-2"/>
    <n v="30.5"/>
    <x v="1"/>
    <s v="web"/>
    <x v="23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.3333333333333335"/>
    <n v="250"/>
    <x v="1"/>
    <s v="web"/>
    <x v="23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23"/>
    <n v="16.428571428571427"/>
    <x v="1"/>
    <s v="web"/>
    <x v="233"/>
    <d v="2015-04-06T15:15:45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0.104"/>
    <n v="13"/>
    <x v="1"/>
    <s v="web"/>
    <x v="23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0.42599999999999999"/>
    <n v="53.25"/>
    <x v="1"/>
    <s v="web"/>
    <x v="235"/>
    <d v="2015-05-04T01:40:38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0.03"/>
    <n v="3"/>
    <x v="1"/>
    <s v="web"/>
    <x v="23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0.26666666666666666"/>
    <n v="10"/>
    <x v="1"/>
    <s v="web"/>
    <x v="237"/>
    <d v="2016-07-31T16:00:00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34"/>
    <n v="121.42857142857143"/>
    <x v="1"/>
    <s v="web"/>
    <x v="238"/>
    <d v="2014-12-05T00:03:01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6.2E-2"/>
    <n v="15.5"/>
    <x v="1"/>
    <s v="web"/>
    <x v="239"/>
    <d v="2015-03-08T15:16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.0579999999999998"/>
    <n v="84.944444444444443"/>
    <x v="1"/>
    <s v="wearables"/>
    <x v="240"/>
    <d v="2014-11-09T18:47:59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0.95"/>
    <n v="10.555555555555555"/>
    <x v="1"/>
    <s v="wearables"/>
    <x v="24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0.4"/>
    <n v="39"/>
    <x v="1"/>
    <s v="wearables"/>
    <x v="24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0.35000000000000003"/>
    <n v="100"/>
    <x v="1"/>
    <s v="wearables"/>
    <x v="24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7.5333333333333332"/>
    <n v="31.172413793103448"/>
    <x v="1"/>
    <s v="wearables"/>
    <x v="24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8.64"/>
    <n v="155.33333333333334"/>
    <x v="1"/>
    <s v="wearables"/>
    <x v="24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4.0000000000000001E-3"/>
    <n v="2"/>
    <x v="1"/>
    <s v="wearables"/>
    <x v="24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0.02"/>
    <n v="178.92857142857142"/>
    <x v="1"/>
    <s v="wearables"/>
    <x v="24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4.5600000000000005"/>
    <n v="27.36"/>
    <x v="1"/>
    <s v="wearables"/>
    <x v="24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21.5075"/>
    <n v="1536.25"/>
    <x v="1"/>
    <s v="wearables"/>
    <x v="24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29.276666666666667"/>
    <n v="84.99677419354839"/>
    <x v="1"/>
    <s v="wearables"/>
    <x v="25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39.426666666666662"/>
    <n v="788.5333333333333"/>
    <x v="1"/>
    <s v="wearables"/>
    <x v="25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21.628"/>
    <n v="50.29767441860465"/>
    <x v="1"/>
    <s v="wearables"/>
    <x v="25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0.20500000000000002"/>
    <n v="68.333333333333329"/>
    <x v="1"/>
    <s v="wearables"/>
    <x v="253"/>
    <d v="2014-09-01T20:10:17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0.03"/>
    <n v="7.5"/>
    <x v="1"/>
    <s v="wearables"/>
    <x v="25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14.85"/>
    <n v="34.269230769230766"/>
    <x v="1"/>
    <s v="wearables"/>
    <x v="25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.4710000000000001"/>
    <n v="61.291666666666664"/>
    <x v="1"/>
    <s v="wearables"/>
    <x v="25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25.584"/>
    <n v="133.25"/>
    <x v="1"/>
    <s v="wearables"/>
    <x v="25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3.8206896551724134"/>
    <n v="65.17647058823529"/>
    <x v="1"/>
    <s v="wearables"/>
    <x v="25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15.485964912280703"/>
    <n v="93.90425531914893"/>
    <x v="1"/>
    <s v="wearables"/>
    <x v="25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25.912000000000003"/>
    <n v="150.65116279069767"/>
    <x v="1"/>
    <s v="wearables"/>
    <x v="26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0.04"/>
    <n v="1"/>
    <x v="1"/>
    <s v="wearables"/>
    <x v="261"/>
    <d v="2016-10-26T19:20:04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0.106"/>
    <n v="13.25"/>
    <x v="1"/>
    <s v="wearables"/>
    <x v="26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0.85142857142857142"/>
    <n v="99.333333333333329"/>
    <x v="1"/>
    <s v="wearables"/>
    <x v="263"/>
    <d v="2016-10-31T21:36:04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.4837500000000006"/>
    <n v="177.39259259259259"/>
    <x v="1"/>
    <s v="wearables"/>
    <x v="26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27.650000000000002"/>
    <n v="55.3"/>
    <x v="1"/>
    <s v="wearables"/>
    <x v="26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e v="#DIV/0!"/>
    <x v="1"/>
    <s v="wearables"/>
    <x v="26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3.55"/>
    <n v="591.66666666666663"/>
    <x v="1"/>
    <s v="wearables"/>
    <x v="26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72.989999999999995"/>
    <n v="405.5"/>
    <x v="1"/>
    <s v="wearables"/>
    <x v="26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57.648750000000007"/>
    <n v="343.14732142857144"/>
    <x v="1"/>
    <s v="wearables"/>
    <x v="269"/>
    <d v="2016-12-08T04:59:00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12.34"/>
    <n v="72.588235294117652"/>
    <x v="1"/>
    <s v="wearables"/>
    <x v="27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0.52"/>
    <n v="26"/>
    <x v="1"/>
    <s v="wearables"/>
    <x v="27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6.5299999999999994"/>
    <n v="6.4975124378109452"/>
    <x v="1"/>
    <s v="wearables"/>
    <x v="27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35.338000000000001"/>
    <n v="119.38513513513513"/>
    <x v="1"/>
    <s v="wearables"/>
    <x v="27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0.39333333333333331"/>
    <n v="84.285714285714292"/>
    <x v="1"/>
    <s v="wearables"/>
    <x v="27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.06"/>
    <n v="90.857142857142861"/>
    <x v="1"/>
    <s v="wearables"/>
    <x v="275"/>
    <d v="2014-10-31T12:30:20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5.7142857142857147E-4"/>
    <n v="1"/>
    <x v="1"/>
    <s v="wearables"/>
    <x v="27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46.379999999999995"/>
    <n v="20.342105263157894"/>
    <x v="1"/>
    <s v="wearables"/>
    <x v="27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15.39"/>
    <n v="530.68965517241384"/>
    <x v="1"/>
    <s v="wearables"/>
    <x v="27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82.422107692307705"/>
    <n v="120.39184269662923"/>
    <x v="1"/>
    <s v="wearables"/>
    <x v="27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2.6866666666666665"/>
    <n v="13"/>
    <x v="1"/>
    <s v="wearables"/>
    <x v="28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6.6"/>
    <n v="291.33333333333331"/>
    <x v="1"/>
    <s v="wearables"/>
    <x v="28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30.813400000000001"/>
    <n v="124.9191891891892"/>
    <x v="1"/>
    <s v="wearables"/>
    <x v="28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5.58"/>
    <n v="119.57142857142857"/>
    <x v="1"/>
    <s v="wearables"/>
    <x v="28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0.87454545454545463"/>
    <n v="120.25"/>
    <x v="1"/>
    <s v="wearables"/>
    <x v="284"/>
    <d v="2017-02-20T04:37:48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0.97699999999999987"/>
    <n v="195.4"/>
    <x v="1"/>
    <s v="wearables"/>
    <x v="28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e v="#DIV/0!"/>
    <x v="1"/>
    <s v="wearables"/>
    <x v="28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78.927352941176466"/>
    <n v="117.69868421052631"/>
    <x v="1"/>
    <s v="wearables"/>
    <x v="28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2.092500000000001"/>
    <n v="23.948509485094849"/>
    <x v="1"/>
    <s v="wearables"/>
    <x v="288"/>
    <d v="2014-09-13T13:56:4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0.40666666666666662"/>
    <n v="30.5"/>
    <x v="1"/>
    <s v="wearables"/>
    <x v="289"/>
    <d v="2014-12-05T00:59:19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e v="#DIV/0!"/>
    <x v="1"/>
    <s v="wearables"/>
    <x v="29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33.790999999999997"/>
    <n v="99.973372781065095"/>
    <x v="1"/>
    <s v="wearables"/>
    <x v="29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0.21649484536082475"/>
    <n v="26.25"/>
    <x v="1"/>
    <s v="wearables"/>
    <x v="29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0.79600000000000004"/>
    <n v="199"/>
    <x v="1"/>
    <s v="wearables"/>
    <x v="29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14.993333333333334"/>
    <n v="80.321428571428569"/>
    <x v="1"/>
    <s v="wearables"/>
    <x v="29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.0509090909090908"/>
    <n v="115.75"/>
    <x v="1"/>
    <s v="wearables"/>
    <x v="29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10.214285714285715"/>
    <n v="44.6875"/>
    <x v="1"/>
    <s v="wearables"/>
    <x v="296"/>
    <d v="2014-12-01T00:00:00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0.30499999999999999"/>
    <n v="76.25"/>
    <x v="1"/>
    <s v="wearables"/>
    <x v="29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0.75"/>
    <n v="22.5"/>
    <x v="1"/>
    <s v="wearables"/>
    <x v="29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.2933333333333332"/>
    <n v="19.399999999999999"/>
    <x v="1"/>
    <s v="wearables"/>
    <x v="299"/>
    <d v="2016-02-23T00:57:56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e v="#DIV/0!"/>
    <x v="2"/>
    <s v="fiction"/>
    <x v="300"/>
    <d v="2016-11-26T19:20:13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4.7"/>
    <n v="39.166666666666664"/>
    <x v="2"/>
    <s v="fiction"/>
    <x v="30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e v="#DIV/0!"/>
    <x v="2"/>
    <s v="fiction"/>
    <x v="30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0.11655011655011654"/>
    <n v="5"/>
    <x v="2"/>
    <s v="fiction"/>
    <x v="303"/>
    <d v="2013-08-15T10:43:28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e v="#DIV/0!"/>
    <x v="2"/>
    <s v="fiction"/>
    <x v="30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36.014285714285712"/>
    <n v="57.295454545454547"/>
    <x v="2"/>
    <s v="fiction"/>
    <x v="30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e v="#DIV/0!"/>
    <x v="2"/>
    <s v="fiction"/>
    <x v="30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3.54"/>
    <n v="59"/>
    <x v="2"/>
    <s v="fiction"/>
    <x v="30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e v="#DIV/0!"/>
    <x v="2"/>
    <s v="fiction"/>
    <x v="30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41.4"/>
    <n v="31.846153846153847"/>
    <x v="2"/>
    <s v="fiction"/>
    <x v="30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e v="#DIV/0!"/>
    <x v="2"/>
    <s v="fiction"/>
    <x v="31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2.6315789473684209E-2"/>
    <n v="10"/>
    <x v="2"/>
    <s v="fiction"/>
    <x v="31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.3333333333333335"/>
    <n v="50"/>
    <x v="2"/>
    <s v="fiction"/>
    <x v="31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0.85129023676509719"/>
    <n v="16"/>
    <x v="2"/>
    <s v="fiction"/>
    <x v="31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70.199999999999989"/>
    <n v="39"/>
    <x v="2"/>
    <s v="fiction"/>
    <x v="31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1.7000000000000002"/>
    <n v="34"/>
    <x v="2"/>
    <s v="fiction"/>
    <x v="31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51.4"/>
    <n v="63.122807017543863"/>
    <x v="2"/>
    <s v="fiction"/>
    <x v="31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0.70000000000000007"/>
    <n v="7"/>
    <x v="2"/>
    <s v="fiction"/>
    <x v="31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0.4"/>
    <n v="2"/>
    <x v="2"/>
    <s v="fiction"/>
    <x v="31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2.666666666666667"/>
    <n v="66.666666666666671"/>
    <x v="2"/>
    <s v="fiction"/>
    <x v="319"/>
    <d v="2010-10-15T04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18.142857142857142"/>
    <n v="52.916666666666664"/>
    <x v="3"/>
    <s v="jazz"/>
    <x v="32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.2444444444444445"/>
    <n v="50.5"/>
    <x v="3"/>
    <s v="jazz"/>
    <x v="32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0.33999999999999997"/>
    <n v="42.5"/>
    <x v="3"/>
    <s v="jazz"/>
    <x v="32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4.5"/>
    <n v="18"/>
    <x v="3"/>
    <s v="jazz"/>
    <x v="32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41.53846153846154"/>
    <n v="34.177215189873415"/>
    <x v="3"/>
    <s v="jazz"/>
    <x v="32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.0454545454545454"/>
    <n v="22.5"/>
    <x v="3"/>
    <s v="jazz"/>
    <x v="325"/>
    <d v="2013-01-16T18:33:17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18.285714285714285"/>
    <n v="58.18181818181818"/>
    <x v="3"/>
    <s v="jazz"/>
    <x v="32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24.02"/>
    <n v="109.18181818181819"/>
    <x v="3"/>
    <s v="jazz"/>
    <x v="32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0.1111111111111111"/>
    <n v="50"/>
    <x v="3"/>
    <s v="jazz"/>
    <x v="32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11.818181818181818"/>
    <n v="346.66666666666669"/>
    <x v="3"/>
    <s v="jazz"/>
    <x v="32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0.31"/>
    <n v="12.4"/>
    <x v="3"/>
    <s v="jazz"/>
    <x v="33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.416666666666667"/>
    <n v="27.083333333333332"/>
    <x v="3"/>
    <s v="jazz"/>
    <x v="33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0.8125"/>
    <n v="32.5"/>
    <x v="3"/>
    <s v="jazz"/>
    <x v="332"/>
    <d v="2011-03-10T19:48:47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.2857142857142856"/>
    <n v="9"/>
    <x v="3"/>
    <s v="jazz"/>
    <x v="33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24.333333333333336"/>
    <n v="34.761904761904759"/>
    <x v="3"/>
    <s v="jazz"/>
    <x v="3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e v="#DIV/0!"/>
    <x v="3"/>
    <s v="jazz"/>
    <x v="335"/>
    <d v="2015-09-21T17:22:11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40.799492385786799"/>
    <n v="28.577777777777779"/>
    <x v="3"/>
    <s v="jazz"/>
    <x v="33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67.55"/>
    <n v="46.586206896551722"/>
    <x v="3"/>
    <s v="jazz"/>
    <x v="33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.3"/>
    <n v="32.5"/>
    <x v="3"/>
    <s v="jazz"/>
    <x v="33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30.666666666666664"/>
    <n v="21.466666666666665"/>
    <x v="3"/>
    <s v="jazz"/>
    <x v="33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2.9894179894179893"/>
    <n v="14.125"/>
    <x v="3"/>
    <s v="indie rock"/>
    <x v="34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0.8"/>
    <n v="30"/>
    <x v="3"/>
    <s v="indie rock"/>
    <x v="34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20.133333333333333"/>
    <n v="21.571428571428573"/>
    <x v="3"/>
    <s v="indie rock"/>
    <x v="34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40.020000000000003"/>
    <n v="83.375"/>
    <x v="3"/>
    <s v="indie rock"/>
    <x v="34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1"/>
    <n v="10"/>
    <x v="3"/>
    <s v="indie rock"/>
    <x v="34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75"/>
    <n v="35.714285714285715"/>
    <x v="3"/>
    <s v="indie rock"/>
    <x v="34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41"/>
    <n v="29.285714285714285"/>
    <x v="3"/>
    <s v="indie rock"/>
    <x v="34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e v="#DIV/0!"/>
    <x v="3"/>
    <s v="indie rock"/>
    <x v="34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.1999999999999993"/>
    <n v="18"/>
    <x v="3"/>
    <s v="indie rock"/>
    <x v="34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.4412800000000008"/>
    <n v="73.760000000000005"/>
    <x v="3"/>
    <s v="indie rock"/>
    <x v="34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.1666666666666661"/>
    <n v="31.25"/>
    <x v="3"/>
    <s v="indie rock"/>
    <x v="35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.25"/>
    <n v="28.888888888888889"/>
    <x v="3"/>
    <s v="indie rock"/>
    <x v="35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40.75"/>
    <n v="143.8235294117647"/>
    <x v="3"/>
    <s v="indie rock"/>
    <x v="35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10"/>
    <n v="40"/>
    <x v="3"/>
    <s v="indie rock"/>
    <x v="35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39.17"/>
    <n v="147.81132075471697"/>
    <x v="3"/>
    <s v="indie rock"/>
    <x v="35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.4375"/>
    <n v="27.857142857142858"/>
    <x v="3"/>
    <s v="indie rock"/>
    <x v="35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40"/>
    <n v="44.444444444444443"/>
    <x v="3"/>
    <s v="indie rock"/>
    <x v="35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e v="#DIV/0!"/>
    <x v="3"/>
    <s v="indie rock"/>
    <x v="35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2.8000000000000003"/>
    <n v="35"/>
    <x v="3"/>
    <s v="indie rock"/>
    <x v="358"/>
    <d v="2012-01-15T18:11:50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37.333333333333336"/>
    <n v="35"/>
    <x v="3"/>
    <s v="indie rock"/>
    <x v="359"/>
    <d v="2011-05-28T02:22:42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0.42"/>
    <n v="10.5"/>
    <x v="3"/>
    <s v="jazz"/>
    <x v="36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e v="#DIV/0!"/>
    <x v="3"/>
    <s v="jazz"/>
    <x v="36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0.3"/>
    <n v="30"/>
    <x v="3"/>
    <s v="jazz"/>
    <x v="36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.2"/>
    <n v="40"/>
    <x v="3"/>
    <s v="jazz"/>
    <x v="36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0.30199999999999999"/>
    <n v="50.333333333333336"/>
    <x v="3"/>
    <s v="jazz"/>
    <x v="364"/>
    <d v="2016-01-03T01:55:37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.0153846153846153"/>
    <n v="32.666666666666664"/>
    <x v="3"/>
    <s v="jazz"/>
    <x v="365"/>
    <d v="2011-01-24T05:45:26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e v="#DIV/0!"/>
    <x v="3"/>
    <s v="jazz"/>
    <x v="366"/>
    <d v="2014-03-13T03:33:1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e v="#DIV/0!"/>
    <x v="3"/>
    <s v="jazz"/>
    <x v="36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e v="#DIV/0!"/>
    <x v="3"/>
    <s v="jazz"/>
    <x v="36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.25"/>
    <n v="65"/>
    <x v="3"/>
    <s v="jazz"/>
    <x v="36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22.363636363636363"/>
    <n v="24.6"/>
    <x v="3"/>
    <s v="jazz"/>
    <x v="37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e v="#DIV/0!"/>
    <x v="3"/>
    <s v="jazz"/>
    <x v="37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0.85714285714285721"/>
    <n v="15"/>
    <x v="3"/>
    <s v="jazz"/>
    <x v="37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6.6066666666666665"/>
    <n v="82.583333333333329"/>
    <x v="3"/>
    <s v="jazz"/>
    <x v="373"/>
    <d v="2012-05-05T03:20:19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e v="#DIV/0!"/>
    <x v="3"/>
    <s v="jazz"/>
    <x v="37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5.7692307692307692"/>
    <n v="41.666666666666664"/>
    <x v="3"/>
    <s v="jazz"/>
    <x v="37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e v="#DIV/0!"/>
    <x v="3"/>
    <s v="jazz"/>
    <x v="37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0.6"/>
    <n v="30"/>
    <x v="3"/>
    <s v="jazz"/>
    <x v="37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.0256410256410255"/>
    <n v="19.600000000000001"/>
    <x v="3"/>
    <s v="jazz"/>
    <x v="378"/>
    <d v="2014-12-01T22:59:21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0.5"/>
    <n v="100"/>
    <x v="3"/>
    <s v="jazz"/>
    <x v="37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e v="#DIV/0!"/>
    <x v="3"/>
    <s v="jazz"/>
    <x v="38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30.9"/>
    <n v="231.75"/>
    <x v="3"/>
    <s v="jazz"/>
    <x v="38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21.037037037037038"/>
    <n v="189.33333333333334"/>
    <x v="3"/>
    <s v="jazz"/>
    <x v="38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.1999999999999997"/>
    <n v="55"/>
    <x v="3"/>
    <s v="jazz"/>
    <x v="38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10.9"/>
    <n v="21.8"/>
    <x v="3"/>
    <s v="jazz"/>
    <x v="38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2.666666666666667"/>
    <n v="32"/>
    <x v="3"/>
    <s v="jazz"/>
    <x v="38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e v="#DIV/0!"/>
    <x v="3"/>
    <s v="jazz"/>
    <x v="386"/>
    <d v="2010-07-08T22:40:00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e v="#DIV/0!"/>
    <x v="3"/>
    <s v="jazz"/>
    <x v="387"/>
    <d v="2012-05-14T19:44:55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10.86206896551724"/>
    <n v="56.25"/>
    <x v="3"/>
    <s v="jazz"/>
    <x v="38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e v="#DIV/0!"/>
    <x v="3"/>
    <s v="jazz"/>
    <x v="38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38.333333333333336"/>
    <n v="69"/>
    <x v="3"/>
    <s v="jazz"/>
    <x v="39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6.5500000000000007"/>
    <n v="18.714285714285715"/>
    <x v="3"/>
    <s v="jazz"/>
    <x v="391"/>
    <d v="2014-03-16T22:00:00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14.536842105263158"/>
    <n v="46.033333333333331"/>
    <x v="3"/>
    <s v="jazz"/>
    <x v="39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6"/>
    <n v="60"/>
    <x v="3"/>
    <s v="jazz"/>
    <x v="39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30.4"/>
    <n v="50.666666666666664"/>
    <x v="3"/>
    <s v="jazz"/>
    <x v="39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.4285714285714286"/>
    <n v="25"/>
    <x v="3"/>
    <s v="jazz"/>
    <x v="39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e v="#DIV/0!"/>
    <x v="3"/>
    <s v="jazz"/>
    <x v="39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.1428571428571428"/>
    <n v="20"/>
    <x v="3"/>
    <s v="jazz"/>
    <x v="39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0.35714285714285715"/>
    <n v="25"/>
    <x v="3"/>
    <s v="jazz"/>
    <x v="39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.4545454545454546"/>
    <n v="20"/>
    <x v="3"/>
    <s v="jazz"/>
    <x v="39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17.155555555555555"/>
    <n v="110.28571428571429"/>
    <x v="1"/>
    <s v="wearables"/>
    <x v="40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.3220000000000001"/>
    <n v="37.451612903225808"/>
    <x v="1"/>
    <s v="wearables"/>
    <x v="40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8.9066666666666663"/>
    <n v="41.75"/>
    <x v="1"/>
    <s v="wearables"/>
    <x v="402"/>
    <d v="2016-02-18T20:14:20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9.6333333333333346"/>
    <n v="24.083333333333332"/>
    <x v="1"/>
    <s v="wearables"/>
    <x v="40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13.325999999999999"/>
    <n v="69.40625"/>
    <x v="1"/>
    <s v="wearables"/>
    <x v="404"/>
    <d v="2016-04-18T14:00:00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.484"/>
    <n v="155.25"/>
    <x v="1"/>
    <s v="wearables"/>
    <x v="405"/>
    <d v="2017-02-18T23:59:00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1.9066666666666665"/>
    <n v="57.2"/>
    <x v="1"/>
    <s v="wearables"/>
    <x v="40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e v="#DIV/0!"/>
    <x v="1"/>
    <s v="wearables"/>
    <x v="40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12"/>
    <n v="60"/>
    <x v="1"/>
    <s v="wearables"/>
    <x v="408"/>
    <d v="2016-03-12T19:52:44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.365"/>
    <n v="39"/>
    <x v="1"/>
    <s v="wearables"/>
    <x v="409"/>
    <d v="2016-02-21T01:02:56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28.04"/>
    <n v="58.416666666666664"/>
    <x v="1"/>
    <s v="wearables"/>
    <x v="410"/>
    <d v="2016-01-17T18:01:01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38.39"/>
    <n v="158.63636363636363"/>
    <x v="1"/>
    <s v="wearables"/>
    <x v="411"/>
    <d v="2016-06-04T15:41:12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39.942857142857143"/>
    <n v="99.857142857142861"/>
    <x v="1"/>
    <s v="wearables"/>
    <x v="41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0.84"/>
    <n v="25.2"/>
    <x v="1"/>
    <s v="wearables"/>
    <x v="41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43.406666666666666"/>
    <n v="89.191780821917803"/>
    <x v="1"/>
    <s v="wearables"/>
    <x v="41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5.6613333333333333"/>
    <n v="182.6236559139785"/>
    <x v="1"/>
    <s v="wearables"/>
    <x v="41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1.722"/>
    <n v="50.647058823529413"/>
    <x v="1"/>
    <s v="wearables"/>
    <x v="416"/>
    <d v="2015-04-26T20:55:59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1.9416666666666664"/>
    <n v="33.285714285714285"/>
    <x v="1"/>
    <s v="wearables"/>
    <x v="41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11.328275684711327"/>
    <n v="51.823529411764703"/>
    <x v="1"/>
    <s v="wearables"/>
    <x v="41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38.86"/>
    <n v="113.62573099415205"/>
    <x v="1"/>
    <s v="wearables"/>
    <x v="41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46.100628930817614"/>
    <n v="136.46276595744681"/>
    <x v="1"/>
    <s v="wearables"/>
    <x v="42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42.188421052631583"/>
    <n v="364.35454545454547"/>
    <x v="1"/>
    <s v="wearables"/>
    <x v="42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28.48"/>
    <n v="19.243243243243242"/>
    <x v="1"/>
    <s v="wearables"/>
    <x v="422"/>
    <d v="2016-02-11T17:05:53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.077142857142857"/>
    <n v="41.888888888888886"/>
    <x v="1"/>
    <s v="wearables"/>
    <x v="42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0.79909090909090907"/>
    <n v="30.310344827586206"/>
    <x v="1"/>
    <s v="wearables"/>
    <x v="42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.1919999999999999"/>
    <n v="49.666666666666664"/>
    <x v="1"/>
    <s v="wearables"/>
    <x v="42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14.799999999999999"/>
    <n v="59.2"/>
    <x v="1"/>
    <s v="wearables"/>
    <x v="426"/>
    <d v="2016-10-06T15:15:32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17.810000000000002"/>
    <n v="43.97530864197531"/>
    <x v="1"/>
    <s v="wearables"/>
    <x v="42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.325"/>
    <n v="26.5"/>
    <x v="1"/>
    <s v="wearables"/>
    <x v="428"/>
    <d v="2014-08-15T20:20:34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46.666666666666664"/>
    <n v="1272.7272727272727"/>
    <x v="1"/>
    <s v="wearables"/>
    <x v="42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45.92"/>
    <n v="164"/>
    <x v="1"/>
    <s v="wearables"/>
    <x v="43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0.22599999999999998"/>
    <n v="45.2"/>
    <x v="1"/>
    <s v="wearables"/>
    <x v="43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34.625"/>
    <n v="153.88888888888889"/>
    <x v="1"/>
    <s v="wearables"/>
    <x v="43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.0549999999999997"/>
    <n v="51.375"/>
    <x v="1"/>
    <s v="wearables"/>
    <x v="433"/>
    <d v="2015-11-09T01:21:33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0.55999999999999994"/>
    <n v="93.333333333333329"/>
    <x v="1"/>
    <s v="wearables"/>
    <x v="43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2.6069999999999998"/>
    <n v="108.625"/>
    <x v="1"/>
    <s v="wearables"/>
    <x v="43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1.9259999999999999"/>
    <n v="160.5"/>
    <x v="1"/>
    <s v="wearables"/>
    <x v="43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33.666666666666664"/>
    <n v="75.75"/>
    <x v="1"/>
    <s v="wearables"/>
    <x v="4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56.263267182990241"/>
    <n v="790.83739837398377"/>
    <x v="1"/>
    <s v="wearables"/>
    <x v="43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82.817599999999999"/>
    <n v="301.93916666666667"/>
    <x v="1"/>
    <s v="wearables"/>
    <x v="43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14.860000000000001"/>
    <n v="47.935483870967744"/>
    <x v="1"/>
    <s v="wearables"/>
    <x v="44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1.2375123751237513E-2"/>
    <n v="2.75"/>
    <x v="1"/>
    <s v="wearables"/>
    <x v="441"/>
    <d v="2014-08-09T22:43:42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1.7142857142857144E-2"/>
    <n v="1"/>
    <x v="1"/>
    <s v="wearables"/>
    <x v="44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29.506136117214709"/>
    <n v="171.79329608938548"/>
    <x v="1"/>
    <s v="wearables"/>
    <x v="44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.06"/>
    <n v="35.333333333333336"/>
    <x v="1"/>
    <s v="wearables"/>
    <x v="44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.293333333333333"/>
    <n v="82.086956521739125"/>
    <x v="1"/>
    <s v="wearables"/>
    <x v="44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12.75"/>
    <n v="110.8695652173913"/>
    <x v="1"/>
    <s v="wearables"/>
    <x v="446"/>
    <d v="2016-01-10T00:00:00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13.22"/>
    <n v="161.21951219512195"/>
    <x v="1"/>
    <s v="wearables"/>
    <x v="44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e v="#DIV/0!"/>
    <x v="1"/>
    <s v="wearables"/>
    <x v="448"/>
    <d v="2016-10-01T08:33:45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16.77"/>
    <n v="52.40625"/>
    <x v="1"/>
    <s v="wearables"/>
    <x v="44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0.104"/>
    <n v="13"/>
    <x v="1"/>
    <s v="wearables"/>
    <x v="45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.24"/>
    <n v="30.285714285714285"/>
    <x v="1"/>
    <s v="wearables"/>
    <x v="451"/>
    <d v="2016-07-12T18:51:00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0.46699999999999997"/>
    <n v="116.75"/>
    <x v="1"/>
    <s v="wearables"/>
    <x v="45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25.087142857142858"/>
    <n v="89.59693877551021"/>
    <x v="1"/>
    <s v="wearables"/>
    <x v="45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.3345000000000002"/>
    <n v="424.45454545454544"/>
    <x v="1"/>
    <s v="wearables"/>
    <x v="45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.26"/>
    <n v="80.666666666666671"/>
    <x v="1"/>
    <s v="wearables"/>
    <x v="455"/>
    <d v="2014-11-29T16:00:00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1.625"/>
    <n v="13"/>
    <x v="1"/>
    <s v="wearables"/>
    <x v="456"/>
    <d v="2014-07-27T15:27:00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.3"/>
    <n v="8.125"/>
    <x v="1"/>
    <s v="wearables"/>
    <x v="45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58.558333333333337"/>
    <n v="153.42794759825327"/>
    <x v="1"/>
    <s v="wearables"/>
    <x v="45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7.7886666666666677"/>
    <n v="292.07499999999999"/>
    <x v="1"/>
    <s v="wearables"/>
    <x v="459"/>
    <d v="2014-11-13T08:02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8.974444444444444"/>
    <n v="65.666666666666671"/>
    <x v="4"/>
    <s v="video games"/>
    <x v="460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2.7"/>
    <n v="16.2"/>
    <x v="4"/>
    <s v="video games"/>
    <x v="461"/>
    <d v="2014-02-19T09:08:42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.3673333333333333"/>
    <n v="34.128378378378379"/>
    <x v="4"/>
    <s v="video games"/>
    <x v="46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26"/>
    <n v="13"/>
    <x v="4"/>
    <s v="video games"/>
    <x v="463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0.15"/>
    <n v="11.25"/>
    <x v="4"/>
    <s v="video games"/>
    <x v="464"/>
    <d v="2016-04-10T07:54:24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38.636363636363633"/>
    <n v="40.476190476190474"/>
    <x v="4"/>
    <s v="video games"/>
    <x v="465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0.70000000000000007"/>
    <n v="35"/>
    <x v="4"/>
    <s v="video games"/>
    <x v="466"/>
    <d v="2012-10-01T00:17:02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e v="#DIV/0!"/>
    <x v="4"/>
    <s v="video games"/>
    <x v="467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6.8000000000000005E-2"/>
    <n v="12.75"/>
    <x v="4"/>
    <s v="video games"/>
    <x v="468"/>
    <d v="2014-02-05T19:58:17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.3333333333333335"/>
    <n v="10"/>
    <x v="4"/>
    <s v="video games"/>
    <x v="469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.3092592592592585"/>
    <n v="113.56666666666666"/>
    <x v="4"/>
    <s v="video games"/>
    <x v="470"/>
    <d v="2014-01-04T04:09:05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4.5"/>
    <n v="15"/>
    <x v="4"/>
    <s v="video games"/>
    <x v="471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62.765333333333331"/>
    <n v="48.281025641025643"/>
    <x v="4"/>
    <s v="video games"/>
    <x v="472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29.376000000000001"/>
    <n v="43.976047904191617"/>
    <x v="4"/>
    <s v="video games"/>
    <x v="473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7.5"/>
    <n v="9"/>
    <x v="4"/>
    <s v="video games"/>
    <x v="474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2.6076923076923078"/>
    <n v="37.666666666666664"/>
    <x v="4"/>
    <s v="video games"/>
    <x v="475"/>
    <d v="2016-05-14T13:35:36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.1050000000000004"/>
    <n v="18.581632653061224"/>
    <x v="4"/>
    <s v="video games"/>
    <x v="476"/>
    <d v="2014-05-11T03:18:53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1.7647058823529412E-2"/>
    <n v="3"/>
    <x v="4"/>
    <s v="video games"/>
    <x v="477"/>
    <d v="2015-01-28T22:14:52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0.55999999999999994"/>
    <n v="18.666666666666668"/>
    <x v="4"/>
    <s v="video games"/>
    <x v="47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0.82000000000000006"/>
    <n v="410"/>
    <x v="4"/>
    <s v="video games"/>
    <x v="479"/>
    <d v="2014-08-02T15:49:43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e v="#DIV/0!"/>
    <x v="4"/>
    <s v="video games"/>
    <x v="480"/>
    <d v="2014-08-08T21:53:24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.42"/>
    <n v="114"/>
    <x v="4"/>
    <s v="video games"/>
    <x v="481"/>
    <d v="2016-03-14T15:06:15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8.3333333333333343E-2"/>
    <n v="7.5"/>
    <x v="4"/>
    <s v="video games"/>
    <x v="4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e v="#DIV/0!"/>
    <x v="4"/>
    <s v="video games"/>
    <x v="483"/>
    <d v="2014-06-15T17:08:07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14.182977777777777"/>
    <n v="43.41727891156463"/>
    <x v="4"/>
    <s v="video games"/>
    <x v="484"/>
    <d v="2014-04-24T19:11:07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7.8266666666666662"/>
    <n v="23.959183673469386"/>
    <x v="4"/>
    <s v="video games"/>
    <x v="48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3.8464497269020695E-2"/>
    <n v="5"/>
    <x v="4"/>
    <s v="video games"/>
    <x v="486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12.5"/>
    <n v="12.5"/>
    <x v="4"/>
    <s v="video games"/>
    <x v="487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.05"/>
    <n v="3"/>
    <x v="4"/>
    <s v="video games"/>
    <x v="48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14.083333333333334"/>
    <n v="10.5625"/>
    <x v="4"/>
    <s v="video games"/>
    <x v="489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18.300055555555556"/>
    <n v="122.00037037037038"/>
    <x v="4"/>
    <s v="video games"/>
    <x v="490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.0347999999999997"/>
    <n v="267.80851063829789"/>
    <x v="4"/>
    <s v="video games"/>
    <x v="491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17.933333333333334"/>
    <n v="74.206896551724142"/>
    <x v="4"/>
    <s v="video games"/>
    <x v="492"/>
    <d v="2014-10-04T03:30:00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4.7E-2"/>
    <n v="6.7142857142857144"/>
    <x v="4"/>
    <s v="video games"/>
    <x v="493"/>
    <d v="2014-03-02T19:01:17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.2120000000000006"/>
    <n v="81.954545454545453"/>
    <x v="4"/>
    <s v="video games"/>
    <x v="494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0.5"/>
    <n v="25"/>
    <x v="4"/>
    <s v="video games"/>
    <x v="495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2.5"/>
    <n v="10"/>
    <x v="4"/>
    <s v="video games"/>
    <x v="496"/>
    <d v="2016-02-14T02:39:31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4.1000000000000002E-2"/>
    <n v="6.833333333333333"/>
    <x v="4"/>
    <s v="video games"/>
    <x v="497"/>
    <d v="2016-07-14T18:12:00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.3125"/>
    <n v="17.708333333333332"/>
    <x v="4"/>
    <s v="video games"/>
    <x v="498"/>
    <d v="2013-12-09T05:59:00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1.6199999999999999"/>
    <n v="16.2"/>
    <x v="4"/>
    <s v="video games"/>
    <x v="499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4.9516666666666671"/>
    <n v="80.297297297297291"/>
    <x v="4"/>
    <s v="video games"/>
    <x v="500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0.159"/>
    <n v="71.55"/>
    <x v="4"/>
    <s v="video games"/>
    <x v="501"/>
    <d v="2014-03-24T02:15:27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41.25"/>
    <n v="23.571428571428573"/>
    <x v="4"/>
    <s v="video games"/>
    <x v="502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e v="#DIV/0!"/>
    <x v="4"/>
    <s v="video games"/>
    <x v="503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2.93"/>
    <n v="34.88095238095238"/>
    <x v="4"/>
    <s v="video games"/>
    <x v="504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0.44999999999999996"/>
    <n v="15"/>
    <x v="4"/>
    <s v="video games"/>
    <x v="505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0.51"/>
    <n v="23.181818181818183"/>
    <x v="4"/>
    <s v="video games"/>
    <x v="506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0.04"/>
    <n v="1"/>
    <x v="4"/>
    <s v="video games"/>
    <x v="507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35.537409090909087"/>
    <n v="100.23371794871794"/>
    <x v="4"/>
    <s v="video games"/>
    <x v="508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0.5"/>
    <n v="5"/>
    <x v="4"/>
    <s v="video games"/>
    <x v="509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0.16666666666666669"/>
    <n v="3.3333333333333335"/>
    <x v="4"/>
    <s v="video games"/>
    <x v="510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0.13250000000000001"/>
    <n v="13.25"/>
    <x v="4"/>
    <s v="video games"/>
    <x v="511"/>
    <d v="2016-03-30T15:41:35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3.5704000000000007E-2"/>
    <n v="17.852"/>
    <x v="4"/>
    <s v="video games"/>
    <x v="512"/>
    <d v="2012-06-09T20:20:08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.3000000000000007"/>
    <n v="10.375"/>
    <x v="4"/>
    <s v="video games"/>
    <x v="51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.4222222222222221"/>
    <n v="36.333333333333336"/>
    <x v="4"/>
    <s v="video games"/>
    <x v="514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0.23809523809523811"/>
    <n v="5"/>
    <x v="4"/>
    <s v="video games"/>
    <x v="515"/>
    <d v="2014-04-06T19:01:04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e v="#DIV/0!"/>
    <x v="4"/>
    <s v="video games"/>
    <x v="516"/>
    <d v="2011-10-28T20:56:40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1.1599999999999999E-2"/>
    <n v="5.8"/>
    <x v="4"/>
    <s v="video games"/>
    <x v="517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e v="#DIV/0!"/>
    <x v="4"/>
    <s v="video games"/>
    <x v="518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0.22"/>
    <n v="3.6666666666666665"/>
    <x v="4"/>
    <s v="video games"/>
    <x v="519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0.47222222222222221"/>
    <n v="60.714285714285715"/>
    <x v="4"/>
    <s v="mobile games"/>
    <x v="52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e v="#DIV/0!"/>
    <x v="4"/>
    <s v="mobile games"/>
    <x v="521"/>
    <d v="2015-09-25T14:58:50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0.5"/>
    <n v="5"/>
    <x v="4"/>
    <s v="mobile games"/>
    <x v="522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1.6714285714285713"/>
    <n v="25.434782608695652"/>
    <x v="4"/>
    <s v="mobile games"/>
    <x v="523"/>
    <d v="2014-11-14T21:30:00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0.1"/>
    <n v="1"/>
    <x v="4"/>
    <s v="mobile games"/>
    <x v="524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0.105"/>
    <n v="10.5"/>
    <x v="4"/>
    <s v="mobile games"/>
    <x v="525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0.22"/>
    <n v="3.6666666666666665"/>
    <x v="4"/>
    <s v="mobile games"/>
    <x v="526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e v="#DIV/0!"/>
    <x v="4"/>
    <s v="mobile games"/>
    <x v="527"/>
    <d v="2015-12-24T21:47:48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14.38"/>
    <n v="110.61538461538461"/>
    <x v="4"/>
    <s v="mobile games"/>
    <x v="528"/>
    <d v="2017-01-01T02:46:11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0.66666666666666674"/>
    <n v="20"/>
    <x v="4"/>
    <s v="mobile games"/>
    <x v="529"/>
    <d v="2014-07-31T09:46:21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4.0000000000000001E-3"/>
    <n v="1"/>
    <x v="4"/>
    <s v="mobile games"/>
    <x v="530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5"/>
    <n v="50"/>
    <x v="4"/>
    <s v="mobile games"/>
    <x v="531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.4439140811455857"/>
    <n v="45"/>
    <x v="4"/>
    <s v="mobile games"/>
    <x v="532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39.5"/>
    <n v="253.2051282051282"/>
    <x v="4"/>
    <s v="mobile games"/>
    <x v="533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0.35714285714285715"/>
    <n v="31.25"/>
    <x v="4"/>
    <s v="mobile games"/>
    <x v="534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6.25E-2"/>
    <n v="5"/>
    <x v="4"/>
    <s v="mobile games"/>
    <x v="535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e v="#DIV/0!"/>
    <x v="4"/>
    <s v="mobile games"/>
    <x v="536"/>
    <d v="2015-08-06T11:05:21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e v="#DIV/0!"/>
    <x v="4"/>
    <s v="mobile games"/>
    <x v="537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e v="#DIV/0!"/>
    <x v="4"/>
    <s v="mobile games"/>
    <x v="538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0.41333333333333333"/>
    <n v="23.25"/>
    <x v="4"/>
    <s v="mobile games"/>
    <x v="539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e v="#DIV/0!"/>
    <x v="5"/>
    <s v="food trucks"/>
    <x v="540"/>
    <d v="2015-04-29T04:22:00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0.125"/>
    <n v="100"/>
    <x v="5"/>
    <s v="food trucks"/>
    <x v="541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8.8333333333333339"/>
    <n v="44.166666666666664"/>
    <x v="5"/>
    <s v="food trucks"/>
    <x v="542"/>
    <d v="2014-05-02T22:52:53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e v="#DIV/0!"/>
    <x v="5"/>
    <s v="food trucks"/>
    <x v="543"/>
    <d v="2014-10-19T23:19:43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0.48666666666666669"/>
    <n v="24.333333333333332"/>
    <x v="5"/>
    <s v="food trucks"/>
    <x v="544"/>
    <d v="2016-12-01T05:06:21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0.15"/>
    <n v="37.5"/>
    <x v="5"/>
    <s v="food trucks"/>
    <x v="545"/>
    <d v="2016-06-16T17:02:46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10.08"/>
    <n v="42"/>
    <x v="5"/>
    <s v="food trucks"/>
    <x v="546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e v="#DIV/0!"/>
    <x v="5"/>
    <s v="food trucks"/>
    <x v="547"/>
    <d v="2015-09-07T02:27:43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5.6937500000000005"/>
    <n v="60.733333333333334"/>
    <x v="5"/>
    <s v="food trucks"/>
    <x v="548"/>
    <d v="2015-05-15T17:01:52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0.625"/>
    <n v="50"/>
    <x v="5"/>
    <s v="food trucks"/>
    <x v="549"/>
    <d v="2015-06-18T17:08:25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6.5"/>
    <n v="108.33333333333333"/>
    <x v="5"/>
    <s v="food trucks"/>
    <x v="55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0.752"/>
    <n v="23.5"/>
    <x v="5"/>
    <s v="food trucks"/>
    <x v="551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e v="#DIV/0!"/>
    <x v="5"/>
    <s v="food trucks"/>
    <x v="55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1.51"/>
    <n v="50.333333333333336"/>
    <x v="5"/>
    <s v="food trucks"/>
    <x v="55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0.46666666666666673"/>
    <n v="11.666666666666666"/>
    <x v="5"/>
    <s v="food trucks"/>
    <x v="554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e v="#DIV/0!"/>
    <x v="5"/>
    <s v="food trucks"/>
    <x v="55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3.85"/>
    <n v="60.789473684210527"/>
    <x v="5"/>
    <s v="food trucks"/>
    <x v="55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e v="#DIV/0!"/>
    <x v="5"/>
    <s v="food trucks"/>
    <x v="557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5.8333333333333341E-2"/>
    <n v="17.5"/>
    <x v="5"/>
    <s v="food trucks"/>
    <x v="558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e v="#DIV/0!"/>
    <x v="5"/>
    <s v="food trucks"/>
    <x v="559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e v="#DIV/0!"/>
    <x v="5"/>
    <s v="food trucks"/>
    <x v="560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20.705000000000002"/>
    <n v="82.82"/>
    <x v="5"/>
    <s v="food trucks"/>
    <x v="561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19.139999999999997"/>
    <n v="358.875"/>
    <x v="5"/>
    <s v="food trucks"/>
    <x v="56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1.6316666666666666"/>
    <n v="61.1875"/>
    <x v="5"/>
    <s v="food trucks"/>
    <x v="56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5.6666666666666661"/>
    <n v="340"/>
    <x v="5"/>
    <s v="food trucks"/>
    <x v="564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0.16999999999999998"/>
    <n v="5.666666666666667"/>
    <x v="5"/>
    <s v="food trucks"/>
    <x v="56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0.4"/>
    <n v="50"/>
    <x v="5"/>
    <s v="food trucks"/>
    <x v="566"/>
    <d v="2015-05-30T21:26:11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0.1"/>
    <n v="25"/>
    <x v="5"/>
    <s v="food trucks"/>
    <x v="567"/>
    <d v="2014-11-13T20:18:47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e v="#DIV/0!"/>
    <x v="5"/>
    <s v="food trucks"/>
    <x v="56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2.4E-2"/>
    <n v="30"/>
    <x v="5"/>
    <s v="food trucks"/>
    <x v="569"/>
    <d v="2015-08-03T04:27:37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5.9066666666666672"/>
    <n v="46.631578947368418"/>
    <x v="5"/>
    <s v="food trucks"/>
    <x v="570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2.9250000000000003"/>
    <n v="65"/>
    <x v="5"/>
    <s v="food trucks"/>
    <x v="571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5.7142857142857143E-3"/>
    <n v="10"/>
    <x v="5"/>
    <s v="food trucks"/>
    <x v="572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e v="#DIV/0!"/>
    <x v="5"/>
    <s v="food trucks"/>
    <x v="57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6.6666666666666671E-3"/>
    <n v="5"/>
    <x v="5"/>
    <s v="food trucks"/>
    <x v="574"/>
    <d v="2014-08-16T21:44:12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.3333333333333339"/>
    <n v="640"/>
    <x v="5"/>
    <s v="food trucks"/>
    <x v="575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11.75"/>
    <n v="69.117647058823536"/>
    <x v="5"/>
    <s v="food trucks"/>
    <x v="576"/>
    <d v="2014-06-28T19:21:54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8.0000000000000002E-3"/>
    <n v="1.3333333333333333"/>
    <x v="5"/>
    <s v="food trucks"/>
    <x v="577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.2"/>
    <n v="10.5"/>
    <x v="5"/>
    <s v="food trucks"/>
    <x v="57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4"/>
    <n v="33.333333333333336"/>
    <x v="5"/>
    <s v="food trucks"/>
    <x v="579"/>
    <d v="2016-11-02T03:59:00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1.6620689655172414"/>
    <n v="48.2"/>
    <x v="2"/>
    <s v="translations"/>
    <x v="580"/>
    <d v="2015-02-22T12:14:45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0.42"/>
    <n v="6.1764705882352944"/>
    <x v="2"/>
    <s v="translations"/>
    <x v="581"/>
    <d v="2014-11-28T17:20:01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0.125"/>
    <n v="5"/>
    <x v="2"/>
    <s v="translations"/>
    <x v="582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0.5"/>
    <n v="7.5"/>
    <x v="2"/>
    <s v="translations"/>
    <x v="583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.1999999999999993"/>
    <n v="12"/>
    <x v="2"/>
    <s v="translations"/>
    <x v="584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e v="#DIV/0!"/>
    <x v="2"/>
    <s v="translations"/>
    <x v="58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1.6666666666666666E-2"/>
    <n v="1"/>
    <x v="2"/>
    <s v="translations"/>
    <x v="586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0.23333333333333336"/>
    <n v="2.3333333333333335"/>
    <x v="2"/>
    <s v="translations"/>
    <x v="587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4.5714285714285712"/>
    <n v="24.615384615384617"/>
    <x v="2"/>
    <s v="translations"/>
    <x v="588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5"/>
    <n v="100"/>
    <x v="2"/>
    <s v="translations"/>
    <x v="589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0.2"/>
    <n v="1"/>
    <x v="2"/>
    <s v="translations"/>
    <x v="590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18.181818181818183"/>
    <n v="88.888888888888886"/>
    <x v="2"/>
    <s v="translations"/>
    <x v="59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e v="#DIV/0!"/>
    <x v="2"/>
    <s v="translations"/>
    <x v="592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.2222222222222223"/>
    <n v="27.5"/>
    <x v="2"/>
    <s v="translations"/>
    <x v="593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0.2"/>
    <n v="6"/>
    <x v="2"/>
    <s v="translations"/>
    <x v="59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.0634920634920633"/>
    <n v="44.5"/>
    <x v="2"/>
    <s v="translations"/>
    <x v="595"/>
    <d v="2016-10-09T10:56:59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2.7272727272727271"/>
    <n v="1"/>
    <x v="2"/>
    <s v="translations"/>
    <x v="59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0.1"/>
    <n v="100"/>
    <x v="2"/>
    <s v="translations"/>
    <x v="597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0.104"/>
    <n v="13"/>
    <x v="2"/>
    <s v="translations"/>
    <x v="598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0.33333333333333337"/>
    <n v="100"/>
    <x v="2"/>
    <s v="translations"/>
    <x v="599"/>
    <d v="2016-01-01T08:38:51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20.36"/>
    <n v="109.07142857142857"/>
    <x v="2"/>
    <s v="translations"/>
    <x v="600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e v="#DIV/0!"/>
    <x v="2"/>
    <s v="translations"/>
    <x v="601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e v="#DIV/0!"/>
    <x v="2"/>
    <s v="translations"/>
    <x v="602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.3800000000000008"/>
    <n v="104.75"/>
    <x v="2"/>
    <s v="translations"/>
    <x v="603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4.5"/>
    <n v="15"/>
    <x v="2"/>
    <s v="translations"/>
    <x v="604"/>
    <d v="2016-04-02T08:06:57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e v="#DIV/0!"/>
    <x v="2"/>
    <s v="translations"/>
    <x v="605"/>
    <d v="2015-04-10T01:27:22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.06"/>
    <n v="80.599999999999994"/>
    <x v="2"/>
    <s v="translations"/>
    <x v="606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31.94705882352941"/>
    <n v="115.55319148936171"/>
    <x v="2"/>
    <s v="translations"/>
    <x v="607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e v="#DIV/0!"/>
    <x v="2"/>
    <s v="translations"/>
    <x v="60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6.708333333333333"/>
    <n v="80.5"/>
    <x v="2"/>
    <s v="translations"/>
    <x v="609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9.9878048780487809"/>
    <n v="744.5454545454545"/>
    <x v="2"/>
    <s v="translations"/>
    <x v="610"/>
    <d v="2015-06-08T15:00:00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0.1"/>
    <n v="7.5"/>
    <x v="2"/>
    <s v="translations"/>
    <x v="611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0.77"/>
    <n v="38.5"/>
    <x v="2"/>
    <s v="translations"/>
    <x v="612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26.900000000000002"/>
    <n v="36.68181818181818"/>
    <x v="2"/>
    <s v="translations"/>
    <x v="613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3"/>
    <n v="75"/>
    <x v="2"/>
    <s v="translations"/>
    <x v="614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6.6055045871559637"/>
    <n v="30"/>
    <x v="2"/>
    <s v="translations"/>
    <x v="615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7.6923076923076927E-3"/>
    <n v="1"/>
    <x v="2"/>
    <s v="translations"/>
    <x v="616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.1222222222222222"/>
    <n v="673.33333333333337"/>
    <x v="2"/>
    <s v="translations"/>
    <x v="617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e v="#DIV/0!"/>
    <x v="2"/>
    <s v="translations"/>
    <x v="6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e v="#DIV/0!"/>
    <x v="2"/>
    <s v="translations"/>
    <x v="619"/>
    <d v="2017-01-02T22:13:29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e v="#DIV/0!"/>
    <x v="2"/>
    <s v="translations"/>
    <x v="62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e v="#DIV/0!"/>
    <x v="2"/>
    <s v="translations"/>
    <x v="62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e v="#DIV/0!"/>
    <x v="2"/>
    <s v="translations"/>
    <x v="622"/>
    <d v="2016-04-21T10:44:38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1.4999999999999999E-2"/>
    <n v="25"/>
    <x v="2"/>
    <s v="translations"/>
    <x v="623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e v="#DIV/0!"/>
    <x v="2"/>
    <s v="translations"/>
    <x v="624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e v="#DIV/0!"/>
    <x v="2"/>
    <s v="translations"/>
    <x v="6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1E-3"/>
    <n v="1"/>
    <x v="2"/>
    <s v="translations"/>
    <x v="626"/>
    <d v="2016-02-20T04:06:3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.1"/>
    <n v="17.5"/>
    <x v="2"/>
    <s v="fiction"/>
    <x v="627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0.1"/>
    <n v="5"/>
    <x v="2"/>
    <s v="fiction"/>
    <x v="628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0.7142857142857143"/>
    <n v="25"/>
    <x v="2"/>
    <s v="fiction"/>
    <x v="629"/>
    <d v="2016-07-22T04:37:55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e v="#DIV/0!"/>
    <x v="2"/>
    <s v="fiction"/>
    <x v="630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.2388059701492535"/>
    <n v="50"/>
    <x v="2"/>
    <s v="fiction"/>
    <x v="631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0.24"/>
    <n v="16"/>
    <x v="2"/>
    <s v="fiction"/>
    <x v="63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e v="#DIV/0!"/>
    <x v="2"/>
    <s v="fiction"/>
    <x v="633"/>
    <d v="2016-08-02T22:01:11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.4"/>
    <n v="60"/>
    <x v="2"/>
    <s v="fiction"/>
    <x v="634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e v="#DIV/0!"/>
    <x v="2"/>
    <s v="fiction"/>
    <x v="635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30.862068965517242"/>
    <n v="47.10526315789474"/>
    <x v="2"/>
    <s v="fiction"/>
    <x v="636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.3333333333333321"/>
    <n v="100"/>
    <x v="2"/>
    <s v="fiction"/>
    <x v="637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0.75"/>
    <n v="15"/>
    <x v="2"/>
    <s v="fiction"/>
    <x v="638"/>
    <d v="2011-06-18T21:14:06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e v="#DIV/0!"/>
    <x v="2"/>
    <s v="fiction"/>
    <x v="639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8.9"/>
    <n v="40.454545454545453"/>
    <x v="2"/>
    <s v="fiction"/>
    <x v="640"/>
    <d v="2015-04-03T15:38:00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e v="#DIV/0!"/>
    <x v="2"/>
    <s v="fiction"/>
    <x v="64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e v="#DIV/0!"/>
    <x v="2"/>
    <s v="fiction"/>
    <x v="642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6.6666666666666671E-3"/>
    <n v="1"/>
    <x v="2"/>
    <s v="fiction"/>
    <x v="643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1.9"/>
    <n v="19"/>
    <x v="2"/>
    <s v="fiction"/>
    <x v="644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0.25"/>
    <n v="5"/>
    <x v="2"/>
    <s v="fiction"/>
    <x v="645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25.035714285714285"/>
    <n v="46.733333333333334"/>
    <x v="2"/>
    <s v="fiction"/>
    <x v="646"/>
    <d v="2013-05-01T21:42:37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3.3333333333333333E-2"/>
    <n v="3"/>
    <x v="6"/>
    <s v="nature"/>
    <x v="647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4"/>
    <n v="20"/>
    <x v="6"/>
    <s v="nature"/>
    <x v="648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0.44444444444444442"/>
    <n v="10"/>
    <x v="6"/>
    <s v="nature"/>
    <x v="649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e v="#DIV/0!"/>
    <x v="6"/>
    <s v="nature"/>
    <x v="650"/>
    <d v="2015-04-01T00:18:00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3.3333333333333333E-2"/>
    <n v="1"/>
    <x v="6"/>
    <s v="nature"/>
    <x v="651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28.9"/>
    <n v="26.272727272727273"/>
    <x v="6"/>
    <s v="nature"/>
    <x v="652"/>
    <d v="2014-09-17T05:06:39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e v="#DIV/0!"/>
    <x v="6"/>
    <s v="nature"/>
    <x v="653"/>
    <d v="2017-02-23T10:14:42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8.5714285714285712"/>
    <n v="60"/>
    <x v="6"/>
    <s v="nature"/>
    <x v="654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34"/>
    <n v="28.333333333333332"/>
    <x v="6"/>
    <s v="nature"/>
    <x v="655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13.466666666666665"/>
    <n v="14.428571428571429"/>
    <x v="6"/>
    <s v="nature"/>
    <x v="656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e v="#DIV/0!"/>
    <x v="6"/>
    <s v="nature"/>
    <x v="657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49.186046511627907"/>
    <n v="132.1875"/>
    <x v="6"/>
    <s v="nature"/>
    <x v="65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e v="#DIV/0!"/>
    <x v="6"/>
    <s v="nature"/>
    <x v="659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e v="#DIV/0!"/>
    <x v="6"/>
    <s v="nature"/>
    <x v="660"/>
    <d v="2015-08-02T06:03:10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e v="#DIV/0!"/>
    <x v="6"/>
    <s v="nature"/>
    <x v="661"/>
    <d v="2015-09-17T17:00:00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45.133333333333333"/>
    <n v="56.416666666666664"/>
    <x v="6"/>
    <s v="nature"/>
    <x v="662"/>
    <d v="2016-07-04T03:40:24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4"/>
    <n v="100"/>
    <x v="6"/>
    <s v="nature"/>
    <x v="663"/>
    <d v="2014-09-20T15:40:33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4.666666666666667"/>
    <n v="11.666666666666666"/>
    <x v="6"/>
    <s v="nature"/>
    <x v="664"/>
    <d v="2015-08-28T12:12:00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0.33333333333333337"/>
    <n v="50"/>
    <x v="6"/>
    <s v="nature"/>
    <x v="665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3.7600000000000002"/>
    <n v="23.5"/>
    <x v="6"/>
    <s v="nature"/>
    <x v="666"/>
    <d v="2014-11-13T01:29:53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0.5"/>
    <n v="5"/>
    <x v="6"/>
    <s v="places"/>
    <x v="667"/>
    <d v="2015-12-19T10:46:30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.3000000000000007"/>
    <n v="31"/>
    <x v="6"/>
    <s v="places"/>
    <x v="668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7.4999999999999997E-2"/>
    <n v="15"/>
    <x v="6"/>
    <s v="places"/>
    <x v="669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e v="#DIV/0!"/>
    <x v="6"/>
    <s v="places"/>
    <x v="670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79"/>
    <n v="131.66666666666666"/>
    <x v="6"/>
    <s v="places"/>
    <x v="671"/>
    <d v="2016-12-25T11:00:00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e v="#DIV/0!"/>
    <x v="6"/>
    <s v="places"/>
    <x v="67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1.3333333333333334E-2"/>
    <n v="1"/>
    <x v="6"/>
    <s v="places"/>
    <x v="673"/>
    <d v="2014-12-13T22:49:25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e v="#DIV/0!"/>
    <x v="6"/>
    <s v="places"/>
    <x v="674"/>
    <d v="2015-01-31T20:12:00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e v="#DIV/0!"/>
    <x v="6"/>
    <s v="places"/>
    <x v="675"/>
    <d v="2015-10-09T23:38:06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1.7000000000000002"/>
    <n v="510"/>
    <x v="6"/>
    <s v="places"/>
    <x v="676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29.228571428571428"/>
    <n v="44.478260869565219"/>
    <x v="6"/>
    <s v="places"/>
    <x v="677"/>
    <d v="2016-04-03T16:25:41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e v="#DIV/0!"/>
    <x v="6"/>
    <s v="places"/>
    <x v="678"/>
    <d v="2015-03-28T00:44:45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1.3636363636363637E-2"/>
    <n v="1"/>
    <x v="6"/>
    <s v="places"/>
    <x v="679"/>
    <d v="2015-02-28T20:17:35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20.5"/>
    <n v="20.5"/>
    <x v="6"/>
    <s v="places"/>
    <x v="680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0.27999999999999997"/>
    <n v="40"/>
    <x v="6"/>
    <s v="places"/>
    <x v="681"/>
    <d v="2014-06-18T20:13:00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.3076923076923079"/>
    <n v="25"/>
    <x v="6"/>
    <s v="places"/>
    <x v="682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e v="#DIV/0!"/>
    <x v="6"/>
    <s v="places"/>
    <x v="68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0.125"/>
    <n v="1"/>
    <x v="6"/>
    <s v="places"/>
    <x v="684"/>
    <d v="2015-07-26T16:00:58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e v="#DIV/0!"/>
    <x v="6"/>
    <s v="places"/>
    <x v="685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.3400000000000007"/>
    <n v="40.777777777777779"/>
    <x v="6"/>
    <s v="places"/>
    <x v="686"/>
    <d v="2014-07-15T05:1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0.19801980198019803"/>
    <n v="5"/>
    <x v="3"/>
    <s v="faith"/>
    <x v="687"/>
    <d v="2015-01-15T15:56:45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6.0606060606060606E-3"/>
    <n v="1"/>
    <x v="3"/>
    <s v="faith"/>
    <x v="688"/>
    <d v="2015-03-30T19:52:30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.02"/>
    <n v="25.5"/>
    <x v="3"/>
    <s v="faith"/>
    <x v="689"/>
    <d v="2015-08-31T06:45:37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65.100000000000009"/>
    <n v="118.36363636363636"/>
    <x v="3"/>
    <s v="faith"/>
    <x v="690"/>
    <d v="2015-02-16T03:21:13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e v="#DIV/0!"/>
    <x v="3"/>
    <s v="faith"/>
    <x v="691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e v="#DIV/0!"/>
    <x v="3"/>
    <s v="faith"/>
    <x v="69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9.74"/>
    <n v="54.111111111111114"/>
    <x v="3"/>
    <s v="faith"/>
    <x v="693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e v="#DIV/0!"/>
    <x v="3"/>
    <s v="faith"/>
    <x v="694"/>
    <d v="2016-05-01T20:48:26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4.8571428571428568"/>
    <n v="21.25"/>
    <x v="3"/>
    <s v="faith"/>
    <x v="695"/>
    <d v="2014-08-31T19:39:00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0.67999999999999994"/>
    <n v="34"/>
    <x v="3"/>
    <s v="faith"/>
    <x v="696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10.5"/>
    <n v="525"/>
    <x v="3"/>
    <s v="faith"/>
    <x v="697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e v="#DIV/0!"/>
    <x v="3"/>
    <s v="faith"/>
    <x v="698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1.6666666666666667"/>
    <n v="50"/>
    <x v="3"/>
    <s v="faith"/>
    <x v="699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7.8680000000000003"/>
    <n v="115.70588235294117"/>
    <x v="3"/>
    <s v="faith"/>
    <x v="700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0.22"/>
    <n v="5.5"/>
    <x v="3"/>
    <s v="faith"/>
    <x v="701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7.5"/>
    <n v="50"/>
    <x v="3"/>
    <s v="faith"/>
    <x v="702"/>
    <d v="2016-12-09T14:51:39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42.725880551301685"/>
    <n v="34.024390243902438"/>
    <x v="3"/>
    <s v="faith"/>
    <x v="703"/>
    <d v="2016-04-21T04:00:00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0.2142857142857143"/>
    <n v="37.5"/>
    <x v="3"/>
    <s v="faith"/>
    <x v="704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0.87500000000000011"/>
    <n v="11.666666666666666"/>
    <x v="3"/>
    <s v="faith"/>
    <x v="705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5.625"/>
    <n v="28.125"/>
    <x v="3"/>
    <s v="faith"/>
    <x v="706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e v="#DIV/0!"/>
    <x v="3"/>
    <s v="faith"/>
    <x v="707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3.4722222222222224E-2"/>
    <n v="1"/>
    <x v="3"/>
    <s v="faith"/>
    <x v="708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6.5"/>
    <n v="216.66666666666666"/>
    <x v="3"/>
    <s v="faith"/>
    <x v="709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0.58333333333333337"/>
    <n v="8.75"/>
    <x v="3"/>
    <s v="faith"/>
    <x v="710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10.181818181818182"/>
    <n v="62.222222222222221"/>
    <x v="3"/>
    <s v="faith"/>
    <x v="711"/>
    <d v="2014-08-24T23:14:09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33.784615384615385"/>
    <n v="137.25"/>
    <x v="3"/>
    <s v="faith"/>
    <x v="712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3.3333333333333333E-2"/>
    <n v="1"/>
    <x v="3"/>
    <s v="faith"/>
    <x v="713"/>
    <d v="2015-04-05T11:00:00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68.400000000000006"/>
    <n v="122.14285714285714"/>
    <x v="3"/>
    <s v="faith"/>
    <x v="7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e v="#DIV/0!"/>
    <x v="3"/>
    <s v="faith"/>
    <x v="715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e v="#DIV/0!"/>
    <x v="3"/>
    <s v="faith"/>
    <x v="716"/>
    <d v="2015-10-25T02:06:23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e v="#DIV/0!"/>
    <x v="3"/>
    <s v="faith"/>
    <x v="717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e v="#DIV/0!"/>
    <x v="3"/>
    <s v="faith"/>
    <x v="718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e v="#DIV/0!"/>
    <x v="3"/>
    <s v="faith"/>
    <x v="719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2.2222222222222223E-2"/>
    <n v="1"/>
    <x v="3"/>
    <s v="faith"/>
    <x v="720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11"/>
    <n v="55"/>
    <x v="3"/>
    <s v="faith"/>
    <x v="721"/>
    <d v="2016-08-07T19:32:25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0.73333333333333328"/>
    <n v="22"/>
    <x v="3"/>
    <s v="faith"/>
    <x v="722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21.25"/>
    <n v="56.666666666666664"/>
    <x v="3"/>
    <s v="faith"/>
    <x v="723"/>
    <d v="2015-07-20T22:46:32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0.4"/>
    <n v="20"/>
    <x v="3"/>
    <s v="faith"/>
    <x v="724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0.1"/>
    <n v="1"/>
    <x v="3"/>
    <s v="faith"/>
    <x v="725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e v="#DIV/0!"/>
    <x v="3"/>
    <s v="faith"/>
    <x v="726"/>
    <d v="2015-07-16T19:37:0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19.600000000000001"/>
    <n v="55.282051282051285"/>
    <x v="6"/>
    <s v="photobooks"/>
    <x v="727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59.467839999999995"/>
    <n v="72.16970873786407"/>
    <x v="6"/>
    <s v="photobooks"/>
    <x v="728"/>
    <d v="2014-08-13T23:31:52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e v="#DIV/0!"/>
    <x v="6"/>
    <s v="photobooks"/>
    <x v="729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45.72"/>
    <n v="58.615384615384613"/>
    <x v="6"/>
    <s v="photobooks"/>
    <x v="730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3.74"/>
    <n v="12.466666666666667"/>
    <x v="6"/>
    <s v="photobooks"/>
    <x v="731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2.7025000000000001"/>
    <n v="49.136363636363633"/>
    <x v="6"/>
    <s v="photobooks"/>
    <x v="732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56.51428571428572"/>
    <n v="150.5"/>
    <x v="6"/>
    <s v="photobooks"/>
    <x v="733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21.30952380952381"/>
    <n v="35.799999999999997"/>
    <x v="6"/>
    <s v="photobooks"/>
    <x v="734"/>
    <d v="2014-10-23T23:30:40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15.6"/>
    <n v="45.157894736842103"/>
    <x v="6"/>
    <s v="photobooks"/>
    <x v="735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.2566666666666677"/>
    <n v="98.78947368421052"/>
    <x v="6"/>
    <s v="photobooks"/>
    <x v="736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45.92"/>
    <n v="88.307692307692307"/>
    <x v="6"/>
    <s v="photobooks"/>
    <x v="737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65.101538461538468"/>
    <n v="170.62903225806451"/>
    <x v="6"/>
    <s v="photobooks"/>
    <x v="738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6.7"/>
    <n v="83.75"/>
    <x v="6"/>
    <s v="photobooks"/>
    <x v="739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13.5625"/>
    <n v="65.099999999999994"/>
    <x v="6"/>
    <s v="photobooks"/>
    <x v="74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1.9900000000000002"/>
    <n v="66.333333333333329"/>
    <x v="6"/>
    <s v="photobooks"/>
    <x v="741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36.236363636363642"/>
    <n v="104.89473684210526"/>
    <x v="6"/>
    <s v="photobooks"/>
    <x v="74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39.743333333333339"/>
    <n v="78.440789473684205"/>
    <x v="6"/>
    <s v="photobooks"/>
    <x v="743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25.763636363636365"/>
    <n v="59.041666666666664"/>
    <x v="6"/>
    <s v="photobooks"/>
    <x v="744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15.491428571428573"/>
    <n v="71.34210526315789"/>
    <x v="6"/>
    <s v="photobooks"/>
    <x v="745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23.692499999999999"/>
    <n v="51.227027027027027"/>
    <x v="6"/>
    <s v="photobooks"/>
    <x v="746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39.76"/>
    <n v="60.242424242424242"/>
    <x v="6"/>
    <s v="photobooks"/>
    <x v="747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20.220833333333331"/>
    <n v="44.935185185185183"/>
    <x v="6"/>
    <s v="photobooks"/>
    <x v="748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47.631578947368418"/>
    <n v="31.206896551724139"/>
    <x v="6"/>
    <s v="photobooks"/>
    <x v="749"/>
    <d v="2014-12-15T13:12:57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15.329999999999998"/>
    <n v="63.875"/>
    <x v="6"/>
    <s v="photobooks"/>
    <x v="750"/>
    <d v="2015-04-04T14:43:57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.3818181818181818"/>
    <n v="19"/>
    <x v="6"/>
    <s v="photobooks"/>
    <x v="751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0.5"/>
    <n v="10"/>
    <x v="6"/>
    <s v="photobooks"/>
    <x v="752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4.957575757575758"/>
    <n v="109.06666666666666"/>
    <x v="6"/>
    <s v="photobooks"/>
    <x v="753"/>
    <d v="2015-02-05T16:11:18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3.5666666666666664"/>
    <n v="26.75"/>
    <x v="6"/>
    <s v="photobooks"/>
    <x v="754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61.124000000000002"/>
    <n v="109.93525179856115"/>
    <x v="6"/>
    <s v="photobooks"/>
    <x v="755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.3333333333333335"/>
    <n v="20"/>
    <x v="6"/>
    <s v="photobooks"/>
    <x v="756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11.077777777777778"/>
    <n v="55.388888888888886"/>
    <x v="6"/>
    <s v="photobooks"/>
    <x v="757"/>
    <d v="2015-02-11T13:13:42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38.735714285714288"/>
    <n v="133.90123456790124"/>
    <x v="6"/>
    <s v="photobooks"/>
    <x v="758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22.05263157894737"/>
    <n v="48.720930232558139"/>
    <x v="6"/>
    <s v="photobooks"/>
    <x v="759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67.55"/>
    <n v="48.25"/>
    <x v="6"/>
    <s v="photobooks"/>
    <x v="760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13.637499999999999"/>
    <n v="58.972972972972975"/>
    <x v="6"/>
    <s v="photobooks"/>
    <x v="761"/>
    <d v="2016-02-04T07:50:33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1.7457500000000001"/>
    <n v="11.638333333333334"/>
    <x v="6"/>
    <s v="photobooks"/>
    <x v="762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20.44963251188932"/>
    <n v="83.716814159292042"/>
    <x v="6"/>
    <s v="photobooks"/>
    <x v="763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13.852941176470587"/>
    <n v="63.648648648648646"/>
    <x v="6"/>
    <s v="photobooks"/>
    <x v="764"/>
    <d v="2015-12-15T12:10:00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48.485714285714288"/>
    <n v="94.277777777777771"/>
    <x v="6"/>
    <s v="photobooks"/>
    <x v="765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30.8"/>
    <n v="71.86666666666666"/>
    <x v="6"/>
    <s v="photobooks"/>
    <x v="766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35.174193548387095"/>
    <n v="104.84615384615384"/>
    <x v="6"/>
    <s v="photobooks"/>
    <x v="767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36.404444444444444"/>
    <n v="67.139344262295083"/>
    <x v="6"/>
    <s v="photobooks"/>
    <x v="76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2.9550000000000001"/>
    <n v="73.875"/>
    <x v="6"/>
    <s v="photobooks"/>
    <x v="769"/>
    <d v="2014-09-30T15:19:09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11.06"/>
    <n v="69.125"/>
    <x v="6"/>
    <s v="photobooks"/>
    <x v="770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41.407142857142858"/>
    <n v="120.77083333333333"/>
    <x v="6"/>
    <s v="photobooks"/>
    <x v="77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10.857142857142858"/>
    <n v="42.222222222222221"/>
    <x v="6"/>
    <s v="photobooks"/>
    <x v="772"/>
    <d v="2015-03-01T21:47:19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.3333333333333335"/>
    <n v="7.5"/>
    <x v="6"/>
    <s v="photobooks"/>
    <x v="773"/>
    <d v="2014-08-21T21:50:26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7.407407407407407E-2"/>
    <n v="1.5384615384615385"/>
    <x v="6"/>
    <s v="photobooks"/>
    <x v="774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13.307692307692307"/>
    <n v="37.608695652173914"/>
    <x v="6"/>
    <s v="photobooks"/>
    <x v="775"/>
    <d v="2016-07-03T07:38:56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e v="#DIV/0!"/>
    <x v="6"/>
    <s v="photobooks"/>
    <x v="776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49.183333333333337"/>
    <n v="42.157142857142858"/>
    <x v="6"/>
    <s v="photobooks"/>
    <x v="777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e v="#DIV/0!"/>
    <x v="6"/>
    <s v="photobooks"/>
    <x v="778"/>
    <d v="2015-07-01T21:45:37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.036"/>
    <n v="84.833333333333329"/>
    <x v="6"/>
    <s v="photobooks"/>
    <x v="779"/>
    <d v="2016-07-25T19:00:00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52.327777777777776"/>
    <n v="94.19"/>
    <x v="6"/>
    <s v="photobooks"/>
    <x v="780"/>
    <d v="2017-01-30T06:59:00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e v="#DIV/0!"/>
    <x v="6"/>
    <s v="photobooks"/>
    <x v="781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.083333333333333"/>
    <n v="6.25"/>
    <x v="6"/>
    <s v="photobooks"/>
    <x v="782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6.565384615384616"/>
    <n v="213.375"/>
    <x v="6"/>
    <s v="photobooks"/>
    <x v="783"/>
    <d v="2015-04-01T01:01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e v="#DIV/0!"/>
    <x v="4"/>
    <s v="mobile games"/>
    <x v="784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.0833333333333321"/>
    <n v="90.9375"/>
    <x v="4"/>
    <s v="mobile games"/>
    <x v="785"/>
    <d v="2017-03-08T07:30:00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0.4"/>
    <n v="5"/>
    <x v="4"/>
    <s v="mobile games"/>
    <x v="786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42.892307692307689"/>
    <n v="58.083333333333336"/>
    <x v="4"/>
    <s v="mobile games"/>
    <x v="787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3.6363636363636364E-3"/>
    <n v="2"/>
    <x v="4"/>
    <s v="mobile games"/>
    <x v="788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0.5"/>
    <n v="62.5"/>
    <x v="4"/>
    <s v="mobile games"/>
    <x v="789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0.05"/>
    <n v="10"/>
    <x v="4"/>
    <s v="mobile games"/>
    <x v="790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4.8680000000000003"/>
    <n v="71.588235294117652"/>
    <x v="4"/>
    <s v="mobile games"/>
    <x v="791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e v="#DIV/0!"/>
    <x v="4"/>
    <s v="mobile games"/>
    <x v="792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10.314285714285715"/>
    <n v="32.81818181818182"/>
    <x v="4"/>
    <s v="mobile games"/>
    <x v="793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71.784615384615378"/>
    <n v="49.11578947368421"/>
    <x v="4"/>
    <s v="mobile games"/>
    <x v="794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.06"/>
    <n v="16.307692307692307"/>
    <x v="4"/>
    <s v="mobile games"/>
    <x v="795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0.44999999999999996"/>
    <n v="18"/>
    <x v="4"/>
    <s v="mobile games"/>
    <x v="796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1.6250000000000001E-2"/>
    <n v="13"/>
    <x v="4"/>
    <s v="mobile games"/>
    <x v="797"/>
    <d v="2016-06-28T23:15:33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0.51"/>
    <n v="17"/>
    <x v="4"/>
    <s v="mobile games"/>
    <x v="79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e v="#DIV/0!"/>
    <x v="4"/>
    <s v="mobile games"/>
    <x v="79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e v="#DIV/0!"/>
    <x v="4"/>
    <s v="mobile games"/>
    <x v="80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e v="#DIV/0!"/>
    <x v="4"/>
    <s v="mobile games"/>
    <x v="801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0.12"/>
    <n v="3"/>
    <x v="4"/>
    <s v="mobile games"/>
    <x v="802"/>
    <d v="2016-03-14T14:35:29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20.080000000000002"/>
    <n v="41.833333333333336"/>
    <x v="4"/>
    <s v="mobile games"/>
    <x v="803"/>
    <d v="2016-03-30T12:36: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2.6969696969696968"/>
    <n v="106.8"/>
    <x v="1"/>
    <s v="gadgets"/>
    <x v="804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.2"/>
    <n v="4"/>
    <x v="1"/>
    <s v="gadgets"/>
    <x v="805"/>
    <d v="2015-03-04T18:57:27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46.6"/>
    <n v="34.097560975609753"/>
    <x v="1"/>
    <s v="gadgets"/>
    <x v="806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0.1"/>
    <n v="25"/>
    <x v="1"/>
    <s v="gadgets"/>
    <x v="80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0.16800000000000001"/>
    <n v="10.5"/>
    <x v="1"/>
    <s v="gadgets"/>
    <x v="808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42.76"/>
    <n v="215.95959595959596"/>
    <x v="1"/>
    <s v="gadgets"/>
    <x v="809"/>
    <d v="2016-06-23T16:06:23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0.28333333333333333"/>
    <n v="21.25"/>
    <x v="1"/>
    <s v="gadgets"/>
    <x v="810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1.7319999999999998"/>
    <n v="108.25"/>
    <x v="1"/>
    <s v="gadgets"/>
    <x v="811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14.111428571428572"/>
    <n v="129.97368421052633"/>
    <x v="1"/>
    <s v="gadgets"/>
    <x v="812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39.395294117647055"/>
    <n v="117.49473684210527"/>
    <x v="1"/>
    <s v="gadgets"/>
    <x v="813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2.3529411764705882E-2"/>
    <n v="10"/>
    <x v="1"/>
    <s v="gadgets"/>
    <x v="81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59.3"/>
    <n v="70.595238095238102"/>
    <x v="1"/>
    <s v="gadgets"/>
    <x v="815"/>
    <d v="2015-06-04T05:26:00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.3270833333333334"/>
    <n v="24.5"/>
    <x v="1"/>
    <s v="gadgets"/>
    <x v="816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.0090090090090094"/>
    <n v="30"/>
    <x v="1"/>
    <s v="gadgets"/>
    <x v="817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1.6"/>
    <n v="2"/>
    <x v="1"/>
    <s v="gadgets"/>
    <x v="818"/>
    <d v="2014-09-02T01:10:22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0.51"/>
    <n v="17"/>
    <x v="1"/>
    <s v="gadgets"/>
    <x v="819"/>
    <d v="2016-11-07T18:12:55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52.570512820512818"/>
    <n v="2928.9285714285716"/>
    <x v="1"/>
    <s v="gadgets"/>
    <x v="820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.04"/>
    <n v="28.888888888888889"/>
    <x v="1"/>
    <s v="gadgets"/>
    <x v="82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47.4"/>
    <n v="29.625"/>
    <x v="1"/>
    <s v="gadgets"/>
    <x v="822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43.03"/>
    <n v="40.980952380952381"/>
    <x v="1"/>
    <s v="gadgets"/>
    <x v="823"/>
    <d v="2015-10-21T23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.08"/>
    <n v="31.75"/>
    <x v="6"/>
    <s v="people"/>
    <x v="824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e v="#DIV/0!"/>
    <x v="6"/>
    <s v="people"/>
    <x v="825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.3"/>
    <n v="88.6875"/>
    <x v="6"/>
    <s v="people"/>
    <x v="826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21.146666666666665"/>
    <n v="453.14285714285717"/>
    <x v="6"/>
    <s v="people"/>
    <x v="827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.1875"/>
    <n v="12.75"/>
    <x v="6"/>
    <s v="people"/>
    <x v="828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0.05"/>
    <n v="1"/>
    <x v="6"/>
    <s v="people"/>
    <x v="829"/>
    <d v="2016-03-14T09:24:43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42.472727272727276"/>
    <n v="83.428571428571431"/>
    <x v="6"/>
    <s v="people"/>
    <x v="830"/>
    <d v="2015-03-01T15:21:16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0.41666666666666669"/>
    <n v="25"/>
    <x v="6"/>
    <s v="people"/>
    <x v="831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1"/>
    <n v="50"/>
    <x v="6"/>
    <s v="people"/>
    <x v="832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16.966666666666665"/>
    <n v="101.8"/>
    <x v="6"/>
    <s v="people"/>
    <x v="833"/>
    <d v="2016-02-13T04:42:12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.0000000000000009"/>
    <n v="46.666666666666664"/>
    <x v="6"/>
    <s v="people"/>
    <x v="834"/>
    <d v="2015-07-03T21:26:26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0.13333333333333333"/>
    <n v="1"/>
    <x v="6"/>
    <s v="people"/>
    <x v="835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e v="#DIV/0!"/>
    <x v="6"/>
    <s v="people"/>
    <x v="836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e v="#DIV/0!"/>
    <x v="6"/>
    <s v="people"/>
    <x v="837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7.8"/>
    <n v="26"/>
    <x v="6"/>
    <s v="people"/>
    <x v="838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e v="#DIV/0!"/>
    <x v="6"/>
    <s v="people"/>
    <x v="8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e v="#DIV/0!"/>
    <x v="6"/>
    <s v="people"/>
    <x v="840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26.200000000000003"/>
    <n v="218.33333333333334"/>
    <x v="6"/>
    <s v="people"/>
    <x v="841"/>
    <d v="2014-08-01T02:50:38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0.76129032258064511"/>
    <n v="33.714285714285715"/>
    <x v="6"/>
    <s v="people"/>
    <x v="842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12.5"/>
    <n v="25"/>
    <x v="6"/>
    <s v="people"/>
    <x v="843"/>
    <d v="2016-01-06T22:50:13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0.56800000000000006"/>
    <n v="28.4"/>
    <x v="4"/>
    <s v="video games"/>
    <x v="844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0.38750000000000001"/>
    <n v="103.33333333333333"/>
    <x v="4"/>
    <s v="video games"/>
    <x v="845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10"/>
    <n v="10"/>
    <x v="4"/>
    <s v="video games"/>
    <x v="846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10.454545454545453"/>
    <n v="23"/>
    <x v="4"/>
    <s v="video games"/>
    <x v="847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.4200000000000002"/>
    <n v="31.555555555555557"/>
    <x v="4"/>
    <s v="video games"/>
    <x v="848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0.05"/>
    <n v="5"/>
    <x v="4"/>
    <s v="video games"/>
    <x v="849"/>
    <d v="2014-12-08T23:21:27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28.842857142857142"/>
    <n v="34.220338983050844"/>
    <x v="4"/>
    <s v="video games"/>
    <x v="850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0.16666666666666669"/>
    <n v="25"/>
    <x v="4"/>
    <s v="video games"/>
    <x v="851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11.799999999999999"/>
    <n v="19.666666666666668"/>
    <x v="4"/>
    <s v="video games"/>
    <x v="852"/>
    <d v="2016-03-10T00:35:00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0.20238095238095236"/>
    <n v="21.25"/>
    <x v="4"/>
    <s v="video games"/>
    <x v="853"/>
    <d v="2014-08-16T02:04:23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5"/>
    <n v="8.3333333333333339"/>
    <x v="4"/>
    <s v="video games"/>
    <x v="854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.1129899999999995"/>
    <n v="21.34333333333333"/>
    <x v="4"/>
    <s v="video games"/>
    <x v="855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1.6"/>
    <n v="5.333333333333333"/>
    <x v="4"/>
    <s v="video games"/>
    <x v="856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1.7333333333333332"/>
    <n v="34.666666666666664"/>
    <x v="4"/>
    <s v="video games"/>
    <x v="857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9.56"/>
    <n v="21.727272727272727"/>
    <x v="4"/>
    <s v="video games"/>
    <x v="858"/>
    <d v="2012-10-04T23:07:13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5.9612499999999999E-2"/>
    <n v="11.922499999999999"/>
    <x v="4"/>
    <s v="video games"/>
    <x v="859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28.405999999999999"/>
    <n v="26.59737827715356"/>
    <x v="4"/>
    <s v="video games"/>
    <x v="860"/>
    <d v="2014-12-05T18:30:29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12.8"/>
    <n v="10.666666666666666"/>
    <x v="4"/>
    <s v="video games"/>
    <x v="861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.42"/>
    <n v="29.035714285714285"/>
    <x v="4"/>
    <s v="video games"/>
    <x v="862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0.11199999999999999"/>
    <n v="50.909090909090907"/>
    <x v="4"/>
    <s v="video games"/>
    <x v="863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e v="#DIV/0!"/>
    <x v="4"/>
    <s v="video games"/>
    <x v="864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5.7238095238095239"/>
    <n v="50.083333333333336"/>
    <x v="4"/>
    <s v="video games"/>
    <x v="865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11.25"/>
    <n v="45"/>
    <x v="4"/>
    <s v="video games"/>
    <x v="866"/>
    <d v="2010-07-21T19:00:00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1.7098591549295776"/>
    <n v="25.291666666666668"/>
    <x v="4"/>
    <s v="video games"/>
    <x v="867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30.433333333333334"/>
    <n v="51.292134831460672"/>
    <x v="4"/>
    <s v="video games"/>
    <x v="868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0.02"/>
    <n v="1"/>
    <x v="4"/>
    <s v="video games"/>
    <x v="869"/>
    <d v="2016-02-11T16:18:30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0.69641025641025645"/>
    <n v="49.381818181818183"/>
    <x v="4"/>
    <s v="video games"/>
    <x v="870"/>
    <d v="2014-11-16T08:05:48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2"/>
    <n v="1"/>
    <x v="4"/>
    <s v="video games"/>
    <x v="871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e v="#DIV/0!"/>
    <x v="4"/>
    <s v="video games"/>
    <x v="872"/>
    <d v="2010-07-31T00:00:00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0.80999999999999994"/>
    <n v="101.25"/>
    <x v="4"/>
    <s v="video games"/>
    <x v="873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0.26222222222222225"/>
    <n v="19.666666666666668"/>
    <x v="4"/>
    <s v="video games"/>
    <x v="87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0.16666666666666669"/>
    <n v="12.5"/>
    <x v="4"/>
    <s v="video games"/>
    <x v="875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9.124454880912446E-3"/>
    <n v="8.5"/>
    <x v="4"/>
    <s v="video games"/>
    <x v="876"/>
    <d v="2015-01-10T07:59:00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0.8"/>
    <n v="1"/>
    <x v="4"/>
    <s v="video games"/>
    <x v="877"/>
    <d v="2014-01-28T15:10:27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.2999999999999998"/>
    <n v="23"/>
    <x v="4"/>
    <s v="video games"/>
    <x v="878"/>
    <d v="2016-03-31T16:56:25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2.6660714285714282"/>
    <n v="17.987951807228917"/>
    <x v="4"/>
    <s v="video games"/>
    <x v="879"/>
    <d v="2013-09-16T20:30:06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28.192"/>
    <n v="370.94736842105266"/>
    <x v="4"/>
    <s v="video games"/>
    <x v="880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6.5900366666666672"/>
    <n v="63.569485530546629"/>
    <x v="4"/>
    <s v="video games"/>
    <x v="881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0.72222222222222221"/>
    <n v="13"/>
    <x v="4"/>
    <s v="video games"/>
    <x v="882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0.85000000000000009"/>
    <n v="5.3125"/>
    <x v="4"/>
    <s v="video games"/>
    <x v="883"/>
    <d v="2012-05-19T17:05:0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0.71785714285714286"/>
    <n v="22.333333333333332"/>
    <x v="5"/>
    <s v="food trucks"/>
    <x v="884"/>
    <d v="2016-03-05T19:44:56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0.43333333333333329"/>
    <n v="52"/>
    <x v="5"/>
    <s v="food trucks"/>
    <x v="885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16.833333333333332"/>
    <n v="16.833333333333332"/>
    <x v="5"/>
    <s v="food trucks"/>
    <x v="886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e v="#DIV/0!"/>
    <x v="5"/>
    <s v="food trucks"/>
    <x v="887"/>
    <d v="2016-01-03T00:56:47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22.52"/>
    <n v="56.3"/>
    <x v="5"/>
    <s v="food trucks"/>
    <x v="888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41.384615384615387"/>
    <n v="84.0625"/>
    <x v="5"/>
    <s v="food trucks"/>
    <x v="889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25.259090909090908"/>
    <n v="168.39393939393941"/>
    <x v="5"/>
    <s v="food trucks"/>
    <x v="890"/>
    <d v="2015-04-11T06:00:00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0.2"/>
    <n v="15"/>
    <x v="5"/>
    <s v="food trucks"/>
    <x v="891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1.8399999999999999"/>
    <n v="76.666666666666671"/>
    <x v="5"/>
    <s v="food trucks"/>
    <x v="892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e v="#DIV/0!"/>
    <x v="5"/>
    <s v="food trucks"/>
    <x v="893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0.60399999999999998"/>
    <n v="50.333333333333336"/>
    <x v="5"/>
    <s v="food trucks"/>
    <x v="894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e v="#DIV/0!"/>
    <x v="5"/>
    <s v="food trucks"/>
    <x v="895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0.83333333333333337"/>
    <n v="8.3333333333333339"/>
    <x v="5"/>
    <s v="food trucks"/>
    <x v="896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.0666666666666664"/>
    <n v="35.384615384615387"/>
    <x v="5"/>
    <s v="food trucks"/>
    <x v="897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0.55833333333333335"/>
    <n v="55.833333333333336"/>
    <x v="5"/>
    <s v="food trucks"/>
    <x v="898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2.5000000000000001E-2"/>
    <n v="5"/>
    <x v="5"/>
    <s v="food trucks"/>
    <x v="89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e v="#DIV/0!"/>
    <x v="5"/>
    <s v="food trucks"/>
    <x v="900"/>
    <d v="2014-08-10T21:13:07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0.02"/>
    <n v="1"/>
    <x v="5"/>
    <s v="food trucks"/>
    <x v="90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e v="#DIV/0!"/>
    <x v="5"/>
    <s v="food trucks"/>
    <x v="902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14.825133372851216"/>
    <n v="69.472222222222229"/>
    <x v="5"/>
    <s v="food trucks"/>
    <x v="903"/>
    <d v="2014-11-10T01:41:35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1.6666666666666666E-2"/>
    <n v="1"/>
    <x v="5"/>
    <s v="food trucks"/>
    <x v="904"/>
    <d v="2015-02-21T16:29:56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0.2"/>
    <n v="1"/>
    <x v="5"/>
    <s v="food trucks"/>
    <x v="905"/>
    <d v="2015-03-11T16:23:56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1.3333333333333334E-2"/>
    <n v="8"/>
    <x v="5"/>
    <s v="food trucks"/>
    <x v="906"/>
    <d v="2014-12-31T16:54:50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.24"/>
    <n v="34.444444444444443"/>
    <x v="5"/>
    <s v="food trucks"/>
    <x v="907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2.8571428571428574E-2"/>
    <n v="1"/>
    <x v="5"/>
    <s v="food trucks"/>
    <x v="908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e v="#DIV/0!"/>
    <x v="5"/>
    <s v="food trucks"/>
    <x v="909"/>
    <d v="2015-08-08T04:04:52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2E-3"/>
    <n v="1"/>
    <x v="5"/>
    <s v="food trucks"/>
    <x v="910"/>
    <d v="2016-03-23T06:38:53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2.8571428571428571E-3"/>
    <n v="1"/>
    <x v="5"/>
    <s v="food trucks"/>
    <x v="9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.4321428571428572"/>
    <n v="501.25"/>
    <x v="5"/>
    <s v="food trucks"/>
    <x v="912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0.70000000000000007"/>
    <n v="10.5"/>
    <x v="5"/>
    <s v="food trucks"/>
    <x v="913"/>
    <d v="2016-02-12T03:08:24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2E-3"/>
    <n v="1"/>
    <x v="5"/>
    <s v="food trucks"/>
    <x v="914"/>
    <d v="2016-06-28T02:23:33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1.4285714285714287E-2"/>
    <n v="1"/>
    <x v="5"/>
    <s v="food trucks"/>
    <x v="915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e v="#DIV/0!"/>
    <x v="5"/>
    <s v="food trucks"/>
    <x v="916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0.13"/>
    <n v="13"/>
    <x v="5"/>
    <s v="food trucks"/>
    <x v="917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0.48960000000000004"/>
    <n v="306"/>
    <x v="5"/>
    <s v="food trucks"/>
    <x v="918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3.8461538461538464E-2"/>
    <n v="22.5"/>
    <x v="5"/>
    <s v="food trucks"/>
    <x v="919"/>
    <d v="2016-01-29T14:46:10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e v="#DIV/0!"/>
    <x v="5"/>
    <s v="food trucks"/>
    <x v="920"/>
    <d v="2015-03-17T18:00:00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0.33333333333333337"/>
    <n v="50"/>
    <x v="5"/>
    <s v="food trucks"/>
    <x v="921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e v="#DIV/0!"/>
    <x v="5"/>
    <s v="food trucks"/>
    <x v="922"/>
    <d v="2015-10-18T19:38:49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0.2"/>
    <n v="5"/>
    <x v="5"/>
    <s v="food trucks"/>
    <x v="923"/>
    <d v="2016-02-13T21:35: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2.5545454545454547"/>
    <n v="40.142857142857146"/>
    <x v="5"/>
    <s v="restaurants"/>
    <x v="9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7.8181818181818186E-2"/>
    <n v="17.2"/>
    <x v="5"/>
    <s v="restaurants"/>
    <x v="925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e v="#DIV/0!"/>
    <x v="5"/>
    <s v="restaurants"/>
    <x v="926"/>
    <d v="2016-06-07T21:06:00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e v="#DIV/0!"/>
    <x v="5"/>
    <s v="restaurants"/>
    <x v="92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e v="#DIV/0!"/>
    <x v="5"/>
    <s v="restaurants"/>
    <x v="928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0.6"/>
    <n v="15"/>
    <x v="5"/>
    <s v="restaurants"/>
    <x v="929"/>
    <d v="2015-10-03T21:00:00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e v="#DIV/0!"/>
    <x v="5"/>
    <s v="restaurants"/>
    <x v="930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e v="#DIV/0!"/>
    <x v="5"/>
    <s v="restaurants"/>
    <x v="931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.0526315789473684"/>
    <n v="35.714285714285715"/>
    <x v="5"/>
    <s v="restaurants"/>
    <x v="932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0.15"/>
    <n v="37.5"/>
    <x v="5"/>
    <s v="restaurants"/>
    <x v="933"/>
    <d v="2015-05-14T23:56:12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e v="#DIV/0!"/>
    <x v="5"/>
    <s v="restaurants"/>
    <x v="934"/>
    <d v="2016-02-01T10:43:33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e v="#DIV/0!"/>
    <x v="5"/>
    <s v="restaurants"/>
    <x v="9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e v="#DIV/0!"/>
    <x v="5"/>
    <s v="restaurants"/>
    <x v="936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1.7500000000000002"/>
    <n v="52.5"/>
    <x v="5"/>
    <s v="restaurants"/>
    <x v="93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18.600000000000001"/>
    <n v="77.5"/>
    <x v="5"/>
    <s v="restaurants"/>
    <x v="938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e v="#DIV/0!"/>
    <x v="5"/>
    <s v="restaurants"/>
    <x v="939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9.8166666666666664"/>
    <n v="53.545454545454547"/>
    <x v="5"/>
    <s v="restaurants"/>
    <x v="94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e v="#DIV/0!"/>
    <x v="5"/>
    <s v="restaurants"/>
    <x v="941"/>
    <d v="2014-11-13T17:20:28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4.3333333333333335E-2"/>
    <n v="16.25"/>
    <x v="5"/>
    <s v="restaurants"/>
    <x v="94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e v="#DIV/0!"/>
    <x v="5"/>
    <s v="restaurants"/>
    <x v="943"/>
    <d v="2016-10-15T19:21:00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10.6"/>
    <n v="48.18181818181818"/>
    <x v="5"/>
    <s v="food trucks"/>
    <x v="944"/>
    <d v="2015-11-16T16:04:58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1.1111111111111111E-3"/>
    <n v="1"/>
    <x v="5"/>
    <s v="food trucks"/>
    <x v="945"/>
    <d v="2016-10-29T23:43:54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0.5"/>
    <n v="1"/>
    <x v="5"/>
    <s v="food trucks"/>
    <x v="946"/>
    <d v="2015-03-16T17:28:00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e v="#DIV/0!"/>
    <x v="5"/>
    <s v="food trucks"/>
    <x v="947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0.16666666666666669"/>
    <n v="50"/>
    <x v="5"/>
    <s v="food trucks"/>
    <x v="948"/>
    <d v="2014-07-05T23:07:12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0.16666666666666669"/>
    <n v="5"/>
    <x v="5"/>
    <s v="food trucks"/>
    <x v="949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.4340000000000002"/>
    <n v="202.83333333333334"/>
    <x v="5"/>
    <s v="food trucks"/>
    <x v="950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3.8833333333333329"/>
    <n v="29.125"/>
    <x v="5"/>
    <s v="food trucks"/>
    <x v="951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0.01"/>
    <n v="5"/>
    <x v="5"/>
    <s v="food trucks"/>
    <x v="95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e v="#DIV/0!"/>
    <x v="5"/>
    <s v="food trucks"/>
    <x v="953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1.7333333333333332"/>
    <n v="13"/>
    <x v="5"/>
    <s v="food trucks"/>
    <x v="95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0.16666666666666669"/>
    <n v="50"/>
    <x v="5"/>
    <s v="food trucks"/>
    <x v="955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e v="#DIV/0!"/>
    <x v="5"/>
    <s v="food trucks"/>
    <x v="95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1.25E-3"/>
    <n v="1"/>
    <x v="5"/>
    <s v="food trucks"/>
    <x v="957"/>
    <d v="2014-08-07T23:13:48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12.166666666666668"/>
    <n v="96.05263157894737"/>
    <x v="5"/>
    <s v="food trucks"/>
    <x v="958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23.588571428571427"/>
    <n v="305.77777777777777"/>
    <x v="5"/>
    <s v="food trucks"/>
    <x v="95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5.6666666666666661"/>
    <n v="12.142857142857142"/>
    <x v="5"/>
    <s v="food trucks"/>
    <x v="960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39"/>
    <n v="83.571428571428569"/>
    <x v="5"/>
    <s v="food trucks"/>
    <x v="961"/>
    <d v="2015-09-23T20:10:01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0.99546510341776351"/>
    <n v="18"/>
    <x v="5"/>
    <s v="food trucks"/>
    <x v="962"/>
    <d v="2014-08-03T18:05:47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6.9320000000000004"/>
    <n v="115.53333333333333"/>
    <x v="5"/>
    <s v="food trucks"/>
    <x v="963"/>
    <d v="2016-03-25T20:36:40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1"/>
    <n v="15"/>
    <x v="1"/>
    <s v="space exploration"/>
    <x v="964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e v="#DIV/0!"/>
    <x v="1"/>
    <s v="space exploration"/>
    <x v="965"/>
    <d v="2016-07-15T06:57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.4158609339642041"/>
    <n v="41.583333333333336"/>
    <x v="1"/>
    <s v="makerspaces"/>
    <x v="966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11.343999999999999"/>
    <n v="33.761904761904759"/>
    <x v="1"/>
    <s v="makerspaces"/>
    <x v="967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33.19"/>
    <n v="70.61702127659575"/>
    <x v="1"/>
    <s v="makerspaces"/>
    <x v="968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27.58"/>
    <n v="167.15151515151516"/>
    <x v="1"/>
    <s v="makerspaces"/>
    <x v="96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62.839999999999996"/>
    <n v="128.61988304093566"/>
    <x v="1"/>
    <s v="makerspaces"/>
    <x v="97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7.5880000000000001"/>
    <n v="65.41379310344827"/>
    <x v="1"/>
    <s v="makerspaces"/>
    <x v="971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50.38095238095238"/>
    <n v="117.55555555555556"/>
    <x v="1"/>
    <s v="makerspaces"/>
    <x v="972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17.512820512820511"/>
    <n v="126.48148148148148"/>
    <x v="1"/>
    <s v="makerspaces"/>
    <x v="97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1.375E-2"/>
    <n v="550"/>
    <x v="1"/>
    <s v="makerspaces"/>
    <x v="974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0.33"/>
    <n v="44"/>
    <x v="1"/>
    <s v="makerspaces"/>
    <x v="975"/>
    <d v="2015-02-28T00:01:34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0.86250000000000004"/>
    <n v="69"/>
    <x v="1"/>
    <s v="makerspaces"/>
    <x v="976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0.6875"/>
    <n v="27.5"/>
    <x v="5"/>
    <s v="food trucks"/>
    <x v="977"/>
    <d v="2014-07-10T21:29:10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28.299999999999997"/>
    <n v="84.9"/>
    <x v="5"/>
    <s v="food trucks"/>
    <x v="978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0.24"/>
    <n v="12"/>
    <x v="5"/>
    <s v="food trucks"/>
    <x v="979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.1428571428571428"/>
    <n v="200"/>
    <x v="5"/>
    <s v="food trucks"/>
    <x v="980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0.02"/>
    <n v="10"/>
    <x v="5"/>
    <s v="food trucks"/>
    <x v="981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e v="#DIV/0!"/>
    <x v="5"/>
    <s v="food trucks"/>
    <x v="982"/>
    <d v="2014-09-30T23:23:43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e v="#DIV/0!"/>
    <x v="5"/>
    <s v="food trucks"/>
    <x v="983"/>
    <d v="2015-06-29T15:21:58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0.14799999999999999"/>
    <n v="5.2857142857142856"/>
    <x v="5"/>
    <s v="food trucks"/>
    <x v="984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2.8571428571428571E-3"/>
    <n v="1"/>
    <x v="5"/>
    <s v="food trucks"/>
    <x v="985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10.7325"/>
    <n v="72.762711864406782"/>
    <x v="5"/>
    <s v="food trucks"/>
    <x v="986"/>
    <d v="2015-06-03T02:31:16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5.3846153846153842E-2"/>
    <n v="17.5"/>
    <x v="5"/>
    <s v="food trucks"/>
    <x v="98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0.7142857142857143"/>
    <n v="25"/>
    <x v="5"/>
    <s v="food trucks"/>
    <x v="98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0.8"/>
    <n v="13.333333333333334"/>
    <x v="5"/>
    <s v="food trucks"/>
    <x v="989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3.3333333333333335E-3"/>
    <n v="1"/>
    <x v="5"/>
    <s v="food trucks"/>
    <x v="990"/>
    <d v="2014-09-26T03:22:19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0.47333333333333333"/>
    <n v="23.666666666666668"/>
    <x v="5"/>
    <s v="food trucks"/>
    <x v="991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5.65"/>
    <n v="89.21052631578948"/>
    <x v="5"/>
    <s v="food trucks"/>
    <x v="992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26.35217391304348"/>
    <n v="116.55769230769231"/>
    <x v="5"/>
    <s v="food trucks"/>
    <x v="99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0.325125"/>
    <n v="13.005000000000001"/>
    <x v="5"/>
    <s v="food trucks"/>
    <x v="994"/>
    <d v="2014-06-27T21:33:28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e v="#DIV/0!"/>
    <x v="5"/>
    <s v="food trucks"/>
    <x v="995"/>
    <d v="2014-08-08T21:31:03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0.7000700070007001"/>
    <n v="17.5"/>
    <x v="5"/>
    <s v="food trucks"/>
    <x v="996"/>
    <d v="2014-09-18T20:59:32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0.43750000000000006"/>
    <n v="8.75"/>
    <x v="2"/>
    <s v="children's books"/>
    <x v="997"/>
    <d v="2014-10-20T02:07:00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29.24"/>
    <n v="40.611111111111114"/>
    <x v="2"/>
    <s v="children's books"/>
    <x v="998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e v="#DIV/0!"/>
    <x v="2"/>
    <s v="children's books"/>
    <x v="999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.21875"/>
    <n v="37.954545454545453"/>
    <x v="2"/>
    <s v="children's books"/>
    <x v="1000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21.887499999999999"/>
    <n v="35.734693877551024"/>
    <x v="2"/>
    <s v="children's books"/>
    <x v="1001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26.700000000000003"/>
    <n v="42.157894736842103"/>
    <x v="2"/>
    <s v="children's books"/>
    <x v="1002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28.000000000000004"/>
    <n v="35"/>
    <x v="2"/>
    <s v="children's books"/>
    <x v="1003"/>
    <d v="2012-06-16T03:10:00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.06"/>
    <n v="13.25"/>
    <x v="2"/>
    <s v="children's books"/>
    <x v="1004"/>
    <d v="2016-09-02T17:03:22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.0999999999999999"/>
    <n v="55"/>
    <x v="2"/>
    <s v="children's books"/>
    <x v="1005"/>
    <d v="2015-04-04T18:10:37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e v="#DIV/0!"/>
    <x v="2"/>
    <s v="children's books"/>
    <x v="10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e v="#DIV/0!"/>
    <x v="2"/>
    <s v="children's books"/>
    <x v="1007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11.458333333333332"/>
    <n v="39.285714285714285"/>
    <x v="2"/>
    <s v="children's books"/>
    <x v="1008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19"/>
    <n v="47.5"/>
    <x v="2"/>
    <s v="children's books"/>
    <x v="1009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e v="#DIV/0!"/>
    <x v="2"/>
    <s v="children's books"/>
    <x v="1010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52"/>
    <n v="17.333333333333332"/>
    <x v="2"/>
    <s v="children's books"/>
    <x v="1011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10.48"/>
    <n v="31.757575757575758"/>
    <x v="2"/>
    <s v="children's books"/>
    <x v="1012"/>
    <d v="2014-01-11T21:36:41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0.66666666666666674"/>
    <n v="5"/>
    <x v="2"/>
    <s v="children's books"/>
    <x v="1013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11.700000000000001"/>
    <n v="39"/>
    <x v="2"/>
    <s v="children's books"/>
    <x v="1014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10.5"/>
    <n v="52.5"/>
    <x v="2"/>
    <s v="children's books"/>
    <x v="1015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e v="#DIV/0!"/>
    <x v="2"/>
    <s v="children's books"/>
    <x v="1016"/>
    <d v="2013-06-20T11:04:18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0.72"/>
    <n v="9"/>
    <x v="2"/>
    <s v="children's books"/>
    <x v="1017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0.76923076923076927"/>
    <n v="25"/>
    <x v="2"/>
    <s v="children's books"/>
    <x v="1018"/>
    <d v="2012-03-18T23:53:15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0.22842639593908631"/>
    <n v="30"/>
    <x v="2"/>
    <s v="children's books"/>
    <x v="1019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.125"/>
    <n v="11.25"/>
    <x v="2"/>
    <s v="children's books"/>
    <x v="1020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e v="#DIV/0!"/>
    <x v="2"/>
    <s v="children's books"/>
    <x v="1021"/>
    <d v="2012-10-28T13:53:48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2"/>
    <n v="25"/>
    <x v="2"/>
    <s v="children's books"/>
    <x v="1022"/>
    <d v="2011-08-11T16:01:58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0.85000000000000009"/>
    <n v="11.333333333333334"/>
    <x v="2"/>
    <s v="children's books"/>
    <x v="1023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14.314285714285715"/>
    <n v="29.470588235294116"/>
    <x v="2"/>
    <s v="children's books"/>
    <x v="1024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0.25"/>
    <n v="1"/>
    <x v="2"/>
    <s v="children's books"/>
    <x v="1025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10.411249999999999"/>
    <n v="63.098484848484851"/>
    <x v="2"/>
    <s v="children's books"/>
    <x v="1026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e v="#DIV/0!"/>
    <x v="2"/>
    <s v="children's books"/>
    <x v="1027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e v="#DIV/0!"/>
    <x v="2"/>
    <s v="children's books"/>
    <x v="1028"/>
    <d v="2013-10-05T20:51:34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0.18867924528301888"/>
    <n v="1"/>
    <x v="2"/>
    <s v="children's books"/>
    <x v="1029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14.249999999999998"/>
    <n v="43.846153846153847"/>
    <x v="2"/>
    <s v="children's books"/>
    <x v="1030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3"/>
    <n v="75"/>
    <x v="2"/>
    <s v="children's books"/>
    <x v="1031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7.8809523809523814"/>
    <n v="45.972222222222221"/>
    <x v="2"/>
    <s v="children's books"/>
    <x v="1032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0.33333333333333337"/>
    <n v="10"/>
    <x v="2"/>
    <s v="children's books"/>
    <x v="1033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25.545454545454543"/>
    <n v="93.666666666666671"/>
    <x v="2"/>
    <s v="children's books"/>
    <x v="1034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.12"/>
    <n v="53"/>
    <x v="2"/>
    <s v="children's books"/>
    <x v="1035"/>
    <d v="2015-11-22T15:03:41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e v="#DIV/0!"/>
    <x v="2"/>
    <s v="children's books"/>
    <x v="1036"/>
    <d v="2017-03-10T10:44:48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1"/>
    <n v="10"/>
    <x v="7"/>
    <s v="plays"/>
    <x v="103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e v="#DIV/0!"/>
    <x v="7"/>
    <s v="plays"/>
    <x v="103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e v="#DIV/0!"/>
    <x v="7"/>
    <s v="plays"/>
    <x v="1039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.4545454545454541"/>
    <n v="30"/>
    <x v="7"/>
    <s v="plays"/>
    <x v="104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31.546666666666667"/>
    <n v="60.666666666666664"/>
    <x v="7"/>
    <s v="plays"/>
    <x v="1041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e v="#DIV/0!"/>
    <x v="7"/>
    <s v="plays"/>
    <x v="1042"/>
    <d v="2015-05-29T16:36:34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e v="#DIV/0!"/>
    <x v="7"/>
    <s v="plays"/>
    <x v="1043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0.2"/>
    <n v="23.333333333333332"/>
    <x v="7"/>
    <s v="plays"/>
    <x v="1044"/>
    <d v="2015-05-29T15:34:19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1"/>
    <n v="5"/>
    <x v="7"/>
    <s v="plays"/>
    <x v="1045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3.8875000000000002"/>
    <n v="23.923076923076923"/>
    <x v="7"/>
    <s v="plays"/>
    <x v="1046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e v="#DIV/0!"/>
    <x v="7"/>
    <s v="plays"/>
    <x v="1047"/>
    <d v="2016-01-29T23:17:00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1.9"/>
    <n v="15.833333333333334"/>
    <x v="7"/>
    <s v="plays"/>
    <x v="1048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e v="#DIV/0!"/>
    <x v="7"/>
    <s v="plays"/>
    <x v="1049"/>
    <d v="2014-09-14T04:34:57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41.699999999999996"/>
    <n v="29.785714285714285"/>
    <x v="7"/>
    <s v="plays"/>
    <x v="1050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50"/>
    <n v="60"/>
    <x v="7"/>
    <s v="plays"/>
    <x v="105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4.8666666666666663"/>
    <n v="24.333333333333332"/>
    <x v="7"/>
    <s v="plays"/>
    <x v="1052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19.736842105263158"/>
    <n v="500"/>
    <x v="7"/>
    <s v="plays"/>
    <x v="1053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e v="#DIV/0!"/>
    <x v="7"/>
    <s v="plays"/>
    <x v="1054"/>
    <d v="2014-12-05T11:28:00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1.7500000000000002"/>
    <n v="35"/>
    <x v="7"/>
    <s v="plays"/>
    <x v="1055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6.65"/>
    <n v="29.555555555555557"/>
    <x v="7"/>
    <s v="plays"/>
    <x v="1056"/>
    <d v="2016-06-19T19:12:56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32"/>
    <n v="26.666666666666668"/>
    <x v="7"/>
    <s v="plays"/>
    <x v="1057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0.43307086614173229"/>
    <n v="18.333333333333332"/>
    <x v="7"/>
    <s v="plays"/>
    <x v="1058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0.04"/>
    <n v="20"/>
    <x v="7"/>
    <s v="plays"/>
    <x v="1059"/>
    <d v="2014-09-09T16:12:03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1.6"/>
    <n v="13.333333333333334"/>
    <x v="7"/>
    <s v="plays"/>
    <x v="106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e v="#DIV/0!"/>
    <x v="7"/>
    <s v="plays"/>
    <x v="1061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0.89999999999999991"/>
    <n v="22.5"/>
    <x v="7"/>
    <s v="plays"/>
    <x v="106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20.16"/>
    <n v="50.4"/>
    <x v="7"/>
    <s v="plays"/>
    <x v="1063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42.011733333333332"/>
    <n v="105.02933333333334"/>
    <x v="7"/>
    <s v="plays"/>
    <x v="106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0.88500000000000001"/>
    <n v="35.4"/>
    <x v="7"/>
    <s v="plays"/>
    <x v="1065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15"/>
    <n v="83.333333333333329"/>
    <x v="7"/>
    <s v="plays"/>
    <x v="1066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4.67"/>
    <n v="35.92307692307692"/>
    <x v="7"/>
    <s v="plays"/>
    <x v="1067"/>
    <d v="2014-12-21T17:43:33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e v="#DIV/0!"/>
    <x v="7"/>
    <s v="plays"/>
    <x v="106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38.119999999999997"/>
    <n v="119.125"/>
    <x v="7"/>
    <s v="plays"/>
    <x v="1069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.42"/>
    <n v="90.333333333333329"/>
    <x v="7"/>
    <s v="plays"/>
    <x v="1070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3.4999999999999996E-2"/>
    <n v="2.3333333333333335"/>
    <x v="7"/>
    <s v="plays"/>
    <x v="107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e v="#DIV/0!"/>
    <x v="7"/>
    <s v="plays"/>
    <x v="1072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10.833333333333334"/>
    <n v="108.33333333333333"/>
    <x v="7"/>
    <s v="plays"/>
    <x v="1073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.1"/>
    <n v="15.75"/>
    <x v="7"/>
    <s v="plays"/>
    <x v="1074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0.2589285714285714"/>
    <n v="29"/>
    <x v="7"/>
    <s v="plays"/>
    <x v="1075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23.333333333333332"/>
    <n v="96.551724137931032"/>
    <x v="7"/>
    <s v="plays"/>
    <x v="1076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e v="#DIV/0!"/>
    <x v="7"/>
    <s v="plays"/>
    <x v="1077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33.6"/>
    <n v="63"/>
    <x v="7"/>
    <s v="plays"/>
    <x v="107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19.079999999999998"/>
    <n v="381.6"/>
    <x v="7"/>
    <s v="plays"/>
    <x v="1079"/>
    <d v="2016-02-06T04:59:00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0.41111111111111115"/>
    <n v="46.25"/>
    <x v="7"/>
    <s v="plays"/>
    <x v="1080"/>
    <d v="2014-12-05T17:27:15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32.5"/>
    <n v="26"/>
    <x v="7"/>
    <s v="plays"/>
    <x v="108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5"/>
    <n v="10"/>
    <x v="7"/>
    <s v="plays"/>
    <x v="1082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0.16666666666666669"/>
    <n v="5"/>
    <x v="7"/>
    <s v="plays"/>
    <x v="108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e v="#DIV/0!"/>
    <x v="7"/>
    <s v="plays"/>
    <x v="1084"/>
    <d v="2014-10-18T04:59:00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38.066666666666663"/>
    <n v="81.571428571428569"/>
    <x v="7"/>
    <s v="plays"/>
    <x v="108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.05"/>
    <n v="7"/>
    <x v="7"/>
    <s v="plays"/>
    <x v="1086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2.73"/>
    <n v="27.3"/>
    <x v="7"/>
    <s v="plays"/>
    <x v="1087"/>
    <d v="2016-04-15T20:12:08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.0909090909090917"/>
    <n v="29.411764705882351"/>
    <x v="7"/>
    <s v="plays"/>
    <x v="1088"/>
    <d v="2014-08-25T21:00:00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0.5"/>
    <n v="12.5"/>
    <x v="7"/>
    <s v="plays"/>
    <x v="1089"/>
    <d v="2015-01-09T02:00:00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e v="#DIV/0!"/>
    <x v="7"/>
    <s v="plays"/>
    <x v="109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4.5999999999999996"/>
    <n v="5.75"/>
    <x v="7"/>
    <s v="plays"/>
    <x v="1091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20.833333333333336"/>
    <n v="52.083333333333336"/>
    <x v="7"/>
    <s v="plays"/>
    <x v="109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4.583333333333333"/>
    <n v="183.33333333333334"/>
    <x v="7"/>
    <s v="plays"/>
    <x v="1093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.2133333333333338"/>
    <n v="26.333333333333332"/>
    <x v="7"/>
    <s v="plays"/>
    <x v="1094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e v="#DIV/0!"/>
    <x v="7"/>
    <s v="plays"/>
    <x v="1095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61.909090909090914"/>
    <n v="486.42857142857144"/>
    <x v="7"/>
    <s v="plays"/>
    <x v="1096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0.8"/>
    <n v="3"/>
    <x v="7"/>
    <s v="plays"/>
    <x v="1097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1.6666666666666666E-2"/>
    <n v="25"/>
    <x v="7"/>
    <s v="plays"/>
    <x v="1098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0.77999999999999992"/>
    <n v="9.75"/>
    <x v="7"/>
    <s v="plays"/>
    <x v="1099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5"/>
    <n v="18.75"/>
    <x v="7"/>
    <s v="plays"/>
    <x v="1100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17.771428571428572"/>
    <n v="36.588235294117645"/>
    <x v="7"/>
    <s v="plays"/>
    <x v="1101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.4166666666666661"/>
    <n v="80.714285714285708"/>
    <x v="7"/>
    <s v="plays"/>
    <x v="1102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0.08"/>
    <n v="1"/>
    <x v="7"/>
    <s v="plays"/>
    <x v="1103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2.75"/>
    <n v="52.8"/>
    <x v="7"/>
    <s v="plays"/>
    <x v="1104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1.1111111111111112E-2"/>
    <n v="20"/>
    <x v="7"/>
    <s v="plays"/>
    <x v="1105"/>
    <d v="2014-11-25T19:46:00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3.3333333333333335E-3"/>
    <n v="1"/>
    <x v="7"/>
    <s v="plays"/>
    <x v="1106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36.5"/>
    <n v="46.928571428571431"/>
    <x v="7"/>
    <s v="plays"/>
    <x v="1107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14.058171745152354"/>
    <n v="78.07692307692308"/>
    <x v="7"/>
    <s v="plays"/>
    <x v="1108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0.02"/>
    <n v="1"/>
    <x v="7"/>
    <s v="plays"/>
    <x v="1109"/>
    <d v="2014-09-06T22:08:59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4.0000000000000001E-3"/>
    <n v="1"/>
    <x v="7"/>
    <s v="plays"/>
    <x v="111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61.1"/>
    <n v="203.66666666666666"/>
    <x v="7"/>
    <s v="plays"/>
    <x v="1111"/>
    <d v="2016-03-16T08:33:10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7.8378378378378386"/>
    <n v="20.714285714285715"/>
    <x v="7"/>
    <s v="plays"/>
    <x v="1112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21.85"/>
    <n v="48.555555555555557"/>
    <x v="7"/>
    <s v="plays"/>
    <x v="1113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27.24"/>
    <n v="68.099999999999994"/>
    <x v="7"/>
    <s v="plays"/>
    <x v="1114"/>
    <d v="2015-10-29T15:06:47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8.5"/>
    <n v="8.5"/>
    <x v="7"/>
    <s v="plays"/>
    <x v="1115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26.840000000000003"/>
    <n v="51.615384615384613"/>
    <x v="7"/>
    <s v="plays"/>
    <x v="1116"/>
    <d v="2015-03-25T18:01:10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4.0000000000000001E-3"/>
    <n v="1"/>
    <x v="7"/>
    <s v="spaces"/>
    <x v="1117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20.424999999999997"/>
    <n v="202.22772277227722"/>
    <x v="7"/>
    <s v="spaces"/>
    <x v="1118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e v="#DIV/0!"/>
    <x v="7"/>
    <s v="spaces"/>
    <x v="1119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1"/>
    <n v="100"/>
    <x v="7"/>
    <s v="spaces"/>
    <x v="112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e v="#DIV/0!"/>
    <x v="7"/>
    <s v="spaces"/>
    <x v="1121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0.1"/>
    <n v="1"/>
    <x v="7"/>
    <s v="spaces"/>
    <x v="112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.2880000000000003"/>
    <n v="82.461538461538467"/>
    <x v="7"/>
    <s v="spaces"/>
    <x v="1123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4.8000000000000004E-3"/>
    <n v="2.6666666666666665"/>
    <x v="7"/>
    <s v="spaces"/>
    <x v="1124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2.5"/>
    <n v="12.5"/>
    <x v="7"/>
    <s v="spaces"/>
    <x v="1125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e v="#DIV/0!"/>
    <x v="7"/>
    <s v="spaces"/>
    <x v="1126"/>
    <d v="2016-01-23T08:45:52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23.62857142857143"/>
    <n v="23.62857142857143"/>
    <x v="7"/>
    <s v="spaces"/>
    <x v="1127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0.15"/>
    <n v="37.5"/>
    <x v="7"/>
    <s v="spaces"/>
    <x v="1128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0.4"/>
    <n v="13.333333333333334"/>
    <x v="7"/>
    <s v="spaces"/>
    <x v="1129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e v="#DIV/0!"/>
    <x v="7"/>
    <s v="spaces"/>
    <x v="113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5.0000000000000001E-3"/>
    <n v="1"/>
    <x v="7"/>
    <s v="spaces"/>
    <x v="1131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e v="#DIV/0!"/>
    <x v="7"/>
    <s v="spaces"/>
    <x v="1132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e v="#DIV/0!"/>
    <x v="7"/>
    <s v="spaces"/>
    <x v="1133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1.6666666666666666E-2"/>
    <n v="1"/>
    <x v="7"/>
    <s v="spaces"/>
    <x v="1134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.0066666666666664"/>
    <n v="41"/>
    <x v="7"/>
    <s v="spaces"/>
    <x v="1135"/>
    <d v="2014-08-08T22:27:26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0.15227272727272728"/>
    <n v="55.833333333333336"/>
    <x v="7"/>
    <s v="spaces"/>
    <x v="1136"/>
    <d v="2015-09-28T06:35:34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e v="#DIV/0!"/>
    <x v="7"/>
    <s v="spaces"/>
    <x v="1137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66.84"/>
    <n v="99.761194029850742"/>
    <x v="7"/>
    <s v="spaces"/>
    <x v="1138"/>
    <d v="2015-09-30T18:00:00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19.566666666666666"/>
    <n v="25.521739130434781"/>
    <x v="7"/>
    <s v="spaces"/>
    <x v="1139"/>
    <d v="2016-10-22T22:08:58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11.294666666666666"/>
    <n v="117.65277777777777"/>
    <x v="7"/>
    <s v="spaces"/>
    <x v="114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0.04"/>
    <n v="5"/>
    <x v="7"/>
    <s v="spaces"/>
    <x v="1141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11.985714285714286"/>
    <n v="2796.6666666666665"/>
    <x v="7"/>
    <s v="spaces"/>
    <x v="114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2.5"/>
    <n v="200"/>
    <x v="7"/>
    <s v="spaces"/>
    <x v="1143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6.9999999999999993E-2"/>
    <n v="87.5"/>
    <x v="7"/>
    <s v="spaces"/>
    <x v="1144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14.099999999999998"/>
    <n v="20.142857142857142"/>
    <x v="7"/>
    <s v="spaces"/>
    <x v="1145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.34"/>
    <n v="20.875"/>
    <x v="7"/>
    <s v="spaces"/>
    <x v="1146"/>
    <d v="2016-12-07T17:36:09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59.774999999999999"/>
    <n v="61.307692307692307"/>
    <x v="7"/>
    <s v="spaces"/>
    <x v="1147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1.6666666666666666E-2"/>
    <n v="1"/>
    <x v="7"/>
    <s v="spaces"/>
    <x v="114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2.3035714285714284E-2"/>
    <n v="92.142857142857139"/>
    <x v="7"/>
    <s v="spaces"/>
    <x v="114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8.8000000000000009E-2"/>
    <n v="7.333333333333333"/>
    <x v="7"/>
    <s v="spaces"/>
    <x v="1150"/>
    <d v="2016-03-10T13:42:39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8.64"/>
    <n v="64.8"/>
    <x v="7"/>
    <s v="spaces"/>
    <x v="1151"/>
    <d v="2016-08-19T02:27:20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15.06"/>
    <n v="30.12"/>
    <x v="7"/>
    <s v="spaces"/>
    <x v="1152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0.47727272727272729"/>
    <n v="52.5"/>
    <x v="7"/>
    <s v="spaces"/>
    <x v="1153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0.11833333333333333"/>
    <n v="23.666666666666668"/>
    <x v="7"/>
    <s v="spaces"/>
    <x v="1154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0.8417399858735245"/>
    <n v="415.77777777777777"/>
    <x v="7"/>
    <s v="spaces"/>
    <x v="115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1.8799999999999997E-2"/>
    <n v="53.714285714285715"/>
    <x v="7"/>
    <s v="spaces"/>
    <x v="1156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0.21029999999999999"/>
    <n v="420.6"/>
    <x v="7"/>
    <s v="spaces"/>
    <x v="1157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e v="#DIV/0!"/>
    <x v="7"/>
    <s v="spaces"/>
    <x v="1158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0.27999999999999997"/>
    <n v="18.666666666666668"/>
    <x v="7"/>
    <s v="spaces"/>
    <x v="1159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11.57920670115792"/>
    <n v="78.333333333333329"/>
    <x v="7"/>
    <s v="spaces"/>
    <x v="116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.44"/>
    <n v="67.777777777777771"/>
    <x v="7"/>
    <s v="spaces"/>
    <x v="1161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0.25"/>
    <n v="16.666666666666668"/>
    <x v="7"/>
    <s v="spaces"/>
    <x v="1162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0.625"/>
    <n v="62.5"/>
    <x v="7"/>
    <s v="spaces"/>
    <x v="1163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0.19384615384615383"/>
    <n v="42"/>
    <x v="7"/>
    <s v="spaces"/>
    <x v="1164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23.416"/>
    <n v="130.0888888888889"/>
    <x v="7"/>
    <s v="spaces"/>
    <x v="1165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.0808888888888886"/>
    <n v="1270.2222222222222"/>
    <x v="7"/>
    <s v="spaces"/>
    <x v="1166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15.920000000000002"/>
    <n v="88.444444444444443"/>
    <x v="7"/>
    <s v="spaces"/>
    <x v="1167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.1831900000000002"/>
    <n v="56.342380952380957"/>
    <x v="7"/>
    <s v="spaces"/>
    <x v="1168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22.75"/>
    <n v="53.529411764705884"/>
    <x v="7"/>
    <s v="spaces"/>
    <x v="1169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2.5000000000000001E-2"/>
    <n v="25"/>
    <x v="7"/>
    <s v="spaces"/>
    <x v="117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0.33512064343163539"/>
    <n v="50"/>
    <x v="7"/>
    <s v="spaces"/>
    <x v="1171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3.9750000000000001"/>
    <n v="56.785714285714285"/>
    <x v="7"/>
    <s v="spaces"/>
    <x v="1172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17.150000000000002"/>
    <n v="40.833333333333336"/>
    <x v="7"/>
    <s v="spaces"/>
    <x v="1173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3.6080041046690612"/>
    <n v="65.111111111111114"/>
    <x v="7"/>
    <s v="spaces"/>
    <x v="1174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13.900000000000002"/>
    <n v="55.6"/>
    <x v="7"/>
    <s v="spaces"/>
    <x v="1175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15.225"/>
    <n v="140.53846153846155"/>
    <x v="7"/>
    <s v="spaces"/>
    <x v="1176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12"/>
    <n v="25"/>
    <x v="7"/>
    <s v="spaces"/>
    <x v="117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39.112499999999997"/>
    <n v="69.533333333333331"/>
    <x v="7"/>
    <s v="spaces"/>
    <x v="1178"/>
    <d v="2016-08-23T08:10:18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0.26829268292682928"/>
    <n v="5.5"/>
    <x v="7"/>
    <s v="spaces"/>
    <x v="1179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29.625"/>
    <n v="237"/>
    <x v="7"/>
    <s v="spaces"/>
    <x v="118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42.360992301112063"/>
    <n v="79.870967741935488"/>
    <x v="7"/>
    <s v="spaces"/>
    <x v="1181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.1000000000000005"/>
    <n v="10.25"/>
    <x v="7"/>
    <s v="spaces"/>
    <x v="1182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19.762499999999999"/>
    <n v="272.58620689655174"/>
    <x v="7"/>
    <s v="spaces"/>
    <x v="1183"/>
    <d v="2015-05-11T19:32:31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5.1999999999999998E-2"/>
    <n v="13"/>
    <x v="7"/>
    <s v="spaces"/>
    <x v="118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25.030188679245285"/>
    <n v="58.184210526315788"/>
    <x v="7"/>
    <s v="spaces"/>
    <x v="1185"/>
    <d v="2014-08-28T03:00:10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0.04"/>
    <n v="10"/>
    <x v="7"/>
    <s v="spaces"/>
    <x v="1186"/>
    <d v="2017-02-19T00:45:19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26.640000000000004"/>
    <n v="70.10526315789474"/>
    <x v="7"/>
    <s v="spaces"/>
    <x v="1187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4.7363636363636363"/>
    <n v="57.888888888888886"/>
    <x v="7"/>
    <s v="spaces"/>
    <x v="1188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.2435339894712749"/>
    <n v="125.27027027027027"/>
    <x v="7"/>
    <s v="spaces"/>
    <x v="1189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e v="#DIV/0!"/>
    <x v="7"/>
    <s v="spaces"/>
    <x v="119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3"/>
    <n v="300"/>
    <x v="7"/>
    <s v="spaces"/>
    <x v="1191"/>
    <d v="2016-06-05T10:43:47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57.333333333333336"/>
    <n v="43"/>
    <x v="7"/>
    <s v="spaces"/>
    <x v="1192"/>
    <d v="2015-04-01T12:22:05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0.1"/>
    <n v="1"/>
    <x v="7"/>
    <s v="spaces"/>
    <x v="1193"/>
    <d v="2016-05-27T13:12:00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0.31"/>
    <n v="775"/>
    <x v="7"/>
    <s v="spaces"/>
    <x v="1194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0.05"/>
    <n v="5"/>
    <x v="7"/>
    <s v="spaces"/>
    <x v="1195"/>
    <d v="2015-03-27T00:05:32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9.8461538461538465E-3"/>
    <n v="12.8"/>
    <x v="7"/>
    <s v="spaces"/>
    <x v="1196"/>
    <d v="2016-05-05T21:36:36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65"/>
    <n v="14.444444444444445"/>
    <x v="7"/>
    <s v="musical"/>
    <x v="1197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12.327272727272726"/>
    <n v="356.84210526315792"/>
    <x v="7"/>
    <s v="musical"/>
    <x v="1198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e v="#DIV/0!"/>
    <x v="7"/>
    <s v="musical"/>
    <x v="1199"/>
    <d v="2016-12-09T04:37:55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.0266666666666664"/>
    <n v="37.75"/>
    <x v="7"/>
    <s v="musical"/>
    <x v="1200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.02"/>
    <n v="12.75"/>
    <x v="7"/>
    <s v="musical"/>
    <x v="1201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11.74"/>
    <n v="24.458333333333332"/>
    <x v="7"/>
    <s v="musical"/>
    <x v="1202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e v="#DIV/0!"/>
    <x v="7"/>
    <s v="musical"/>
    <x v="1203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59.142857142857139"/>
    <n v="53.07692307692308"/>
    <x v="7"/>
    <s v="musical"/>
    <x v="1204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0.06"/>
    <n v="300"/>
    <x v="7"/>
    <s v="musical"/>
    <x v="1205"/>
    <d v="2015-08-01T14:00:00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11.450000000000001"/>
    <n v="286.25"/>
    <x v="7"/>
    <s v="musical"/>
    <x v="1206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0.36666666666666664"/>
    <n v="36.666666666666664"/>
    <x v="7"/>
    <s v="musical"/>
    <x v="120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52.16"/>
    <n v="49.20754716981132"/>
    <x v="7"/>
    <s v="musical"/>
    <x v="120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2E-3"/>
    <n v="1"/>
    <x v="7"/>
    <s v="musical"/>
    <x v="1209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.25"/>
    <n v="12.5"/>
    <x v="7"/>
    <s v="musical"/>
    <x v="1210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54.52"/>
    <n v="109.04"/>
    <x v="7"/>
    <s v="musical"/>
    <x v="1211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25"/>
    <n v="41.666666666666664"/>
    <x v="7"/>
    <s v="musical"/>
    <x v="121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e v="#DIV/0!"/>
    <x v="7"/>
    <s v="musical"/>
    <x v="1213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.4125000000000001"/>
    <n v="22.75"/>
    <x v="7"/>
    <s v="musical"/>
    <x v="1214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e v="#DIV/0!"/>
    <x v="7"/>
    <s v="musical"/>
    <x v="1215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46.36363636363636"/>
    <n v="70.833333333333329"/>
    <x v="7"/>
    <s v="musical"/>
    <x v="1216"/>
    <d v="2015-04-23T05:40:07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e v="#DIV/0!"/>
    <x v="7"/>
    <s v="musical"/>
    <x v="1217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1.9999999999999998E-4"/>
    <n v="1"/>
    <x v="7"/>
    <s v="musical"/>
    <x v="1218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3.3333333333333333E-2"/>
    <n v="1"/>
    <x v="7"/>
    <s v="musical"/>
    <x v="1219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51.023391812865491"/>
    <n v="147.88135593220338"/>
    <x v="7"/>
    <s v="musical"/>
    <x v="1220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20"/>
    <n v="100"/>
    <x v="7"/>
    <s v="musical"/>
    <x v="1221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35.24"/>
    <n v="56.838709677419352"/>
    <x v="7"/>
    <s v="musical"/>
    <x v="1222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.246666666666667"/>
    <n v="176.94444444444446"/>
    <x v="7"/>
    <s v="musical"/>
    <x v="1223"/>
    <d v="2017-01-14T03:59:00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36.457142857142856"/>
    <n v="127.6"/>
    <x v="7"/>
    <s v="musical"/>
    <x v="1224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e v="#DIV/0!"/>
    <x v="7"/>
    <s v="musical"/>
    <x v="1225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30.866666666666664"/>
    <n v="66.142857142857139"/>
    <x v="7"/>
    <s v="musical"/>
    <x v="1226"/>
    <d v="2015-01-01T16:48:55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6.5454545454545459"/>
    <n v="108"/>
    <x v="7"/>
    <s v="musical"/>
    <x v="1227"/>
    <d v="2015-04-19T15:08:52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4.0000000000000001E-3"/>
    <n v="1"/>
    <x v="7"/>
    <s v="musical"/>
    <x v="1228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5.5"/>
    <n v="18.333333333333332"/>
    <x v="7"/>
    <s v="musical"/>
    <x v="1229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e v="#DIV/0!"/>
    <x v="7"/>
    <s v="musical"/>
    <x v="1230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.1428571428571428"/>
    <n v="7.5"/>
    <x v="7"/>
    <s v="musical"/>
    <x v="1231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e v="#DIV/0!"/>
    <x v="7"/>
    <s v="musical"/>
    <x v="1232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16.420000000000002"/>
    <n v="68.416666666666671"/>
    <x v="7"/>
    <s v="musical"/>
    <x v="1233"/>
    <d v="2016-03-08T04:59:00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0.1"/>
    <n v="1"/>
    <x v="7"/>
    <s v="musical"/>
    <x v="1234"/>
    <d v="2016-11-22T00:17:18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4.8099999999999996"/>
    <n v="60.125"/>
    <x v="7"/>
    <s v="musical"/>
    <x v="1235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6"/>
    <n v="15"/>
    <x v="7"/>
    <s v="musical"/>
    <x v="1236"/>
    <d v="2016-09-30T17:58:47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.31"/>
    <n v="60.064516129032256"/>
    <x v="7"/>
    <s v="plays"/>
    <x v="1237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.24"/>
    <n v="72.400000000000006"/>
    <x v="7"/>
    <s v="plays"/>
    <x v="1238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10"/>
    <n v="100"/>
    <x v="7"/>
    <s v="plays"/>
    <x v="123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11.272727272727273"/>
    <n v="51.666666666666664"/>
    <x v="7"/>
    <s v="plays"/>
    <x v="1240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15.411764705882353"/>
    <n v="32.75"/>
    <x v="7"/>
    <s v="plays"/>
    <x v="1241"/>
    <d v="2015-01-24T12:00:00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e v="#DIV/0!"/>
    <x v="7"/>
    <s v="plays"/>
    <x v="1242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28.466666666666669"/>
    <n v="61"/>
    <x v="7"/>
    <s v="plays"/>
    <x v="1243"/>
    <d v="2015-05-25T21:38:16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13.333333333333334"/>
    <n v="10"/>
    <x v="7"/>
    <s v="plays"/>
    <x v="1244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0.66666666666666674"/>
    <n v="10"/>
    <x v="7"/>
    <s v="plays"/>
    <x v="1245"/>
    <d v="2015-03-23T18:00:00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21.428571428571427"/>
    <n v="37.5"/>
    <x v="7"/>
    <s v="plays"/>
    <x v="1246"/>
    <d v="2015-11-12T06:59:00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18"/>
    <n v="45"/>
    <x v="7"/>
    <s v="plays"/>
    <x v="1247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20.125"/>
    <n v="100.625"/>
    <x v="7"/>
    <s v="plays"/>
    <x v="12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17.899999999999999"/>
    <n v="25.571428571428573"/>
    <x v="7"/>
    <s v="plays"/>
    <x v="1249"/>
    <d v="2014-08-12T01:53:58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e v="#DIV/0!"/>
    <x v="7"/>
    <s v="plays"/>
    <x v="12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2"/>
    <n v="25"/>
    <x v="7"/>
    <s v="plays"/>
    <x v="1251"/>
    <d v="2014-09-06T05:09:04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e v="#DIV/0!"/>
    <x v="7"/>
    <s v="plays"/>
    <x v="1252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e v="#DIV/0!"/>
    <x v="7"/>
    <s v="plays"/>
    <x v="1253"/>
    <d v="2014-07-05T03:59:00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10"/>
    <n v="10"/>
    <x v="7"/>
    <s v="plays"/>
    <x v="1254"/>
    <d v="2014-08-10T16:45:02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.3764705882352941"/>
    <n v="202"/>
    <x v="7"/>
    <s v="plays"/>
    <x v="1255"/>
    <d v="2016-10-08T09:20:39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1"/>
    <n v="25"/>
    <x v="7"/>
    <s v="plays"/>
    <x v="125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0.66666666666666674"/>
    <n v="500"/>
    <x v="7"/>
    <s v="musical"/>
    <x v="1257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.267605633802817"/>
    <n v="29"/>
    <x v="7"/>
    <s v="musical"/>
    <x v="125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e v="#DIV/0!"/>
    <x v="7"/>
    <s v="musical"/>
    <x v="1259"/>
    <d v="2016-11-22T17:00:23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e v="#DIV/0!"/>
    <x v="7"/>
    <s v="musical"/>
    <x v="1260"/>
    <d v="2014-07-06T16:36:32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0.27999999999999997"/>
    <n v="17.5"/>
    <x v="7"/>
    <s v="musical"/>
    <x v="1261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59.657142857142851"/>
    <n v="174"/>
    <x v="7"/>
    <s v="musical"/>
    <x v="1262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1"/>
    <n v="50"/>
    <x v="7"/>
    <s v="musical"/>
    <x v="1263"/>
    <d v="2015-06-07T13:55:54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1.6666666666666667"/>
    <n v="5"/>
    <x v="7"/>
    <s v="musical"/>
    <x v="1264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4.4444444444444444E-3"/>
    <n v="1"/>
    <x v="7"/>
    <s v="musical"/>
    <x v="1265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89.666666666666657"/>
    <n v="145.40540540540542"/>
    <x v="7"/>
    <s v="musical"/>
    <x v="1266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.4642857142857144"/>
    <n v="205"/>
    <x v="7"/>
    <s v="musical"/>
    <x v="1267"/>
    <d v="2014-08-10T17:20:48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.0199999999999996"/>
    <n v="100.5"/>
    <x v="7"/>
    <s v="musical"/>
    <x v="1268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.004545454545454"/>
    <n v="55.0625"/>
    <x v="7"/>
    <s v="musical"/>
    <x v="1269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8.52"/>
    <n v="47.333333333333336"/>
    <x v="7"/>
    <s v="musical"/>
    <x v="1270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e v="#DIV/0!"/>
    <x v="7"/>
    <s v="musical"/>
    <x v="1271"/>
    <d v="2015-10-22T03:01:46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19.650000000000002"/>
    <n v="58.95"/>
    <x v="7"/>
    <s v="musical"/>
    <x v="127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e v="#DIV/0!"/>
    <x v="7"/>
    <s v="musical"/>
    <x v="1273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2E-3"/>
    <n v="1.5"/>
    <x v="7"/>
    <s v="musical"/>
    <x v="1274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6.6666666666666666E-2"/>
    <n v="5"/>
    <x v="7"/>
    <s v="musical"/>
    <x v="1275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30.333333333333336"/>
    <n v="50.555555555555557"/>
    <x v="7"/>
    <s v="musical"/>
    <x v="1276"/>
    <d v="2015-04-03T21:48:5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8.7200000000000006"/>
    <n v="25.647058823529413"/>
    <x v="7"/>
    <s v="plays"/>
    <x v="127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21.94"/>
    <n v="47.695652173913047"/>
    <x v="7"/>
    <s v="plays"/>
    <x v="1278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21.3"/>
    <n v="56.05263157894737"/>
    <x v="7"/>
    <s v="plays"/>
    <x v="1279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41.489795918367342"/>
    <n v="81.319999999999993"/>
    <x v="7"/>
    <s v="plays"/>
    <x v="1280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.105"/>
    <n v="70.166666666666671"/>
    <x v="7"/>
    <s v="plays"/>
    <x v="1281"/>
    <d v="2015-10-01T15:02:54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2.7"/>
    <n v="23.625"/>
    <x v="7"/>
    <s v="plays"/>
    <x v="1282"/>
    <d v="2014-10-04T06:59:00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16.161904761904761"/>
    <n v="188.55555555555554"/>
    <x v="7"/>
    <s v="plays"/>
    <x v="1283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16.376923076923077"/>
    <n v="49.511627906976742"/>
    <x v="7"/>
    <s v="plays"/>
    <x v="1284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.043333333333333"/>
    <n v="75.464285714285708"/>
    <x v="7"/>
    <s v="plays"/>
    <x v="1285"/>
    <d v="2015-06-11T18:24:44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3.8"/>
    <n v="9.5"/>
    <x v="7"/>
    <s v="plays"/>
    <x v="1286"/>
    <d v="2015-01-01T02:59:03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34.08"/>
    <n v="35.5"/>
    <x v="7"/>
    <s v="plays"/>
    <x v="1287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0.2"/>
    <n v="10"/>
    <x v="7"/>
    <s v="plays"/>
    <x v="1288"/>
    <d v="2015-03-27T03:34:36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2.5999999999999999E-2"/>
    <n v="13"/>
    <x v="7"/>
    <s v="plays"/>
    <x v="1289"/>
    <d v="2014-09-01T20:09:38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16.254545454545454"/>
    <n v="89.4"/>
    <x v="7"/>
    <s v="plays"/>
    <x v="1290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2.5"/>
    <n v="25"/>
    <x v="7"/>
    <s v="plays"/>
    <x v="129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0.02"/>
    <n v="1"/>
    <x v="7"/>
    <s v="plays"/>
    <x v="1292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.2"/>
    <n v="65"/>
    <x v="7"/>
    <s v="plays"/>
    <x v="1293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2"/>
    <n v="10"/>
    <x v="7"/>
    <s v="plays"/>
    <x v="129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0.04"/>
    <n v="1"/>
    <x v="7"/>
    <s v="plays"/>
    <x v="1295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17.666666666666668"/>
    <n v="81.538461538461533"/>
    <x v="7"/>
    <s v="plays"/>
    <x v="1296"/>
    <d v="2014-08-12T15:51:50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5"/>
    <n v="100"/>
    <x v="7"/>
    <s v="plays"/>
    <x v="1297"/>
    <d v="2014-11-12T21:47:00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1.3333333333333334E-2"/>
    <n v="1"/>
    <x v="7"/>
    <s v="plays"/>
    <x v="1298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e v="#DIV/0!"/>
    <x v="7"/>
    <s v="plays"/>
    <x v="1299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.2"/>
    <n v="20"/>
    <x v="7"/>
    <s v="plays"/>
    <x v="1300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26.937422295897225"/>
    <n v="46.428571428571431"/>
    <x v="7"/>
    <s v="plays"/>
    <x v="1301"/>
    <d v="2014-08-30T05:30:00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0.54999999999999993"/>
    <n v="5.5"/>
    <x v="7"/>
    <s v="plays"/>
    <x v="1302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12.55"/>
    <n v="50.2"/>
    <x v="7"/>
    <s v="plays"/>
    <x v="1303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27.1"/>
    <n v="38.714285714285715"/>
    <x v="7"/>
    <s v="plays"/>
    <x v="1304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.4749999999999999"/>
    <n v="13.111111111111111"/>
    <x v="7"/>
    <s v="plays"/>
    <x v="1305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16.826666666666668"/>
    <n v="315.5"/>
    <x v="7"/>
    <s v="plays"/>
    <x v="1306"/>
    <d v="2015-08-15T18:12:24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32.5"/>
    <n v="37.142857142857146"/>
    <x v="7"/>
    <s v="plays"/>
    <x v="1307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e v="#DIV/0!"/>
    <x v="7"/>
    <s v="plays"/>
    <x v="1308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21.55"/>
    <n v="128.27380952380952"/>
    <x v="7"/>
    <s v="plays"/>
    <x v="1309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.4666666666666663"/>
    <n v="47.272727272727273"/>
    <x v="7"/>
    <s v="plays"/>
    <x v="1310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5"/>
    <n v="50"/>
    <x v="7"/>
    <s v="plays"/>
    <x v="1311"/>
    <d v="2015-02-28T06:00:18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10.625"/>
    <n v="42.5"/>
    <x v="7"/>
    <s v="plays"/>
    <x v="1312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17.599999999999998"/>
    <n v="44"/>
    <x v="7"/>
    <s v="plays"/>
    <x v="131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32.56"/>
    <n v="50.875"/>
    <x v="7"/>
    <s v="plays"/>
    <x v="1314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.25"/>
    <n v="62.5"/>
    <x v="7"/>
    <s v="plays"/>
    <x v="1315"/>
    <d v="2014-08-12T18:36:01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.4"/>
    <n v="27"/>
    <x v="7"/>
    <s v="plays"/>
    <x v="1316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0.83333333333333337"/>
    <n v="25"/>
    <x v="7"/>
    <s v="plays"/>
    <x v="1317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48.833333333333336"/>
    <n v="47.258064516129032"/>
    <x v="7"/>
    <s v="plays"/>
    <x v="1318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e v="#DIV/0!"/>
    <x v="7"/>
    <s v="plays"/>
    <x v="1319"/>
    <d v="2015-08-14T19:38:00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0.03"/>
    <n v="1.5"/>
    <x v="7"/>
    <s v="plays"/>
    <x v="132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11.533333333333333"/>
    <n v="24.714285714285715"/>
    <x v="7"/>
    <s v="plays"/>
    <x v="1321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67.333333333333329"/>
    <n v="63.125"/>
    <x v="7"/>
    <s v="plays"/>
    <x v="1322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15.299999999999999"/>
    <n v="38.25"/>
    <x v="7"/>
    <s v="plays"/>
    <x v="1323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8.6666666666666679"/>
    <n v="16.25"/>
    <x v="7"/>
    <s v="plays"/>
    <x v="1324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0.22499999999999998"/>
    <n v="33.75"/>
    <x v="7"/>
    <s v="plays"/>
    <x v="1325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.0833333333333335"/>
    <n v="61.666666666666664"/>
    <x v="7"/>
    <s v="plays"/>
    <x v="1326"/>
    <d v="2015-09-07T18:09:57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37.412500000000001"/>
    <n v="83.138888888888886"/>
    <x v="7"/>
    <s v="plays"/>
    <x v="1327"/>
    <d v="2014-11-26T20:29:37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6.6666666666666671E-3"/>
    <n v="1"/>
    <x v="7"/>
    <s v="plays"/>
    <x v="1328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10"/>
    <n v="142.85714285714286"/>
    <x v="7"/>
    <s v="plays"/>
    <x v="132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36.36"/>
    <n v="33.666666666666664"/>
    <x v="7"/>
    <s v="plays"/>
    <x v="1330"/>
    <d v="2015-05-10T22:59:00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0.33333333333333337"/>
    <n v="5"/>
    <x v="7"/>
    <s v="plays"/>
    <x v="1331"/>
    <d v="2016-06-01T23:38:29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e v="#DIV/0!"/>
    <x v="7"/>
    <s v="plays"/>
    <x v="133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0.2857142857142857"/>
    <n v="10"/>
    <x v="7"/>
    <s v="plays"/>
    <x v="1333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0.2"/>
    <n v="40"/>
    <x v="7"/>
    <s v="plays"/>
    <x v="1334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1.7999999999999998"/>
    <n v="30"/>
    <x v="7"/>
    <s v="plays"/>
    <x v="1335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.4"/>
    <n v="45"/>
    <x v="7"/>
    <s v="plays"/>
    <x v="1336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e v="#DIV/0!"/>
    <x v="7"/>
    <s v="plays"/>
    <x v="1337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.1333333333333329"/>
    <n v="10.166666666666666"/>
    <x v="7"/>
    <s v="plays"/>
    <x v="1338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12.034782608695652"/>
    <n v="81.411764705882348"/>
    <x v="7"/>
    <s v="plays"/>
    <x v="1339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15.266666666666667"/>
    <n v="57.25"/>
    <x v="7"/>
    <s v="plays"/>
    <x v="1340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10"/>
    <n v="5"/>
    <x v="7"/>
    <s v="plays"/>
    <x v="1341"/>
    <d v="2014-07-30T20:53:59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0.3"/>
    <n v="15"/>
    <x v="7"/>
    <s v="plays"/>
    <x v="1342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1"/>
    <n v="12.5"/>
    <x v="7"/>
    <s v="plays"/>
    <x v="1343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13.020000000000001"/>
    <n v="93"/>
    <x v="7"/>
    <s v="plays"/>
    <x v="1344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.2650000000000001"/>
    <n v="32.357142857142854"/>
    <x v="7"/>
    <s v="plays"/>
    <x v="134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e v="#DIV/0!"/>
    <x v="7"/>
    <s v="plays"/>
    <x v="1346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e v="#DIV/0!"/>
    <x v="7"/>
    <s v="plays"/>
    <x v="134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8.3333333333333332E-3"/>
    <n v="1"/>
    <x v="7"/>
    <s v="plays"/>
    <x v="1348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15.742857142857142"/>
    <n v="91.833333333333329"/>
    <x v="7"/>
    <s v="plays"/>
    <x v="1349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11"/>
    <n v="45.833333333333336"/>
    <x v="7"/>
    <s v="plays"/>
    <x v="1350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43.833333333333336"/>
    <n v="57.173913043478258"/>
    <x v="7"/>
    <s v="plays"/>
    <x v="1351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e v="#DIV/0!"/>
    <x v="7"/>
    <s v="plays"/>
    <x v="1352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86.135181975736558"/>
    <n v="248.5"/>
    <x v="7"/>
    <s v="plays"/>
    <x v="1353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12.196620583717358"/>
    <n v="79.400000000000006"/>
    <x v="7"/>
    <s v="plays"/>
    <x v="135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0.1"/>
    <n v="5"/>
    <x v="7"/>
    <s v="plays"/>
    <x v="1355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0.22"/>
    <n v="5.5"/>
    <x v="7"/>
    <s v="plays"/>
    <x v="1356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0.90909090909090906"/>
    <n v="25"/>
    <x v="7"/>
    <s v="plays"/>
    <x v="135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e v="#DIV/0!"/>
    <x v="7"/>
    <s v="plays"/>
    <x v="1358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35.64"/>
    <n v="137.07692307692307"/>
    <x v="7"/>
    <s v="plays"/>
    <x v="1359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e v="#DIV/0!"/>
    <x v="7"/>
    <s v="plays"/>
    <x v="1360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0.25"/>
    <n v="5"/>
    <x v="7"/>
    <s v="plays"/>
    <x v="1361"/>
    <d v="2015-05-15T19:14:28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.25"/>
    <n v="39"/>
    <x v="7"/>
    <s v="plays"/>
    <x v="136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.3666666666666663"/>
    <n v="50.5"/>
    <x v="7"/>
    <s v="plays"/>
    <x v="1363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e v="#DIV/0!"/>
    <x v="7"/>
    <s v="plays"/>
    <x v="1364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15.770000000000001"/>
    <n v="49.28125"/>
    <x v="7"/>
    <s v="plays"/>
    <x v="1365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0.625"/>
    <n v="25"/>
    <x v="7"/>
    <s v="plays"/>
    <x v="1366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5.0000000000000001E-4"/>
    <n v="1"/>
    <x v="7"/>
    <s v="plays"/>
    <x v="1367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9.6153846153846159E-2"/>
    <n v="25"/>
    <x v="7"/>
    <s v="plays"/>
    <x v="1368"/>
    <d v="2015-10-26T18:58:10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e v="#DIV/0!"/>
    <x v="7"/>
    <s v="plays"/>
    <x v="1369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e v="#DIV/0!"/>
    <x v="7"/>
    <s v="plays"/>
    <x v="1370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24.285714285714285"/>
    <n v="53.125"/>
    <x v="7"/>
    <s v="plays"/>
    <x v="137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e v="#DIV/0!"/>
    <x v="7"/>
    <s v="plays"/>
    <x v="1372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2.5000000000000001E-2"/>
    <n v="7"/>
    <x v="7"/>
    <s v="plays"/>
    <x v="1373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32.049999999999997"/>
    <n v="40.0625"/>
    <x v="7"/>
    <s v="plays"/>
    <x v="1374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24.333333333333336"/>
    <n v="24.333333333333332"/>
    <x v="7"/>
    <s v="plays"/>
    <x v="1375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1.5"/>
    <n v="11.25"/>
    <x v="7"/>
    <s v="plays"/>
    <x v="137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0.42"/>
    <n v="10.5"/>
    <x v="7"/>
    <s v="plays"/>
    <x v="1377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.214285714285714"/>
    <n v="15"/>
    <x v="7"/>
    <s v="plays"/>
    <x v="1378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e v="#DIV/0!"/>
    <x v="7"/>
    <s v="plays"/>
    <x v="1379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.3"/>
    <n v="42"/>
    <x v="7"/>
    <s v="plays"/>
    <x v="1380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14.249999999999998"/>
    <n v="71.25"/>
    <x v="7"/>
    <s v="plays"/>
    <x v="1381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0.6"/>
    <n v="22.5"/>
    <x v="7"/>
    <s v="plays"/>
    <x v="1382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24.117647058823529"/>
    <n v="41"/>
    <x v="7"/>
    <s v="plays"/>
    <x v="1383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10.54"/>
    <n v="47.909090909090907"/>
    <x v="7"/>
    <s v="plays"/>
    <x v="1384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.4690265486725664"/>
    <n v="35.166666666666664"/>
    <x v="7"/>
    <s v="plays"/>
    <x v="1385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7.3333333333333334E-2"/>
    <n v="5.5"/>
    <x v="7"/>
    <s v="plays"/>
    <x v="1386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0.97142857142857131"/>
    <n v="22.666666666666668"/>
    <x v="7"/>
    <s v="plays"/>
    <x v="1387"/>
    <d v="2014-07-21T12:52:06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21.099999999999998"/>
    <n v="26.375"/>
    <x v="7"/>
    <s v="plays"/>
    <x v="1388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78.100000000000009"/>
    <n v="105.54054054054055"/>
    <x v="7"/>
    <s v="plays"/>
    <x v="1389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32"/>
    <n v="29.09090909090909"/>
    <x v="7"/>
    <s v="plays"/>
    <x v="1390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e v="#DIV/0!"/>
    <x v="7"/>
    <s v="plays"/>
    <x v="1391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47.692307692307693"/>
    <n v="62"/>
    <x v="7"/>
    <s v="plays"/>
    <x v="1392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.4500000000000002"/>
    <n v="217.5"/>
    <x v="7"/>
    <s v="plays"/>
    <x v="1393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10.7"/>
    <n v="26.75"/>
    <x v="7"/>
    <s v="plays"/>
    <x v="1394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1.8333333333333333"/>
    <n v="18.333333333333332"/>
    <x v="7"/>
    <s v="plays"/>
    <x v="1395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18"/>
    <n v="64.285714285714292"/>
    <x v="7"/>
    <s v="plays"/>
    <x v="1396"/>
    <d v="2014-07-05T14:22:27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.083333333333333"/>
    <n v="175"/>
    <x v="7"/>
    <s v="plays"/>
    <x v="1397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20"/>
    <n v="34"/>
    <x v="7"/>
    <s v="plays"/>
    <x v="1398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34.802513464991023"/>
    <n v="84.282608695652172"/>
    <x v="7"/>
    <s v="plays"/>
    <x v="1399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.3333333333333339"/>
    <n v="9.5"/>
    <x v="7"/>
    <s v="plays"/>
    <x v="1400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32.049999999999997"/>
    <n v="33.736842105263158"/>
    <x v="7"/>
    <s v="plays"/>
    <x v="1401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9.76"/>
    <n v="37.53846153846154"/>
    <x v="7"/>
    <s v="plays"/>
    <x v="1402"/>
    <d v="2016-05-06T13:04:00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37.75"/>
    <n v="11.615384615384615"/>
    <x v="7"/>
    <s v="plays"/>
    <x v="1403"/>
    <d v="2014-05-16T22:11:30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.1333333333333333"/>
    <n v="8"/>
    <x v="7"/>
    <s v="plays"/>
    <x v="1404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e v="#DIV/0!"/>
    <x v="7"/>
    <s v="plays"/>
    <x v="1405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.1818181818181817"/>
    <n v="23"/>
    <x v="7"/>
    <s v="plays"/>
    <x v="1406"/>
    <d v="2016-03-02T16:08:13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20"/>
    <n v="100"/>
    <x v="7"/>
    <s v="plays"/>
    <x v="1407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.41"/>
    <n v="60.111111111111114"/>
    <x v="7"/>
    <s v="plays"/>
    <x v="1408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6.0000000000000001E-3"/>
    <n v="3"/>
    <x v="7"/>
    <s v="plays"/>
    <x v="1409"/>
    <d v="2015-05-13T20:45:12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0.25"/>
    <n v="5"/>
    <x v="7"/>
    <s v="plays"/>
    <x v="141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35"/>
    <n v="17.5"/>
    <x v="7"/>
    <s v="plays"/>
    <x v="1411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16.566666666666666"/>
    <n v="29.235294117647058"/>
    <x v="7"/>
    <s v="plays"/>
    <x v="1412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e v="#DIV/0!"/>
    <x v="7"/>
    <s v="plays"/>
    <x v="1413"/>
    <d v="2015-04-05T08:23:41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57.199999999999996"/>
    <n v="59.583333333333336"/>
    <x v="7"/>
    <s v="plays"/>
    <x v="1414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16.514285714285716"/>
    <n v="82.571428571428569"/>
    <x v="7"/>
    <s v="plays"/>
    <x v="1415"/>
    <d v="2014-08-31T19:51:49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0.125"/>
    <n v="10"/>
    <x v="7"/>
    <s v="plays"/>
    <x v="1416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37.75"/>
    <n v="32.357142857142854"/>
    <x v="7"/>
    <s v="plays"/>
    <x v="1417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1.8399999999999999"/>
    <n v="5.75"/>
    <x v="7"/>
    <s v="plays"/>
    <x v="1418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10.050000000000001"/>
    <n v="100.5"/>
    <x v="7"/>
    <s v="plays"/>
    <x v="1419"/>
    <d v="2015-02-15T14:05:47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0.2"/>
    <n v="1"/>
    <x v="7"/>
    <s v="plays"/>
    <x v="1420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.3333333333333335"/>
    <n v="20"/>
    <x v="7"/>
    <s v="plays"/>
    <x v="1421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6.6666666666666671E-3"/>
    <n v="2"/>
    <x v="7"/>
    <s v="plays"/>
    <x v="1422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0.25"/>
    <n v="5"/>
    <x v="7"/>
    <s v="plays"/>
    <x v="1423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6"/>
    <n v="15"/>
    <x v="7"/>
    <s v="plays"/>
    <x v="1424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3.8860103626943006"/>
    <n v="25"/>
    <x v="7"/>
    <s v="plays"/>
    <x v="1425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24.194444444444443"/>
    <n v="45.842105263157897"/>
    <x v="7"/>
    <s v="plays"/>
    <x v="14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7.6"/>
    <n v="4.75"/>
    <x v="7"/>
    <s v="plays"/>
    <x v="1427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e v="#DIV/0!"/>
    <x v="7"/>
    <s v="plays"/>
    <x v="1428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.3"/>
    <n v="13"/>
    <x v="7"/>
    <s v="plays"/>
    <x v="1429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e v="#DIV/0!"/>
    <x v="7"/>
    <s v="plays"/>
    <x v="1430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1.4285714285714287E-2"/>
    <n v="1"/>
    <x v="7"/>
    <s v="plays"/>
    <x v="1431"/>
    <d v="2015-07-19T18:44:23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14.000000000000002"/>
    <n v="10"/>
    <x v="7"/>
    <s v="plays"/>
    <x v="1432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.05"/>
    <n v="52.5"/>
    <x v="7"/>
    <s v="plays"/>
    <x v="1433"/>
    <d v="2014-09-04T16:07:54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8.6666666666666679"/>
    <n v="32.5"/>
    <x v="7"/>
    <s v="plays"/>
    <x v="1434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0.82857142857142851"/>
    <n v="7.25"/>
    <x v="7"/>
    <s v="plays"/>
    <x v="1435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16.666666666666664"/>
    <n v="33.333333333333336"/>
    <x v="7"/>
    <s v="plays"/>
    <x v="1436"/>
    <d v="2015-03-24T03:34:59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0.83333333333333337"/>
    <n v="62.5"/>
    <x v="7"/>
    <s v="plays"/>
    <x v="1437"/>
    <d v="2014-10-26T21:52:38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69.561111111111103"/>
    <n v="63.558375634517766"/>
    <x v="7"/>
    <s v="plays"/>
    <x v="1438"/>
    <d v="2015-02-01T02:54:00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e v="#DIV/0!"/>
    <x v="7"/>
    <s v="plays"/>
    <x v="1439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.25"/>
    <n v="10"/>
    <x v="7"/>
    <s v="plays"/>
    <x v="1440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5"/>
    <n v="62.5"/>
    <x v="7"/>
    <s v="plays"/>
    <x v="1441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e v="#DIV/0!"/>
    <x v="7"/>
    <s v="plays"/>
    <x v="1442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.166666666666667"/>
    <n v="30.714285714285715"/>
    <x v="7"/>
    <s v="plays"/>
    <x v="1443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28.050000000000004"/>
    <n v="51"/>
    <x v="7"/>
    <s v="plays"/>
    <x v="1444"/>
    <d v="2014-06-05T22:31:4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e v="#DIV/0!"/>
    <x v="7"/>
    <s v="plays"/>
    <x v="1445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16"/>
    <n v="66.666666666666671"/>
    <x v="7"/>
    <s v="plays"/>
    <x v="1446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e v="#DIV/0!"/>
    <x v="7"/>
    <s v="plays"/>
    <x v="1447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6.8287037037037033"/>
    <n v="59"/>
    <x v="7"/>
    <s v="plays"/>
    <x v="1448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25.698702928870294"/>
    <n v="65.340319148936175"/>
    <x v="7"/>
    <s v="plays"/>
    <x v="1449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.4814814814814816"/>
    <n v="100"/>
    <x v="7"/>
    <s v="plays"/>
    <x v="1450"/>
    <d v="2015-04-03T21:44:1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36.85"/>
    <n v="147.4"/>
    <x v="7"/>
    <s v="plays"/>
    <x v="1451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47.05"/>
    <n v="166.05882352941177"/>
    <x v="7"/>
    <s v="plays"/>
    <x v="1452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11.428571428571429"/>
    <n v="40"/>
    <x v="7"/>
    <s v="plays"/>
    <x v="1453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12.04"/>
    <n v="75.25"/>
    <x v="7"/>
    <s v="plays"/>
    <x v="1454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60"/>
    <n v="60"/>
    <x v="7"/>
    <s v="plays"/>
    <x v="1455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31.25"/>
    <n v="1250"/>
    <x v="7"/>
    <s v="plays"/>
    <x v="1456"/>
    <d v="2015-07-18T03:00:00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0.42"/>
    <n v="10.5"/>
    <x v="7"/>
    <s v="plays"/>
    <x v="1457"/>
    <d v="2016-09-06T11:22:34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0.21"/>
    <n v="7"/>
    <x v="7"/>
    <s v="plays"/>
    <x v="1458"/>
    <d v="2015-01-20T19:16:0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e v="#DIV/0!"/>
    <x v="7"/>
    <s v="plays"/>
    <x v="1459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37.5"/>
    <n v="56.25"/>
    <x v="7"/>
    <s v="plays"/>
    <x v="1460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0.02"/>
    <n v="1"/>
    <x v="7"/>
    <s v="plays"/>
    <x v="1461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.2142857142857135"/>
    <n v="38.333333333333336"/>
    <x v="7"/>
    <s v="plays"/>
    <x v="1462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.1999999999999997"/>
    <n v="27.5"/>
    <x v="7"/>
    <s v="plays"/>
    <x v="146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17.652941176470588"/>
    <n v="32.978021978021978"/>
    <x v="7"/>
    <s v="plays"/>
    <x v="1464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0.08"/>
    <n v="16"/>
    <x v="7"/>
    <s v="plays"/>
    <x v="146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6.6666666666666666E-2"/>
    <n v="1"/>
    <x v="7"/>
    <s v="plays"/>
    <x v="1466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e v="#DIV/0!"/>
    <x v="7"/>
    <s v="plays"/>
    <x v="146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37.533333333333339"/>
    <n v="86.615384615384613"/>
    <x v="7"/>
    <s v="plays"/>
    <x v="1468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22"/>
    <n v="55"/>
    <x v="7"/>
    <s v="plays"/>
    <x v="1469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e v="#DIV/0!"/>
    <x v="7"/>
    <s v="plays"/>
    <x v="1470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17.62"/>
    <n v="41.952380952380949"/>
    <x v="7"/>
    <s v="plays"/>
    <x v="1471"/>
    <d v="2014-06-19T15:33:51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53"/>
    <n v="88.333333333333329"/>
    <x v="7"/>
    <s v="plays"/>
    <x v="1472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22.142857142857142"/>
    <n v="129.16666666666666"/>
    <x v="7"/>
    <s v="plays"/>
    <x v="1473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2.5333333333333332"/>
    <n v="23.75"/>
    <x v="7"/>
    <s v="plays"/>
    <x v="1474"/>
    <d v="2016-04-01T03:59:00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2.5"/>
    <n v="35.714285714285715"/>
    <x v="7"/>
    <s v="plays"/>
    <x v="1475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2.85"/>
    <n v="57"/>
    <x v="7"/>
    <s v="plays"/>
    <x v="1476"/>
    <d v="2014-06-23T16:00:00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e v="#DIV/0!"/>
    <x v="7"/>
    <s v="plays"/>
    <x v="1477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.4500000000000002"/>
    <n v="163.33333333333334"/>
    <x v="7"/>
    <s v="plays"/>
    <x v="147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.4210526315789473"/>
    <n v="15"/>
    <x v="7"/>
    <s v="plays"/>
    <x v="1479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19.25"/>
    <n v="64.166666666666671"/>
    <x v="7"/>
    <s v="plays"/>
    <x v="1480"/>
    <d v="2015-04-29T14:07:06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0.67500000000000004"/>
    <n v="6.75"/>
    <x v="7"/>
    <s v="plays"/>
    <x v="148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0.16666666666666669"/>
    <n v="25"/>
    <x v="7"/>
    <s v="plays"/>
    <x v="1482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60.9"/>
    <n v="179.11764705882354"/>
    <x v="7"/>
    <s v="plays"/>
    <x v="1483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1"/>
    <n v="34.950000000000003"/>
    <x v="7"/>
    <s v="plays"/>
    <x v="1484"/>
    <d v="2017-01-13T23:05:00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34.4"/>
    <n v="33.07692307692308"/>
    <x v="7"/>
    <s v="plays"/>
    <x v="1485"/>
    <d v="2015-02-28T12:00:00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16.5"/>
    <n v="27.5"/>
    <x v="7"/>
    <s v="plays"/>
    <x v="1486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e v="#DIV/0!"/>
    <x v="7"/>
    <s v="plays"/>
    <x v="148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0.4"/>
    <n v="2"/>
    <x v="7"/>
    <s v="plays"/>
    <x v="1488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.0571428571428572"/>
    <n v="18.5"/>
    <x v="7"/>
    <s v="plays"/>
    <x v="1489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26.727272727272727"/>
    <n v="35"/>
    <x v="7"/>
    <s v="plays"/>
    <x v="1490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28.799999999999997"/>
    <n v="44.307692307692307"/>
    <x v="7"/>
    <s v="plays"/>
    <x v="1491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e v="#DIV/0!"/>
    <x v="7"/>
    <s v="plays"/>
    <x v="1492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8.9"/>
    <n v="222.5"/>
    <x v="7"/>
    <s v="plays"/>
    <x v="1493"/>
    <d v="2016-12-21T17:03:14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e v="#DIV/0!"/>
    <x v="7"/>
    <s v="plays"/>
    <x v="1494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0.16666666666666669"/>
    <n v="5"/>
    <x v="7"/>
    <s v="plays"/>
    <x v="1495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e v="#DIV/0!"/>
    <x v="7"/>
    <s v="plays"/>
    <x v="149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15.737410071942445"/>
    <n v="29.166666666666668"/>
    <x v="7"/>
    <s v="plays"/>
    <x v="1497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2"/>
    <n v="1.5"/>
    <x v="7"/>
    <s v="plays"/>
    <x v="1498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21.685714285714287"/>
    <n v="126.5"/>
    <x v="7"/>
    <s v="plays"/>
    <x v="1499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0.33333333333333337"/>
    <n v="10"/>
    <x v="7"/>
    <s v="plays"/>
    <x v="150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0.2857142857142857"/>
    <n v="10"/>
    <x v="7"/>
    <s v="plays"/>
    <x v="1501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4.7"/>
    <n v="9.4"/>
    <x v="7"/>
    <s v="plays"/>
    <x v="1502"/>
    <d v="2015-11-21T04:00:00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e v="#DIV/0!"/>
    <x v="7"/>
    <s v="plays"/>
    <x v="1503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10.8"/>
    <n v="72"/>
    <x v="7"/>
    <s v="plays"/>
    <x v="15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4.8"/>
    <n v="30"/>
    <x v="7"/>
    <s v="plays"/>
    <x v="1505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.2"/>
    <n v="10.666666666666666"/>
    <x v="7"/>
    <s v="plays"/>
    <x v="1506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12.75"/>
    <n v="25.5"/>
    <x v="7"/>
    <s v="plays"/>
    <x v="1507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1.8181818181818181E-2"/>
    <n v="20"/>
    <x v="7"/>
    <s v="plays"/>
    <x v="1508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.4"/>
    <n v="15"/>
    <x v="7"/>
    <s v="plays"/>
    <x v="1509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36.5"/>
    <n v="91.25"/>
    <x v="7"/>
    <s v="plays"/>
    <x v="1510"/>
    <d v="2014-10-22T04:59:0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2.666666666666667"/>
    <n v="800"/>
    <x v="7"/>
    <s v="plays"/>
    <x v="1511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11.428571428571429"/>
    <n v="80"/>
    <x v="7"/>
    <s v="plays"/>
    <x v="1512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e v="#DIV/0!"/>
    <x v="7"/>
    <s v="plays"/>
    <x v="1513"/>
    <d v="2016-01-31T23:55:00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e v="#DIV/0!"/>
    <x v="7"/>
    <s v="plays"/>
    <x v="1514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.1111111111111112"/>
    <n v="50"/>
    <x v="7"/>
    <s v="plays"/>
    <x v="1515"/>
    <d v="2016-09-02T20:24:33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e v="#DIV/0!"/>
    <x v="7"/>
    <s v="plays"/>
    <x v="151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e v="#DIV/0!"/>
    <x v="7"/>
    <s v="plays"/>
    <x v="1517"/>
    <d v="2017-01-25T21:41:22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27.400000000000002"/>
    <n v="22.833333333333332"/>
    <x v="7"/>
    <s v="plays"/>
    <x v="1518"/>
    <d v="2016-05-15T20:21:13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10"/>
    <n v="16.666666666666668"/>
    <x v="7"/>
    <s v="plays"/>
    <x v="1519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21.366666666666667"/>
    <n v="45.785714285714285"/>
    <x v="7"/>
    <s v="plays"/>
    <x v="1520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6.9696969696969706"/>
    <n v="383.33333333333331"/>
    <x v="7"/>
    <s v="plays"/>
    <x v="1521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70.599999999999994"/>
    <n v="106.96969696969697"/>
    <x v="7"/>
    <s v="plays"/>
    <x v="1522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.0500000000000003"/>
    <n v="10.25"/>
    <x v="7"/>
    <s v="plays"/>
    <x v="1523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1.9666666666666666"/>
    <n v="59"/>
    <x v="7"/>
    <s v="plays"/>
    <x v="1524"/>
    <d v="2017-03-03T05:00:00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e v="#DIV/0!"/>
    <x v="7"/>
    <s v="plays"/>
    <x v="1525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28.666666666666668"/>
    <n v="14.333333333333334"/>
    <x v="7"/>
    <s v="plays"/>
    <x v="1526"/>
    <d v="2016-07-21T15:02:31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.1333333333333333"/>
    <n v="15.666666666666666"/>
    <x v="7"/>
    <s v="plays"/>
    <x v="1527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0.04"/>
    <n v="1"/>
    <x v="7"/>
    <s v="plays"/>
    <x v="1528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0.2"/>
    <n v="1"/>
    <x v="7"/>
    <s v="plays"/>
    <x v="1529"/>
    <d v="2016-01-08T06:34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53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53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53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53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53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53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53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53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53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53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54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54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54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54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54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54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54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54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54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54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55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55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55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55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55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55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55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55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55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55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6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6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6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6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6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6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6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6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69"/>
    <d v="2016-07-03T10:25:4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1"/>
    <s v="web"/>
    <x v="157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1"/>
    <s v="web"/>
    <x v="157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1"/>
    <s v="web"/>
    <x v="157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1"/>
    <s v="web"/>
    <x v="157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1"/>
    <s v="web"/>
    <x v="157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1"/>
    <s v="web"/>
    <x v="157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1"/>
    <s v="web"/>
    <x v="157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1"/>
    <s v="web"/>
    <x v="157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1"/>
    <s v="web"/>
    <x v="157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1"/>
    <s v="web"/>
    <x v="157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1"/>
    <s v="web"/>
    <x v="158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1"/>
    <s v="web"/>
    <x v="158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1"/>
    <s v="web"/>
    <x v="158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1"/>
    <s v="web"/>
    <x v="158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1"/>
    <s v="web"/>
    <x v="158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1"/>
    <s v="web"/>
    <x v="158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1"/>
    <s v="web"/>
    <x v="158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1"/>
    <s v="web"/>
    <x v="158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1"/>
    <s v="web"/>
    <x v="15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1"/>
    <s v="web"/>
    <x v="158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1"/>
    <s v="web"/>
    <x v="159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1"/>
    <s v="web"/>
    <x v="159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1"/>
    <s v="web"/>
    <x v="159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1"/>
    <s v="web"/>
    <x v="159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1"/>
    <s v="web"/>
    <x v="159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1"/>
    <s v="web"/>
    <x v="159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1"/>
    <s v="web"/>
    <x v="159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1"/>
    <s v="web"/>
    <x v="159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1"/>
    <s v="web"/>
    <x v="159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1"/>
    <s v="web"/>
    <x v="159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1"/>
    <s v="web"/>
    <x v="160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1"/>
    <s v="web"/>
    <x v="160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1"/>
    <s v="web"/>
    <x v="160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1"/>
    <s v="web"/>
    <x v="160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1"/>
    <s v="web"/>
    <x v="160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1"/>
    <s v="web"/>
    <x v="160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1"/>
    <s v="web"/>
    <x v="160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1"/>
    <s v="web"/>
    <x v="160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1"/>
    <s v="web"/>
    <x v="160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1"/>
    <s v="web"/>
    <x v="1609"/>
    <d v="2014-10-13T13:59:5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1"/>
    <s v="wearables"/>
    <x v="161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1"/>
    <s v="wearables"/>
    <x v="161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1"/>
    <s v="wearables"/>
    <x v="161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1"/>
    <s v="wearables"/>
    <x v="161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1"/>
    <s v="wearables"/>
    <x v="161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1"/>
    <s v="wearables"/>
    <x v="161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1"/>
    <s v="wearables"/>
    <x v="161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1"/>
    <s v="wearables"/>
    <x v="161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1"/>
    <s v="wearables"/>
    <x v="161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1"/>
    <s v="wearables"/>
    <x v="161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1"/>
    <s v="wearables"/>
    <x v="162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1"/>
    <s v="wearables"/>
    <x v="162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1"/>
    <s v="wearables"/>
    <x v="162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1"/>
    <s v="wearables"/>
    <x v="162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1"/>
    <s v="wearables"/>
    <x v="162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1"/>
    <s v="wearables"/>
    <x v="162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1"/>
    <s v="wearables"/>
    <x v="162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1"/>
    <s v="wearables"/>
    <x v="162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1"/>
    <s v="wearables"/>
    <x v="162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1"/>
    <s v="wearables"/>
    <x v="1629"/>
    <d v="2015-02-04T23:22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8"/>
    <s v="audio"/>
    <x v="163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163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8"/>
    <s v="audio"/>
    <x v="163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8"/>
    <s v="audio"/>
    <x v="163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8"/>
    <s v="audio"/>
    <x v="163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8"/>
    <s v="audio"/>
    <x v="163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163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8"/>
    <s v="audio"/>
    <x v="163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8"/>
    <s v="audio"/>
    <x v="163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163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164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164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164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164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164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164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164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164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164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164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165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165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8"/>
    <s v="audio"/>
    <x v="165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1653"/>
    <d v="2016-08-31T00:44:2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3"/>
    <s v="world music"/>
    <x v="165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3"/>
    <s v="world music"/>
    <x v="165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3"/>
    <s v="world music"/>
    <x v="165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3"/>
    <s v="world music"/>
    <x v="165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3"/>
    <s v="world music"/>
    <x v="165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3"/>
    <s v="world music"/>
    <x v="165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3"/>
    <s v="world music"/>
    <x v="166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3"/>
    <s v="world music"/>
    <x v="166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3"/>
    <s v="world music"/>
    <x v="166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3"/>
    <s v="world music"/>
    <x v="166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3"/>
    <s v="world music"/>
    <x v="166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3"/>
    <s v="world music"/>
    <x v="166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3"/>
    <s v="world music"/>
    <x v="16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3"/>
    <s v="world music"/>
    <x v="166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3"/>
    <s v="world music"/>
    <x v="166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3"/>
    <s v="world music"/>
    <x v="166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3"/>
    <s v="world music"/>
    <x v="167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3"/>
    <s v="world music"/>
    <x v="167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3"/>
    <s v="world music"/>
    <x v="167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3"/>
    <s v="world music"/>
    <x v="1673"/>
    <d v="2011-07-08T2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1"/>
    <s v="wearables"/>
    <x v="167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1"/>
    <s v="wearables"/>
    <x v="167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1"/>
    <s v="wearables"/>
    <x v="167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1"/>
    <s v="wearables"/>
    <x v="167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1"/>
    <s v="wearables"/>
    <x v="167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1"/>
    <s v="wearables"/>
    <x v="167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1"/>
    <s v="wearables"/>
    <x v="168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1"/>
    <s v="wearables"/>
    <x v="168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1"/>
    <s v="wearables"/>
    <x v="168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1"/>
    <s v="wearables"/>
    <x v="168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1"/>
    <s v="wearables"/>
    <x v="168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1"/>
    <s v="wearables"/>
    <x v="168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1"/>
    <s v="wearables"/>
    <x v="168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1"/>
    <s v="wearables"/>
    <x v="168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1"/>
    <s v="wearables"/>
    <x v="168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1"/>
    <s v="wearables"/>
    <x v="168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1"/>
    <s v="wearables"/>
    <x v="169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1"/>
    <s v="wearables"/>
    <x v="169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1"/>
    <s v="wearables"/>
    <x v="169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1"/>
    <s v="wearables"/>
    <x v="169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1"/>
    <s v="wearables"/>
    <x v="169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1"/>
    <s v="wearables"/>
    <x v="169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1"/>
    <s v="wearables"/>
    <x v="169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1"/>
    <s v="wearables"/>
    <x v="169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1"/>
    <s v="wearables"/>
    <x v="169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1"/>
    <s v="wearables"/>
    <x v="169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1"/>
    <s v="wearables"/>
    <x v="170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1"/>
    <s v="wearables"/>
    <x v="170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1"/>
    <s v="wearables"/>
    <x v="170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1"/>
    <s v="wearables"/>
    <x v="170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1"/>
    <s v="wearables"/>
    <x v="170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1"/>
    <s v="wearables"/>
    <x v="170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1"/>
    <s v="wearables"/>
    <x v="170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1"/>
    <s v="wearables"/>
    <x v="170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1"/>
    <s v="wearables"/>
    <x v="170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1"/>
    <s v="wearables"/>
    <x v="170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1"/>
    <s v="wearables"/>
    <x v="171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1"/>
    <s v="wearables"/>
    <x v="171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1"/>
    <s v="wearables"/>
    <x v="171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1"/>
    <s v="wearables"/>
    <x v="1713"/>
    <d v="2016-08-19T03:59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2"/>
    <s v="translations"/>
    <x v="1714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2"/>
    <s v="translations"/>
    <x v="171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2"/>
    <s v="translations"/>
    <x v="1716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2"/>
    <s v="translations"/>
    <x v="1717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2"/>
    <s v="translations"/>
    <x v="1718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2"/>
    <s v="translations"/>
    <x v="1719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2"/>
    <s v="translations"/>
    <x v="1720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2"/>
    <s v="translations"/>
    <x v="1721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2"/>
    <s v="translations"/>
    <x v="1722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2"/>
    <s v="translations"/>
    <x v="1723"/>
    <d v="2014-11-30T23:45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2"/>
    <s v="art books"/>
    <x v="172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2"/>
    <s v="art books"/>
    <x v="1725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2"/>
    <s v="art books"/>
    <x v="1726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2"/>
    <s v="art books"/>
    <x v="1727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2"/>
    <s v="art books"/>
    <x v="1728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2"/>
    <s v="art books"/>
    <x v="1729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2"/>
    <s v="art books"/>
    <x v="1730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2"/>
    <s v="art books"/>
    <x v="1731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2"/>
    <s v="art books"/>
    <x v="1732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2"/>
    <s v="art books"/>
    <x v="1733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2"/>
    <s v="art books"/>
    <x v="1734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2"/>
    <s v="art books"/>
    <x v="1735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2"/>
    <s v="art books"/>
    <x v="1736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2"/>
    <s v="art books"/>
    <x v="1737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2"/>
    <s v="art books"/>
    <x v="1738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2"/>
    <s v="art books"/>
    <x v="1739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2"/>
    <s v="art books"/>
    <x v="1740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2"/>
    <s v="art books"/>
    <x v="174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2"/>
    <s v="art books"/>
    <x v="1742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2"/>
    <s v="art books"/>
    <x v="1743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1"/>
    <s v="web"/>
    <x v="17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1"/>
    <s v="web"/>
    <x v="1745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1"/>
    <s v="web"/>
    <x v="1746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1"/>
    <s v="web"/>
    <x v="1747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1"/>
    <s v="web"/>
    <x v="1748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1"/>
    <s v="web"/>
    <x v="1749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1"/>
    <s v="web"/>
    <x v="1750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1"/>
    <s v="web"/>
    <x v="1751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1"/>
    <s v="web"/>
    <x v="175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1"/>
    <s v="web"/>
    <x v="1753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1"/>
    <s v="web"/>
    <x v="1754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1"/>
    <s v="web"/>
    <x v="1755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1"/>
    <s v="web"/>
    <x v="1756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1"/>
    <s v="web"/>
    <x v="1757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1"/>
    <s v="web"/>
    <x v="1758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1"/>
    <s v="web"/>
    <x v="175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1"/>
    <s v="web"/>
    <x v="176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1"/>
    <s v="web"/>
    <x v="1761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1"/>
    <s v="web"/>
    <x v="1762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1"/>
    <s v="web"/>
    <x v="1763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1"/>
    <s v="web"/>
    <x v="1764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1"/>
    <s v="web"/>
    <x v="1765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1"/>
    <s v="web"/>
    <x v="1766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1"/>
    <s v="web"/>
    <x v="1767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1"/>
    <s v="web"/>
    <x v="1768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1"/>
    <s v="web"/>
    <x v="1769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1"/>
    <s v="web"/>
    <x v="1770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1"/>
    <s v="web"/>
    <x v="1771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1"/>
    <s v="web"/>
    <x v="1772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1"/>
    <s v="web"/>
    <x v="1773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1"/>
    <s v="web"/>
    <x v="1774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1"/>
    <s v="web"/>
    <x v="1775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1"/>
    <s v="web"/>
    <x v="1776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1"/>
    <s v="web"/>
    <x v="1777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1"/>
    <s v="web"/>
    <x v="1778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1"/>
    <s v="web"/>
    <x v="1779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1"/>
    <s v="web"/>
    <x v="178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1"/>
    <s v="web"/>
    <x v="178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1"/>
    <s v="web"/>
    <x v="1782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1"/>
    <s v="web"/>
    <x v="1783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1"/>
    <s v="web"/>
    <x v="1784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1"/>
    <s v="web"/>
    <x v="1785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1"/>
    <s v="web"/>
    <x v="1786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1"/>
    <s v="web"/>
    <x v="1787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1"/>
    <s v="web"/>
    <x v="1788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1"/>
    <s v="web"/>
    <x v="1789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1"/>
    <s v="web"/>
    <x v="179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1"/>
    <s v="web"/>
    <x v="1791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1"/>
    <s v="web"/>
    <x v="179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1"/>
    <s v="web"/>
    <x v="179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1"/>
    <s v="web"/>
    <x v="179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1"/>
    <s v="web"/>
    <x v="179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1"/>
    <s v="web"/>
    <x v="179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1"/>
    <s v="web"/>
    <x v="179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1"/>
    <s v="web"/>
    <x v="179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1"/>
    <s v="web"/>
    <x v="179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1"/>
    <s v="web"/>
    <x v="180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1"/>
    <s v="web"/>
    <x v="180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1"/>
    <s v="web"/>
    <x v="180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1"/>
    <s v="web"/>
    <x v="1803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5"/>
    <s v="food trucks"/>
    <x v="1804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5"/>
    <s v="food trucks"/>
    <x v="1805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5"/>
    <s v="food trucks"/>
    <x v="1806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5"/>
    <s v="food trucks"/>
    <x v="1807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5"/>
    <s v="food trucks"/>
    <x v="1808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5"/>
    <s v="food trucks"/>
    <x v="1809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5"/>
    <s v="food trucks"/>
    <x v="181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5"/>
    <s v="food trucks"/>
    <x v="1811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5"/>
    <s v="food trucks"/>
    <x v="181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5"/>
    <s v="food trucks"/>
    <x v="1813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5"/>
    <s v="food trucks"/>
    <x v="1814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5"/>
    <s v="food trucks"/>
    <x v="181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5"/>
    <s v="food trucks"/>
    <x v="181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5"/>
    <s v="food trucks"/>
    <x v="181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5"/>
    <s v="food trucks"/>
    <x v="181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5"/>
    <s v="food trucks"/>
    <x v="181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5"/>
    <s v="food trucks"/>
    <x v="182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5"/>
    <s v="food trucks"/>
    <x v="1821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5"/>
    <s v="food trucks"/>
    <x v="1822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5"/>
    <s v="food trucks"/>
    <x v="1823"/>
    <d v="2015-05-16T03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1"/>
    <s v="space exploration"/>
    <x v="1824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1"/>
    <s v="space exploration"/>
    <x v="182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1"/>
    <s v="space exploration"/>
    <x v="1826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1"/>
    <s v="space exploration"/>
    <x v="1827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1"/>
    <s v="space exploration"/>
    <x v="1828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1"/>
    <s v="space exploration"/>
    <x v="1829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1"/>
    <s v="space exploration"/>
    <x v="183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1"/>
    <s v="space exploration"/>
    <x v="1831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1"/>
    <s v="space exploration"/>
    <x v="1832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1"/>
    <s v="space exploration"/>
    <x v="183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1"/>
    <s v="space exploration"/>
    <x v="1834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1"/>
    <s v="space exploration"/>
    <x v="1835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1"/>
    <s v="space exploration"/>
    <x v="1836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1"/>
    <s v="space exploration"/>
    <x v="1837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1"/>
    <s v="space exploration"/>
    <x v="1838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1"/>
    <s v="space exploration"/>
    <x v="1839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1"/>
    <s v="space exploration"/>
    <x v="184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1"/>
    <s v="space exploration"/>
    <x v="1841"/>
    <d v="2015-11-24T18:06:5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7"/>
    <s v="spaces"/>
    <x v="1842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7"/>
    <s v="spaces"/>
    <x v="1843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7"/>
    <s v="spaces"/>
    <x v="1844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7"/>
    <s v="spaces"/>
    <x v="1845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7"/>
    <s v="spaces"/>
    <x v="1846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7"/>
    <s v="spaces"/>
    <x v="1847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7"/>
    <s v="spaces"/>
    <x v="1848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7"/>
    <s v="spaces"/>
    <x v="1849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7"/>
    <s v="spaces"/>
    <x v="1850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7"/>
    <s v="spaces"/>
    <x v="1851"/>
    <d v="2014-09-11T18:10:2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7"/>
    <s v="spaces"/>
    <x v="1852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7"/>
    <s v="spaces"/>
    <x v="1853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7"/>
    <s v="spaces"/>
    <x v="1854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7"/>
    <s v="spaces"/>
    <x v="1855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7"/>
    <s v="spaces"/>
    <x v="1856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7"/>
    <s v="spaces"/>
    <x v="1857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7"/>
    <s v="spaces"/>
    <x v="1858"/>
    <d v="2015-03-01T20:33:4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7"/>
    <s v="musical"/>
    <x v="1859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7"/>
    <s v="musical"/>
    <x v="186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7"/>
    <s v="musical"/>
    <x v="1861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7"/>
    <s v="musical"/>
    <x v="1862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7"/>
    <s v="musical"/>
    <x v="18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7"/>
    <s v="musical"/>
    <x v="18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7"/>
    <s v="musical"/>
    <x v="18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7"/>
    <s v="musical"/>
    <x v="1866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7"/>
    <s v="musical"/>
    <x v="1867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7"/>
    <s v="musical"/>
    <x v="1868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7"/>
    <s v="musical"/>
    <x v="1869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7"/>
    <s v="musical"/>
    <x v="1870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7"/>
    <s v="musical"/>
    <x v="1871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7"/>
    <s v="musical"/>
    <x v="1872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7"/>
    <s v="musical"/>
    <x v="187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7"/>
    <s v="musical"/>
    <x v="187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7"/>
    <s v="musical"/>
    <x v="187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7"/>
    <s v="musical"/>
    <x v="1876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7"/>
    <s v="musical"/>
    <x v="1877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7"/>
    <s v="musical"/>
    <x v="1878"/>
    <d v="2015-05-01T22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1879"/>
    <d v="2015-07-23T03:00:0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880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1881"/>
    <d v="2016-02-15T16:51:23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1882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1883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1884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.4875"/>
    <n v="146.87931034482759"/>
    <x v="0"/>
    <s v="television"/>
    <x v="1885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1886"/>
    <d v="2016-07-05T01:07:47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1887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5.998"/>
    <n v="31.499500000000001"/>
    <x v="0"/>
    <s v="television"/>
    <x v="1888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88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0.5"/>
    <n v="80.333333333333329"/>
    <x v="0"/>
    <s v="television"/>
    <x v="1890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891"/>
    <d v="2014-07-16T03:00:0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892"/>
    <d v="2016-06-23T20:27:0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893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894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895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896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97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898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.2"/>
    <n v="80.16"/>
    <x v="0"/>
    <s v="television"/>
    <x v="1899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1900"/>
    <d v="2014-09-26T15:03:09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.14285714285715"/>
    <n v="51.25"/>
    <x v="0"/>
    <s v="television"/>
    <x v="1901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8.5"/>
    <n v="103.04347826086956"/>
    <x v="0"/>
    <s v="television"/>
    <x v="1902"/>
    <d v="2015-04-30T15:20:0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19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1904"/>
    <d v="2016-01-09T00:36:0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1905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1906"/>
    <d v="2014-11-16T04:57:13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1907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190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.29975"/>
    <n v="76.45264150943396"/>
    <x v="0"/>
    <s v="television"/>
    <x v="1909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191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1911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.0952380952381"/>
    <n v="83.75"/>
    <x v="0"/>
    <s v="television"/>
    <x v="1912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191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6.5"/>
    <n v="59.464285714285715"/>
    <x v="0"/>
    <s v="television"/>
    <x v="1914"/>
    <d v="2015-04-28T00:00:00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.15"/>
    <n v="193.84090909090909"/>
    <x v="0"/>
    <s v="television"/>
    <x v="191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1916"/>
    <d v="2015-02-27T16:37:59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.04"/>
    <n v="41.68181818181818"/>
    <x v="0"/>
    <s v="television"/>
    <x v="1917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191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.35000000000001"/>
    <n v="126.6875"/>
    <x v="0"/>
    <s v="television"/>
    <x v="1919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315789473684"/>
    <x v="0"/>
    <s v="television"/>
    <x v="1920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1921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1922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333333333334"/>
    <x v="0"/>
    <s v="television"/>
    <x v="1923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0655737704917"/>
    <x v="0"/>
    <s v="television"/>
    <x v="1924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1925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192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1927"/>
    <d v="2015-03-01T12:00:0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103448275863"/>
    <x v="0"/>
    <s v="television"/>
    <x v="1928"/>
    <d v="2015-10-24T04:14:05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2727272727273"/>
    <x v="0"/>
    <s v="television"/>
    <x v="1929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193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.21"/>
    <n v="223.48076923076923"/>
    <x v="0"/>
    <s v="television"/>
    <x v="1931"/>
    <d v="2014-07-17T16:50:46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1932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076923076923"/>
    <x v="0"/>
    <s v="television"/>
    <x v="1933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1934"/>
    <d v="2016-05-27T23:15:16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1935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1936"/>
    <d v="2015-04-25T19:59:22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2.91"/>
    <n v="137.21333333333334"/>
    <x v="0"/>
    <s v="television"/>
    <x v="1937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1938"/>
    <d v="2015-09-14T21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.29622222222221"/>
    <n v="43.040092592592593"/>
    <x v="0"/>
    <s v="shorts"/>
    <x v="1939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.30000000000001"/>
    <n v="322.39130434782606"/>
    <x v="0"/>
    <s v="shorts"/>
    <x v="1940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4.73333333333332"/>
    <n v="96.708333333333329"/>
    <x v="0"/>
    <s v="shorts"/>
    <x v="1941"/>
    <d v="2013-03-03T19:11:18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3.51849999999999"/>
    <n v="35.474531249999998"/>
    <x v="0"/>
    <s v="shorts"/>
    <x v="1942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.33333333333334"/>
    <n v="86.666666666666671"/>
    <x v="0"/>
    <s v="shorts"/>
    <x v="1943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7.52857142857141"/>
    <n v="132.05263157894737"/>
    <x v="0"/>
    <s v="shorts"/>
    <x v="1944"/>
    <d v="2014-08-11T05:59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8.6"/>
    <n v="91.230769230769226"/>
    <x v="0"/>
    <s v="shorts"/>
    <x v="1945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.25000000000001"/>
    <n v="116.25"/>
    <x v="0"/>
    <s v="shorts"/>
    <x v="1946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.16666666666667"/>
    <n v="21.194444444444443"/>
    <x v="0"/>
    <s v="shorts"/>
    <x v="1947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0.9423"/>
    <n v="62.327134831460668"/>
    <x v="0"/>
    <s v="shorts"/>
    <x v="1948"/>
    <d v="2011-10-02T06:59:0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.2"/>
    <n v="37.411764705882355"/>
    <x v="0"/>
    <s v="shorts"/>
    <x v="1949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3.94444444444443"/>
    <n v="69.71875"/>
    <x v="0"/>
    <s v="shorts"/>
    <x v="1950"/>
    <d v="2012-05-28T06:30:57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.40909090909091"/>
    <n v="58.170731707317074"/>
    <x v="0"/>
    <s v="shorts"/>
    <x v="195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1952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2.93199999999999"/>
    <n v="19.471034482758618"/>
    <x v="0"/>
    <s v="shorts"/>
    <x v="1953"/>
    <d v="2016-01-21T11:41:35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.42857142857143"/>
    <n v="85.957446808510639"/>
    <x v="0"/>
    <s v="shorts"/>
    <x v="1954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.33333333333334"/>
    <n v="30.666666666666668"/>
    <x v="0"/>
    <s v="shorts"/>
    <x v="1955"/>
    <d v="2011-12-27T17:35:58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2.5"/>
    <n v="60.384615384615387"/>
    <x v="0"/>
    <s v="shorts"/>
    <x v="1956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1957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68292682926827"/>
    <x v="0"/>
    <s v="shorts"/>
    <x v="1958"/>
    <d v="2014-04-25T18:38:13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.25"/>
    <n v="273.82978723404256"/>
    <x v="0"/>
    <s v="shorts"/>
    <x v="1959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35714285714285"/>
    <x v="0"/>
    <s v="shorts"/>
    <x v="1960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.01249999999999"/>
    <n v="40.005000000000003"/>
    <x v="0"/>
    <s v="shorts"/>
    <x v="196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2.49999999999999"/>
    <n v="15.76923076923077"/>
    <x v="0"/>
    <s v="shorts"/>
    <x v="1962"/>
    <d v="2015-02-22T11:30:0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28571428571431"/>
    <x v="0"/>
    <s v="shorts"/>
    <x v="1963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5.49999999999999"/>
    <n v="71.714285714285708"/>
    <x v="0"/>
    <s v="shorts"/>
    <x v="1964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.46666666666667"/>
    <n v="375.76470588235293"/>
    <x v="0"/>
    <s v="shorts"/>
    <x v="196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4.60000000000001"/>
    <n v="104.6"/>
    <x v="0"/>
    <s v="shorts"/>
    <x v="1966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2.85714285714285"/>
    <n v="60"/>
    <x v="0"/>
    <s v="shorts"/>
    <x v="1967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.06666666666668"/>
    <n v="123.28571428571429"/>
    <x v="0"/>
    <s v="shorts"/>
    <x v="1968"/>
    <d v="2013-06-02T18:03:12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.4"/>
    <n v="31.375"/>
    <x v="0"/>
    <s v="shorts"/>
    <x v="196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869565217391"/>
    <x v="0"/>
    <s v="shorts"/>
    <x v="1970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.2"/>
    <n v="122.32558139534883"/>
    <x v="0"/>
    <s v="shorts"/>
    <x v="1971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0.60000000000001"/>
    <n v="73.733333333333334"/>
    <x v="0"/>
    <s v="shorts"/>
    <x v="1972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66666666666668"/>
    <x v="0"/>
    <s v="shorts"/>
    <x v="1973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.42857142857142"/>
    <n v="21.904761904761905"/>
    <x v="0"/>
    <s v="shorts"/>
    <x v="1974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4.66666666666667"/>
    <n v="50.588235294117645"/>
    <x v="0"/>
    <s v="shorts"/>
    <x v="1975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.25"/>
    <n v="53.125"/>
    <x v="0"/>
    <s v="shorts"/>
    <x v="1976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.25"/>
    <n v="56.666666666666664"/>
    <x v="0"/>
    <s v="shorts"/>
    <x v="1977"/>
    <d v="2012-12-07T23:30:0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.01933333333334"/>
    <n v="40.776666666666664"/>
    <x v="0"/>
    <s v="shorts"/>
    <x v="1978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0769230769232"/>
    <x v="0"/>
    <s v="shorts"/>
    <x v="1979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1980"/>
    <d v="2013-01-24T18:38:30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7.75000000000001"/>
    <n v="117.92307692307692"/>
    <x v="0"/>
    <s v="shorts"/>
    <x v="1981"/>
    <d v="2010-12-23T03:08:53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.15384615384616"/>
    <n v="27.897959183673468"/>
    <x v="0"/>
    <s v="shorts"/>
    <x v="1982"/>
    <d v="2014-03-07T19:20:3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1983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.40909090909089"/>
    <n v="39.383333333333333"/>
    <x v="0"/>
    <s v="shorts"/>
    <x v="1984"/>
    <d v="2016-05-14T00:00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0.49999999999999"/>
    <n v="186.11111111111111"/>
    <x v="0"/>
    <s v="shorts"/>
    <x v="1985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.46666666666667"/>
    <n v="111.37681159420291"/>
    <x v="0"/>
    <s v="shorts"/>
    <x v="1986"/>
    <d v="2011-04-24T23:34:47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6.66666666666669"/>
    <n v="78.723404255319153"/>
    <x v="0"/>
    <s v="shorts"/>
    <x v="1987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19.49999999999997"/>
    <n v="46.702127659574465"/>
    <x v="0"/>
    <s v="shorts"/>
    <x v="1988"/>
    <d v="2011-02-26T00:37:10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0.76923076923077"/>
    <n v="65.384615384615387"/>
    <x v="0"/>
    <s v="shorts"/>
    <x v="1989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4.57142857142858"/>
    <n v="102.0754716981132"/>
    <x v="0"/>
    <s v="shorts"/>
    <x v="199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197530864197532"/>
    <x v="0"/>
    <s v="shorts"/>
    <x v="1991"/>
    <d v="2014-04-13T02:00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4615384615387"/>
    <x v="0"/>
    <s v="shorts"/>
    <x v="1992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.33333333333334"/>
    <n v="88.571428571428569"/>
    <x v="0"/>
    <s v="shorts"/>
    <x v="1993"/>
    <d v="2012-01-13T06:34:48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.44444444444443"/>
    <n v="28.727272727272727"/>
    <x v="0"/>
    <s v="shorts"/>
    <x v="199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3.65714285714286"/>
    <n v="69.78947368421052"/>
    <x v="0"/>
    <s v="shorts"/>
    <x v="199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.49377777777779"/>
    <n v="167.48962962962963"/>
    <x v="0"/>
    <s v="shorts"/>
    <x v="1996"/>
    <d v="2010-06-09T19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.03159999999998"/>
    <n v="144.91230769230768"/>
    <x v="0"/>
    <s v="shorts"/>
    <x v="1997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4.55692307692308"/>
    <n v="91.840540540540545"/>
    <x v="0"/>
    <s v="shorts"/>
    <x v="1998"/>
    <d v="2011-08-13T23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1999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000"/>
    <d v="2014-12-21T16:45:04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001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2.592"/>
    <n v="78.195121951219505"/>
    <x v="0"/>
    <s v="documentary"/>
    <x v="2002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003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004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00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.1"/>
    <n v="108.14516129032258"/>
    <x v="0"/>
    <s v="documentary"/>
    <x v="2006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007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2.92"/>
    <n v="48.051063829787232"/>
    <x v="0"/>
    <s v="documentary"/>
    <x v="2008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009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010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4.56"/>
    <n v="85.444444444444443"/>
    <x v="0"/>
    <s v="documentary"/>
    <x v="2011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012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6.94725"/>
    <n v="89.38643312101911"/>
    <x v="0"/>
    <s v="documentary"/>
    <x v="2013"/>
    <d v="2015-10-17T02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014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.1"/>
    <n v="65.756363636363631"/>
    <x v="0"/>
    <s v="documentary"/>
    <x v="2015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016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.14"/>
    <n v="83.345930232558146"/>
    <x v="0"/>
    <s v="documentary"/>
    <x v="2017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018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.4"/>
    <n v="120.90909090909091"/>
    <x v="0"/>
    <s v="documentary"/>
    <x v="2019"/>
    <d v="2010-07-17T09:59:00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.4"/>
    <n v="97.63636363636364"/>
    <x v="0"/>
    <s v="documentary"/>
    <x v="2020"/>
    <d v="2012-06-07T14:55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79310344827587"/>
    <x v="0"/>
    <s v="documentary"/>
    <x v="2021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022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023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.1"/>
    <n v="95.775862068965523"/>
    <x v="0"/>
    <s v="documentary"/>
    <x v="2024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5.5"/>
    <n v="40.416666666666664"/>
    <x v="0"/>
    <s v="documentary"/>
    <x v="2025"/>
    <d v="2010-04-23T03:51:00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026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.4"/>
    <n v="50.18018018018018"/>
    <x v="0"/>
    <s v="documentary"/>
    <x v="2027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028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029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030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0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7.7758"/>
    <n v="45.667711864406776"/>
    <x v="0"/>
    <s v="documentary"/>
    <x v="2032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1238938053098"/>
    <x v="0"/>
    <s v="documentary"/>
    <x v="2033"/>
    <d v="2012-04-05T06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.395"/>
    <n v="65.298192771084331"/>
    <x v="0"/>
    <s v="documentary"/>
    <x v="2034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7.6"/>
    <n v="95.225806451612897"/>
    <x v="0"/>
    <s v="documentary"/>
    <x v="2035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036"/>
    <d v="2015-05-23T21:23:39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037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038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039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040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041"/>
    <d v="2010-02-22T22:00:00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042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043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04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045"/>
    <d v="2013-03-25T18:35:2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046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047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048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049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.02"/>
    <n v="46.8828125"/>
    <x v="0"/>
    <s v="documentary"/>
    <x v="2050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051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052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2053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054"/>
    <d v="2013-11-01T00:00:0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055"/>
    <d v="2012-09-07T11:24:43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0.64"/>
    <n v="141.74647887323943"/>
    <x v="0"/>
    <s v="documentary"/>
    <x v="2056"/>
    <d v="2015-05-01T03:59:0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057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058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1.72264"/>
    <n v="85.337785234899329"/>
    <x v="0"/>
    <s v="documentary"/>
    <x v="2059"/>
    <d v="2011-04-24T23:02:18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2060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.46"/>
    <n v="93.018518518518519"/>
    <x v="0"/>
    <s v="documentary"/>
    <x v="2061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2062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2063"/>
    <d v="2012-09-01T02:00:0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2064"/>
    <d v="2012-03-10T15:07:29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2065"/>
    <d v="2013-03-20T19:05:33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2066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2067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2068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.129"/>
    <n v="28.924722222222222"/>
    <x v="0"/>
    <s v="documentary"/>
    <x v="2069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.10165000000001"/>
    <n v="138.8022"/>
    <x v="0"/>
    <s v="documentary"/>
    <x v="2070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2071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2072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2073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.248"/>
    <n v="200.88888888888889"/>
    <x v="0"/>
    <s v="documentary"/>
    <x v="2074"/>
    <d v="2012-08-22T18:32:1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2075"/>
    <d v="2014-12-11T04:59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2076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.32"/>
    <n v="49.880281690140848"/>
    <x v="0"/>
    <s v="documentary"/>
    <x v="2077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2.68"/>
    <n v="110.47058823529412"/>
    <x v="0"/>
    <s v="documentary"/>
    <x v="207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2079"/>
    <d v="2015-12-22T23:00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2080"/>
    <d v="2016-11-08T11:43:06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2081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208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1.6"/>
    <n v="105.3170731707317"/>
    <x v="0"/>
    <s v="documentary"/>
    <x v="2083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.396"/>
    <n v="70.921195652173907"/>
    <x v="0"/>
    <s v="documentary"/>
    <x v="2084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2085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.4"/>
    <n v="160.47058823529412"/>
    <x v="0"/>
    <s v="documentary"/>
    <x v="2086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2087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5.5"/>
    <n v="63.17365269461078"/>
    <x v="0"/>
    <s v="documentary"/>
    <x v="2088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2089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2090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.015"/>
    <n v="203.63063063063063"/>
    <x v="0"/>
    <s v="documentary"/>
    <x v="2091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2092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.19"/>
    <n v="146.65217391304347"/>
    <x v="0"/>
    <s v="documentary"/>
    <x v="2093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2.76470588235294"/>
    <n v="109.1875"/>
    <x v="0"/>
    <s v="documentary"/>
    <x v="2094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2095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2096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2097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2098"/>
    <d v="2015-04-29T18:14:28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2099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2100"/>
    <d v="2014-10-01T03:59:0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2101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2102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2103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2104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2105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2106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4621848739501"/>
    <x v="0"/>
    <s v="documentary"/>
    <x v="2107"/>
    <d v="2015-08-21T14:05:16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210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21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2110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6.56"/>
    <n v="40.755244755244753"/>
    <x v="0"/>
    <s v="documentary"/>
    <x v="2111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2112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2113"/>
    <d v="2016-04-08T18:52:01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2114"/>
    <d v="2014-12-01T08:03:14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2115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38613861386133"/>
    <x v="0"/>
    <s v="documentary"/>
    <x v="2116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2117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2118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.375"/>
    <n v="139.82758620689654"/>
    <x v="0"/>
    <s v="documentary"/>
    <x v="2119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2120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212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2122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2123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2124"/>
    <d v="2014-02-28T14:33:19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212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.3501"/>
    <n v="86.84882352941176"/>
    <x v="0"/>
    <s v="documentary"/>
    <x v="2126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2127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2128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.02"/>
    <n v="709.41860465116281"/>
    <x v="0"/>
    <s v="documentary"/>
    <x v="2129"/>
    <d v="2017-01-06T19:05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2130"/>
    <d v="2013-02-01T18:25:39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2131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2132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0.65"/>
    <n v="45.051724137931032"/>
    <x v="0"/>
    <s v="documentary"/>
    <x v="2133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57142857142854"/>
    <x v="0"/>
    <s v="documentary"/>
    <x v="2134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2135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2136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2137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2138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1.5"/>
    <n v="115.51020408163265"/>
    <x v="0"/>
    <s v="documentary"/>
    <x v="2139"/>
    <d v="2016-01-23T17:16:32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2140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2141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2142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.105"/>
    <n v="58.540469973890339"/>
    <x v="0"/>
    <s v="documentary"/>
    <x v="2143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5.982"/>
    <n v="111.79535864978902"/>
    <x v="0"/>
    <s v="documentary"/>
    <x v="2144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2145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2146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2147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2148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28571428571431"/>
    <x v="0"/>
    <s v="documentary"/>
    <x v="2149"/>
    <d v="2015-05-08T00:52:52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0.61"/>
    <n v="104.25906735751295"/>
    <x v="0"/>
    <s v="documentary"/>
    <x v="2150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21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.446"/>
    <n v="157.33048433048432"/>
    <x v="0"/>
    <s v="documentary"/>
    <x v="21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1.8936170212766"/>
    <n v="105.18"/>
    <x v="0"/>
    <s v="documentary"/>
    <x v="2153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2154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215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2156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2157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2158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2159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3.812"/>
    <n v="711.04109589041093"/>
    <x v="0"/>
    <s v="documentary"/>
    <x v="216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1.65"/>
    <n v="65.883720930232556"/>
    <x v="0"/>
    <s v="documentary"/>
    <x v="2161"/>
    <d v="2015-11-05T13:56:57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2162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2163"/>
    <d v="2014-02-05T23:04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7.65957446808511"/>
    <n v="55.2"/>
    <x v="0"/>
    <s v="documentary"/>
    <x v="216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2165"/>
    <d v="2011-05-09T05:59:00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2166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2167"/>
    <d v="2013-11-05T18:39:5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6.80000000000001"/>
    <n v="45.6"/>
    <x v="0"/>
    <s v="documentary"/>
    <x v="2168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2169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.05"/>
    <n v="125.78838174273859"/>
    <x v="0"/>
    <s v="documentary"/>
    <x v="2170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6.84"/>
    <n v="57.654545454545456"/>
    <x v="0"/>
    <s v="documentary"/>
    <x v="2171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2172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2173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2174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2175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2176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0.63392857142857"/>
    <n v="216.75"/>
    <x v="0"/>
    <s v="documentary"/>
    <x v="2177"/>
    <d v="2015-07-23T06:46:37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.4375"/>
    <n v="110.06849315068493"/>
    <x v="0"/>
    <s v="documentary"/>
    <x v="2178"/>
    <d v="2013-06-29T20:13:07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.1"/>
    <n v="150.14705882352942"/>
    <x v="7"/>
    <s v="plays"/>
    <x v="217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4.64"/>
    <n v="93.428571428571431"/>
    <x v="7"/>
    <s v="plays"/>
    <x v="2180"/>
    <d v="2016-11-01T04:59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4.66666666666667"/>
    <n v="110.96774193548387"/>
    <x v="7"/>
    <s v="plays"/>
    <x v="2181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0.6"/>
    <n v="71.785714285714292"/>
    <x v="7"/>
    <s v="plays"/>
    <x v="2182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8.67285714285715"/>
    <n v="29.258076923076924"/>
    <x v="7"/>
    <s v="plays"/>
    <x v="2183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7"/>
    <s v="plays"/>
    <x v="2184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3.99999999999999"/>
    <n v="74.347826086956516"/>
    <x v="7"/>
    <s v="plays"/>
    <x v="2185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0.85"/>
    <n v="63.829113924050631"/>
    <x v="7"/>
    <s v="plays"/>
    <x v="2186"/>
    <d v="2017-02-17T16:05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5.65217391304347"/>
    <n v="44.333333333333336"/>
    <x v="7"/>
    <s v="plays"/>
    <x v="218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.41666666666666"/>
    <n v="86.944444444444443"/>
    <x v="7"/>
    <s v="plays"/>
    <x v="2188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7.78267254038178"/>
    <n v="126.55172413793103"/>
    <x v="7"/>
    <s v="plays"/>
    <x v="2189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225806451613"/>
    <x v="7"/>
    <s v="plays"/>
    <x v="2190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.25"/>
    <n v="71.242774566473983"/>
    <x v="7"/>
    <s v="plays"/>
    <x v="2191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.2"/>
    <n v="117.88235294117646"/>
    <x v="7"/>
    <s v="plays"/>
    <x v="219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4.66666666666666"/>
    <n v="327.08333333333331"/>
    <x v="7"/>
    <s v="plays"/>
    <x v="2193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2.49999999999999"/>
    <n v="34.745762711864408"/>
    <x v="7"/>
    <s v="plays"/>
    <x v="2194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.25757575757576"/>
    <n v="100.06410256410257"/>
    <x v="7"/>
    <s v="plays"/>
    <x v="2195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0.5"/>
    <n v="40.847457627118644"/>
    <x v="7"/>
    <s v="plays"/>
    <x v="2196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.42"/>
    <n v="252.01666666666668"/>
    <x v="7"/>
    <s v="plays"/>
    <x v="2197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0.64400000000001"/>
    <n v="25.161000000000001"/>
    <x v="7"/>
    <s v="plays"/>
    <x v="2198"/>
    <d v="2016-07-05T01:11:4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.28571428571428"/>
    <n v="50.5"/>
    <x v="1"/>
    <s v="wearables"/>
    <x v="2199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.16249999999999"/>
    <n v="151.31746031746033"/>
    <x v="1"/>
    <s v="wearables"/>
    <x v="220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.4850000000001"/>
    <n v="134.3592456301748"/>
    <x v="1"/>
    <s v="wearables"/>
    <x v="2201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5.80799999999999"/>
    <n v="174.02631578947367"/>
    <x v="1"/>
    <s v="wearables"/>
    <x v="2202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.11791999999997"/>
    <n v="73.486268364348675"/>
    <x v="1"/>
    <s v="wearables"/>
    <x v="2203"/>
    <d v="2014-10-29T01:00:0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8.7"/>
    <n v="23.518987341772153"/>
    <x v="1"/>
    <s v="wearables"/>
    <x v="220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1.87625"/>
    <n v="39.074444444444445"/>
    <x v="1"/>
    <s v="wearables"/>
    <x v="2205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.05"/>
    <n v="125.94117647058823"/>
    <x v="1"/>
    <s v="wearables"/>
    <x v="2206"/>
    <d v="2016-03-17T17:25:49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6.82285714285715"/>
    <n v="1644"/>
    <x v="1"/>
    <s v="wearables"/>
    <x v="2207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39.96"/>
    <n v="42.670731707317074"/>
    <x v="1"/>
    <s v="wearables"/>
    <x v="2208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.4"/>
    <n v="35.125"/>
    <x v="1"/>
    <s v="wearables"/>
    <x v="2209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0.52799999999999"/>
    <n v="239.35238095238094"/>
    <x v="1"/>
    <s v="wearables"/>
    <x v="2210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.46666666666665"/>
    <n v="107.64285714285714"/>
    <x v="1"/>
    <s v="wearables"/>
    <x v="2211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.446"/>
    <n v="95.830623306233065"/>
    <x v="1"/>
    <s v="wearables"/>
    <x v="2212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.29166666666669"/>
    <n v="31.663376110562684"/>
    <x v="1"/>
    <s v="wearables"/>
    <x v="221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6.88749999999999"/>
    <n v="42.886861313868614"/>
    <x v="1"/>
    <s v="wearables"/>
    <x v="2214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3.56"/>
    <n v="122.73563218390805"/>
    <x v="1"/>
    <s v="wearables"/>
    <x v="2215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5.69999999999999"/>
    <n v="190.45454545454547"/>
    <x v="1"/>
    <s v="wearables"/>
    <x v="2216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.46206037108834"/>
    <n v="109.33695652173913"/>
    <x v="1"/>
    <s v="wearables"/>
    <x v="2217"/>
    <d v="2015-07-26T18:00:0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0.56666666666668"/>
    <n v="143.66666666666666"/>
    <x v="1"/>
    <s v="wearables"/>
    <x v="2218"/>
    <d v="2015-08-23T14:14:55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3.94736842105263"/>
    <n v="66.707317073170728"/>
    <x v="2"/>
    <s v="nonfiction"/>
    <x v="2219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.10975609756099"/>
    <n v="84.142857142857139"/>
    <x v="2"/>
    <s v="nonfiction"/>
    <x v="2220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.024"/>
    <n v="215.72549019607843"/>
    <x v="2"/>
    <s v="nonfiction"/>
    <x v="2221"/>
    <d v="2012-04-08T18:19:38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.38000000000001"/>
    <n v="54.69"/>
    <x v="2"/>
    <s v="nonfiction"/>
    <x v="2222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.47157142857144"/>
    <n v="51.62944055944056"/>
    <x v="2"/>
    <s v="nonfiction"/>
    <x v="22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.35000000000001"/>
    <n v="143.35714285714286"/>
    <x v="2"/>
    <s v="nonfiction"/>
    <x v="2224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.4"/>
    <n v="72.428571428571431"/>
    <x v="2"/>
    <s v="nonfiction"/>
    <x v="2225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5.51428571428571"/>
    <n v="36.530201342281877"/>
    <x v="2"/>
    <s v="nonfiction"/>
    <x v="2226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5.566"/>
    <n v="60.903461538461535"/>
    <x v="2"/>
    <s v="nonfiction"/>
    <x v="222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0.65"/>
    <n v="43.55"/>
    <x v="2"/>
    <s v="nonfiction"/>
    <x v="2228"/>
    <d v="2012-09-19T04:27:41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.19"/>
    <n v="99.766037735849054"/>
    <x v="2"/>
    <s v="nonfiction"/>
    <x v="2229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2394366197184"/>
    <x v="2"/>
    <s v="nonfiction"/>
    <x v="2230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30769230769234"/>
    <x v="2"/>
    <s v="nonfiction"/>
    <x v="223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.48"/>
    <n v="17.822485207100591"/>
    <x v="2"/>
    <s v="nonfiction"/>
    <x v="2232"/>
    <d v="2013-12-20T10:04:52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5.52941176470588"/>
    <n v="187.19298245614036"/>
    <x v="2"/>
    <s v="nonfiction"/>
    <x v="2233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.40638297872341"/>
    <n v="234.80786026200875"/>
    <x v="2"/>
    <s v="nonfiction"/>
    <x v="2234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.13888888888891"/>
    <n v="105.04629629629629"/>
    <x v="2"/>
    <s v="nonfiction"/>
    <x v="2235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.39999999999999"/>
    <n v="56.666666666666664"/>
    <x v="2"/>
    <s v="nonfiction"/>
    <x v="2236"/>
    <d v="2014-02-14T20:00:0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6.73333333333332"/>
    <n v="39.048780487804876"/>
    <x v="2"/>
    <s v="nonfiction"/>
    <x v="2237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.33333333333331"/>
    <n v="68.345323741007192"/>
    <x v="2"/>
    <s v="nonfiction"/>
    <x v="2238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.4"/>
    <n v="169.57894736842104"/>
    <x v="2"/>
    <s v="nonfiction"/>
    <x v="2239"/>
    <d v="2015-06-21T03:31:22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.25999999999999"/>
    <n v="141.42340425531913"/>
    <x v="2"/>
    <s v="nonfiction"/>
    <x v="2240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0.71428571428572"/>
    <n v="67.391304347826093"/>
    <x v="2"/>
    <s v="nonfiction"/>
    <x v="2241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66666666666666"/>
    <x v="2"/>
    <s v="nonfiction"/>
    <x v="2242"/>
    <d v="2012-04-16T21:00:0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.32000000000001"/>
    <n v="82.516129032258064"/>
    <x v="2"/>
    <s v="nonfiction"/>
    <x v="224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.09909909909908"/>
    <n v="53.729729729729726"/>
    <x v="2"/>
    <s v="nonfiction"/>
    <x v="2244"/>
    <d v="2013-05-03T13:44:05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.08135252761969"/>
    <n v="34.206185567010309"/>
    <x v="2"/>
    <s v="nonfiction"/>
    <x v="224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.04285714285714"/>
    <n v="127.32727272727273"/>
    <x v="2"/>
    <s v="nonfiction"/>
    <x v="2246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.25"/>
    <n v="45.56818181818182"/>
    <x v="2"/>
    <s v="nonfiction"/>
    <x v="2247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5.56"/>
    <n v="95.963636363636368"/>
    <x v="2"/>
    <s v="nonfiction"/>
    <x v="2248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2.58775877587757"/>
    <n v="77.271186440677965"/>
    <x v="2"/>
    <s v="nonfiction"/>
    <x v="2249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8.5"/>
    <n v="57.338709677419352"/>
    <x v="2"/>
    <s v="nonfiction"/>
    <x v="2250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1.7"/>
    <n v="53.19047619047619"/>
    <x v="2"/>
    <s v="nonfiction"/>
    <x v="2251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0769230769232"/>
    <x v="2"/>
    <s v="nonfiction"/>
    <x v="2252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3.75000000000001"/>
    <n v="42.346938775510203"/>
    <x v="2"/>
    <s v="nonfiction"/>
    <x v="2253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1.9076"/>
    <n v="37.466029411764708"/>
    <x v="2"/>
    <s v="nonfiction"/>
    <x v="225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7.71428571428571"/>
    <n v="37.454545454545453"/>
    <x v="2"/>
    <s v="nonfiction"/>
    <x v="2255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55555555555557"/>
    <x v="2"/>
    <s v="nonfiction"/>
    <x v="2256"/>
    <d v="2012-12-06T01:18:34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052631578948"/>
    <x v="2"/>
    <s v="nonfiction"/>
    <x v="2257"/>
    <d v="2010-10-08T20:04:28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1.92000000000002"/>
    <n v="51.474747474747474"/>
    <x v="2"/>
    <s v="nonfiction"/>
    <x v="2258"/>
    <d v="2014-07-09T07:55:39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18518518518519"/>
    <x v="3"/>
    <s v="rock"/>
    <x v="2259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.15375"/>
    <n v="42.609200000000001"/>
    <x v="3"/>
    <s v="rock"/>
    <x v="2260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3"/>
    <s v="rock"/>
    <x v="2261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.13333333333333"/>
    <n v="63.485714285714288"/>
    <x v="3"/>
    <s v="rock"/>
    <x v="2262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2.49999999999999"/>
    <n v="102.5"/>
    <x v="3"/>
    <s v="rock"/>
    <x v="226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0.62799999999999"/>
    <n v="31.142758620689655"/>
    <x v="3"/>
    <s v="rock"/>
    <x v="226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2.79999999999998"/>
    <n v="162.27272727272728"/>
    <x v="3"/>
    <s v="rock"/>
    <x v="226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.16666666666666"/>
    <n v="80.588235294117652"/>
    <x v="3"/>
    <s v="rock"/>
    <x v="226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3.505"/>
    <n v="59.85441176470588"/>
    <x v="3"/>
    <s v="rock"/>
    <x v="2267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.41176470588236"/>
    <n v="132.85714285714286"/>
    <x v="3"/>
    <s v="rock"/>
    <x v="2268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.37459999999999"/>
    <n v="92.547820512820508"/>
    <x v="3"/>
    <s v="rock"/>
    <x v="226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3.86666666666666"/>
    <n v="60.859375"/>
    <x v="3"/>
    <s v="rock"/>
    <x v="2270"/>
    <d v="2013-11-13T05:59:0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.44440000000002"/>
    <n v="41.851833333333339"/>
    <x v="3"/>
    <s v="rock"/>
    <x v="2271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2.77927272727271"/>
    <n v="88.325937499999995"/>
    <x v="3"/>
    <s v="rock"/>
    <x v="2272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.31250000000001"/>
    <n v="158.96226415094338"/>
    <x v="3"/>
    <s v="rock"/>
    <x v="2273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1.78571428571429"/>
    <n v="85.054347826086953"/>
    <x v="3"/>
    <s v="rock"/>
    <x v="2274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.35000000000001"/>
    <n v="112.61111111111111"/>
    <x v="3"/>
    <s v="rock"/>
    <x v="227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7.53333333333333"/>
    <n v="45.436619718309856"/>
    <x v="3"/>
    <s v="rock"/>
    <x v="2276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4.88571428571429"/>
    <n v="46.218390804597703"/>
    <x v="3"/>
    <s v="rock"/>
    <x v="227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.02"/>
    <n v="178.60714285714286"/>
    <x v="3"/>
    <s v="rock"/>
    <x v="2278"/>
    <d v="2012-04-27T16:00:46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.13333333333335"/>
    <n v="40.75"/>
    <x v="3"/>
    <s v="rock"/>
    <x v="2279"/>
    <d v="2014-09-11T10:24:14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1.52149999999999"/>
    <n v="43.733921568627444"/>
    <x v="3"/>
    <s v="rock"/>
    <x v="228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.33333333333334"/>
    <n v="81.066666666666663"/>
    <x v="3"/>
    <s v="rock"/>
    <x v="2281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.2608695652174"/>
    <n v="74.60526315789474"/>
    <x v="3"/>
    <s v="rock"/>
    <x v="2282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5555555555554"/>
    <x v="3"/>
    <s v="rock"/>
    <x v="2283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3333333333336"/>
    <x v="3"/>
    <s v="rock"/>
    <x v="2284"/>
    <d v="2011-07-16T23:00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.4375"/>
    <n v="117.67605633802818"/>
    <x v="3"/>
    <s v="rock"/>
    <x v="2285"/>
    <d v="2011-09-07T16:35:39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.125"/>
    <n v="73.771929824561397"/>
    <x v="3"/>
    <s v="rock"/>
    <x v="2286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116279069767"/>
    <x v="3"/>
    <s v="rock"/>
    <x v="2287"/>
    <d v="2014-12-22T04:59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3.77499999999999"/>
    <n v="79.82692307692308"/>
    <x v="3"/>
    <s v="rock"/>
    <x v="2288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3333333333336"/>
    <x v="3"/>
    <s v="rock"/>
    <x v="2289"/>
    <d v="2012-09-01T01:21:02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66666666666671"/>
    <x v="3"/>
    <s v="rock"/>
    <x v="2290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1.83333333333334"/>
    <n v="27.606060606060606"/>
    <x v="3"/>
    <s v="rock"/>
    <x v="2291"/>
    <d v="2013-03-01T13:58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59.99600000000001"/>
    <n v="24.999375000000001"/>
    <x v="3"/>
    <s v="rock"/>
    <x v="2292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.3"/>
    <n v="45.464285714285715"/>
    <x v="3"/>
    <s v="rock"/>
    <x v="2293"/>
    <d v="2011-05-31T18:04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4883720930239"/>
    <x v="3"/>
    <s v="rock"/>
    <x v="2294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.12214285714286"/>
    <n v="39.31"/>
    <x v="3"/>
    <s v="rock"/>
    <x v="2295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.11066666666665"/>
    <n v="89.419999999999987"/>
    <x v="3"/>
    <s v="rock"/>
    <x v="2296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5.71428571428572"/>
    <n v="28.684210526315791"/>
    <x v="3"/>
    <s v="rock"/>
    <x v="2297"/>
    <d v="2012-08-07T17:01:00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8.74999999999999"/>
    <n v="31.071428571428573"/>
    <x v="3"/>
    <s v="rock"/>
    <x v="2298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.05000000000001"/>
    <n v="70.55263157894737"/>
    <x v="3"/>
    <s v="rock"/>
    <x v="2299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2820512820514"/>
    <x v="3"/>
    <s v="rock"/>
    <x v="230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.16666666666667"/>
    <n v="51.811594202898547"/>
    <x v="3"/>
    <s v="rock"/>
    <x v="2301"/>
    <d v="2012-10-05T22:44:1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79.5"/>
    <n v="43.515151515151516"/>
    <x v="3"/>
    <s v="rock"/>
    <x v="230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.38124999999999"/>
    <n v="39.816666666666663"/>
    <x v="3"/>
    <s v="rock"/>
    <x v="2303"/>
    <d v="2010-04-18T06:59:0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.43200000000002"/>
    <n v="126.8080808080808"/>
    <x v="3"/>
    <s v="rock"/>
    <x v="230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.45454545454547"/>
    <n v="113.87755102040816"/>
    <x v="3"/>
    <s v="rock"/>
    <x v="230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.33333333333334"/>
    <n v="28.181818181818183"/>
    <x v="3"/>
    <s v="rock"/>
    <x v="2306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0526315789474"/>
    <x v="3"/>
    <s v="rock"/>
    <x v="2307"/>
    <d v="2012-06-25T16:24:0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3"/>
    <s v="rock"/>
    <x v="2308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7.83333333333334"/>
    <n v="60.65625"/>
    <x v="3"/>
    <s v="rock"/>
    <x v="2309"/>
    <d v="2013-03-22T11:37:05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.33333333333334"/>
    <n v="175"/>
    <x v="3"/>
    <s v="rock"/>
    <x v="2310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0.60706666666665"/>
    <n v="97.993896103896105"/>
    <x v="3"/>
    <s v="rock"/>
    <x v="2311"/>
    <d v="2012-01-21T08:13:0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1.66666666666666"/>
    <n v="148.78048780487805"/>
    <x v="3"/>
    <s v="rock"/>
    <x v="2312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.0181818181818"/>
    <n v="96.08"/>
    <x v="3"/>
    <s v="rock"/>
    <x v="2313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.25000000000001"/>
    <n v="58.625"/>
    <x v="3"/>
    <s v="rock"/>
    <x v="2314"/>
    <d v="2012-05-19T03:00:00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0.93039999999999"/>
    <n v="109.70695652173914"/>
    <x v="3"/>
    <s v="rock"/>
    <x v="2315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1.8"/>
    <n v="49.112903225806448"/>
    <x v="3"/>
    <s v="rock"/>
    <x v="2316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.4"/>
    <n v="47.672131147540981"/>
    <x v="3"/>
    <s v="rock"/>
    <x v="2317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6.61660000000001"/>
    <n v="60.737812499999997"/>
    <x v="3"/>
    <s v="rock"/>
    <x v="2318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.4166"/>
    <n v="63.37715789473684"/>
    <x v="3"/>
    <s v="metal"/>
    <x v="2319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.32000000000001"/>
    <n v="53.893617021276597"/>
    <x v="3"/>
    <s v="metal"/>
    <x v="2320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.32"/>
    <n v="66.871794871794876"/>
    <x v="3"/>
    <s v="metal"/>
    <x v="2321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.13333333333333"/>
    <n v="63.102362204724407"/>
    <x v="3"/>
    <s v="metal"/>
    <x v="232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.13333333333333"/>
    <n v="36.628930817610062"/>
    <x v="3"/>
    <s v="metal"/>
    <x v="232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.3802"/>
    <n v="34.005706214689269"/>
    <x v="3"/>
    <s v="metal"/>
    <x v="2324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.00090909090908"/>
    <n v="28.553404255319148"/>
    <x v="3"/>
    <s v="metal"/>
    <x v="2325"/>
    <d v="2014-03-10T14:00:0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3"/>
    <s v="metal"/>
    <x v="2326"/>
    <d v="2015-07-10T19:09:36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3"/>
    <s v="metal"/>
    <x v="2327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19.9"/>
    <n v="41.704347826086959"/>
    <x v="3"/>
    <s v="metal"/>
    <x v="2328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.17499999999998"/>
    <n v="46.669172932330824"/>
    <x v="3"/>
    <s v="metal"/>
    <x v="2329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.44999999999999"/>
    <n v="37.271428571428572"/>
    <x v="3"/>
    <s v="metal"/>
    <x v="2330"/>
    <d v="2016-07-31T19:45:0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4.97142857142859"/>
    <n v="59.258064516129032"/>
    <x v="3"/>
    <s v="metal"/>
    <x v="2331"/>
    <d v="2016-10-24T21:00:00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3"/>
    <s v="metal"/>
    <x v="2332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.2205035971223"/>
    <n v="65.8623246492986"/>
    <x v="3"/>
    <s v="metal"/>
    <x v="2333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.44827586206897"/>
    <n v="31.914893617021278"/>
    <x v="3"/>
    <s v="metal"/>
    <x v="2334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.00000000000003"/>
    <n v="19.464285714285715"/>
    <x v="3"/>
    <s v="metal"/>
    <x v="2335"/>
    <d v="2016-10-25T19:00:0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3"/>
    <s v="metal"/>
    <x v="2336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.00583333333333"/>
    <n v="22.737763157894737"/>
    <x v="3"/>
    <s v="metal"/>
    <x v="2337"/>
    <d v="2015-04-15T22:59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4.67500000000001"/>
    <n v="42.724489795918366"/>
    <x v="3"/>
    <s v="metal"/>
    <x v="2338"/>
    <d v="2015-06-04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5.54838709677421"/>
    <n v="106.2"/>
    <x v="3"/>
    <s v="electronic music"/>
    <x v="233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1.80366666666669"/>
    <n v="22.079728033472804"/>
    <x v="3"/>
    <s v="electronic music"/>
    <x v="2340"/>
    <d v="2015-10-17T04:00:0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4.9"/>
    <n v="31.054054054054053"/>
    <x v="3"/>
    <s v="electronic music"/>
    <x v="2341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.15"/>
    <n v="36.206106870229007"/>
    <x v="3"/>
    <s v="electronic music"/>
    <x v="2342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8.63774999999998"/>
    <n v="388.9762295081967"/>
    <x v="3"/>
    <s v="electronic music"/>
    <x v="2343"/>
    <d v="2016-01-31T13:56:03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09.92831428571431"/>
    <n v="71.848571428571432"/>
    <x v="3"/>
    <s v="electronic music"/>
    <x v="2344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.00828571428571"/>
    <n v="57.381803278688523"/>
    <x v="3"/>
    <s v="electronic music"/>
    <x v="2345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.09292094387415"/>
    <n v="69.666666666666671"/>
    <x v="3"/>
    <s v="electronic music"/>
    <x v="2346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.27000000000001"/>
    <n v="45.988235294117644"/>
    <x v="3"/>
    <s v="electronic music"/>
    <x v="2347"/>
    <d v="2017-03-06T20:0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1.75999999999999"/>
    <n v="79.262411347517727"/>
    <x v="3"/>
    <s v="electronic music"/>
    <x v="2348"/>
    <d v="2015-04-04T21:59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.09999999999997"/>
    <n v="43.031446540880502"/>
    <x v="3"/>
    <s v="electronic music"/>
    <x v="23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.4"/>
    <n v="108.48484848484848"/>
    <x v="3"/>
    <s v="electronic music"/>
    <x v="2350"/>
    <d v="2015-12-16T18:20:1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.49703703703703"/>
    <n v="61.029583333333335"/>
    <x v="3"/>
    <s v="electronic music"/>
    <x v="2351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2.86144578313252"/>
    <n v="50.592592592592595"/>
    <x v="3"/>
    <s v="electronic music"/>
    <x v="235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.0018"/>
    <n v="39.157168674698795"/>
    <x v="3"/>
    <s v="electronic music"/>
    <x v="2353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7.65217391304347"/>
    <n v="65.15789473684211"/>
    <x v="3"/>
    <s v="electronic music"/>
    <x v="2354"/>
    <d v="2015-02-11T15:23:4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.36044444444444"/>
    <n v="23.963127962085309"/>
    <x v="3"/>
    <s v="electronic music"/>
    <x v="235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.1"/>
    <n v="48.61904761904762"/>
    <x v="3"/>
    <s v="electronic music"/>
    <x v="2356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.33333333333334"/>
    <n v="35.73770491803279"/>
    <x v="3"/>
    <s v="electronic music"/>
    <x v="2357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.19999999999999"/>
    <n v="21.366666666666667"/>
    <x v="3"/>
    <s v="electronic music"/>
    <x v="2358"/>
    <d v="2016-12-13T07:59:0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4.93636363636362"/>
    <n v="61.562666666666665"/>
    <x v="6"/>
    <s v="photobooks"/>
    <x v="235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.44"/>
    <n v="118.73873873873873"/>
    <x v="6"/>
    <s v="photobooks"/>
    <x v="2360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6.73333333333332"/>
    <n v="65.081300813008127"/>
    <x v="6"/>
    <s v="photobooks"/>
    <x v="2361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.12571428571428"/>
    <n v="130.15714285714284"/>
    <x v="6"/>
    <s v="photobooks"/>
    <x v="2362"/>
    <d v="2015-05-17T18:00:0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0.54999999999998"/>
    <n v="37.776470588235291"/>
    <x v="6"/>
    <s v="photobooks"/>
    <x v="2363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7.77777777777777"/>
    <n v="112.79069767441861"/>
    <x v="6"/>
    <s v="photobooks"/>
    <x v="2364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307692307692"/>
    <x v="6"/>
    <s v="photobooks"/>
    <x v="236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.07407407407408"/>
    <n v="89.242424242424249"/>
    <x v="6"/>
    <s v="photobooks"/>
    <x v="2366"/>
    <d v="2016-03-20T13:29:2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33333333333332"/>
    <x v="6"/>
    <s v="photobooks"/>
    <x v="2367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3.95714285714286"/>
    <n v="79.967032967032964"/>
    <x v="6"/>
    <s v="photobooks"/>
    <x v="2368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.24"/>
    <n v="56.414565826330531"/>
    <x v="6"/>
    <s v="photobooks"/>
    <x v="236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1764705882348"/>
    <x v="6"/>
    <s v="photobooks"/>
    <x v="2370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69.91034482758624"/>
    <n v="76.439453125"/>
    <x v="6"/>
    <s v="photobooks"/>
    <x v="2371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.29333333333332"/>
    <n v="121"/>
    <x v="6"/>
    <s v="photobooks"/>
    <x v="2372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0.59999999999997"/>
    <n v="54.616766467065865"/>
    <x v="6"/>
    <s v="photobooks"/>
    <x v="2373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.31677953348381"/>
    <n v="299.22222222222223"/>
    <x v="6"/>
    <s v="photobooks"/>
    <x v="2374"/>
    <d v="2015-07-08T18:30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5.60416666666667"/>
    <n v="58.533980582524272"/>
    <x v="6"/>
    <s v="photobooks"/>
    <x v="2375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.43783333333334"/>
    <n v="55.371801801801809"/>
    <x v="6"/>
    <s v="photobooks"/>
    <x v="237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.244"/>
    <n v="183.80442804428046"/>
    <x v="6"/>
    <s v="photobooks"/>
    <x v="2377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.45398773006136"/>
    <n v="165.34653465346534"/>
    <x v="6"/>
    <s v="photobooks"/>
    <x v="2378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2.94615384615385"/>
    <n v="234.78947368421052"/>
    <x v="6"/>
    <s v="photobooks"/>
    <x v="2379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0.86153846153847"/>
    <n v="211.48387096774192"/>
    <x v="6"/>
    <s v="photobooks"/>
    <x v="2380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4.99999999999999"/>
    <n v="32.34375"/>
    <x v="6"/>
    <s v="photobooks"/>
    <x v="2381"/>
    <d v="2017-03-11T13:29:00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.16766467065868"/>
    <n v="123.37588652482269"/>
    <x v="6"/>
    <s v="photobooks"/>
    <x v="2382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.29999999999998"/>
    <n v="207.06666666666666"/>
    <x v="6"/>
    <s v="photobooks"/>
    <x v="2383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08695652174"/>
    <x v="6"/>
    <s v="photobooks"/>
    <x v="2384"/>
    <d v="2017-02-25T20:18:25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.31499999999997"/>
    <n v="493.81553398058253"/>
    <x v="6"/>
    <s v="photobooks"/>
    <x v="2385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.1"/>
    <n v="168.5"/>
    <x v="6"/>
    <s v="photobooks"/>
    <x v="2386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.04"/>
    <n v="38.867469879518069"/>
    <x v="6"/>
    <s v="photobooks"/>
    <x v="2387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.23076923076924"/>
    <n v="61.527777777777779"/>
    <x v="6"/>
    <s v="photobooks"/>
    <x v="2388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1.80000000000001"/>
    <n v="105.44"/>
    <x v="6"/>
    <s v="photobooks"/>
    <x v="2389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.0802000000001"/>
    <n v="71.592003642987251"/>
    <x v="6"/>
    <s v="photobooks"/>
    <x v="2390"/>
    <d v="2014-05-30T22:09:16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5.70000000000002"/>
    <n v="91.882882882882882"/>
    <x v="6"/>
    <s v="photobooks"/>
    <x v="2391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2.60000000000001"/>
    <n v="148.57377049180329"/>
    <x v="6"/>
    <s v="photobooks"/>
    <x v="2392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.27777777777777"/>
    <n v="174.2134831460674"/>
    <x v="6"/>
    <s v="photobooks"/>
    <x v="2393"/>
    <d v="2015-11-01T03:00:0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.16819571865443"/>
    <n v="102.86166007905139"/>
    <x v="6"/>
    <s v="photobooks"/>
    <x v="2394"/>
    <d v="2016-10-20T11:05:13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3.76666666666668"/>
    <n v="111.17857142857143"/>
    <x v="6"/>
    <s v="photobooks"/>
    <x v="2395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.40954545454547"/>
    <n v="23.796213592233013"/>
    <x v="6"/>
    <s v="photobooks"/>
    <x v="2396"/>
    <d v="2016-12-04T00:00:00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.375"/>
    <n v="81.268115942028984"/>
    <x v="6"/>
    <s v="photobooks"/>
    <x v="2397"/>
    <d v="2016-04-01T04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.10606060606061"/>
    <n v="116.21465968586388"/>
    <x v="6"/>
    <s v="photobooks"/>
    <x v="2398"/>
    <d v="2016-11-10T05:15:0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3.8"/>
    <n v="46.133333333333333"/>
    <x v="3"/>
    <s v="rock"/>
    <x v="2399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.24999999999999"/>
    <n v="141.47058823529412"/>
    <x v="3"/>
    <s v="rock"/>
    <x v="2400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3870967741936"/>
    <x v="3"/>
    <s v="rock"/>
    <x v="2401"/>
    <d v="2011-12-06T02:02:29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.14285714285715"/>
    <n v="85.5"/>
    <x v="3"/>
    <s v="rock"/>
    <x v="2402"/>
    <d v="2013-05-06T07:00:55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1.63999999999999"/>
    <n v="64.254237288135599"/>
    <x v="3"/>
    <s v="rock"/>
    <x v="240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.44"/>
    <n v="64.46913580246914"/>
    <x v="3"/>
    <s v="rock"/>
    <x v="2404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.15333333333331"/>
    <n v="118.2007874015748"/>
    <x v="3"/>
    <s v="rock"/>
    <x v="2405"/>
    <d v="2014-09-06T15:25:31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1.8"/>
    <n v="82.540540540540547"/>
    <x v="3"/>
    <s v="rock"/>
    <x v="2406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7.65714285714284"/>
    <n v="34.170212765957444"/>
    <x v="3"/>
    <s v="rock"/>
    <x v="2407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.2"/>
    <n v="42.73322081575246"/>
    <x v="3"/>
    <s v="rock"/>
    <x v="2408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8.85074626865671"/>
    <n v="94.489361702127653"/>
    <x v="3"/>
    <s v="rock"/>
    <x v="2409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.36666666666667"/>
    <n v="55.697247706422019"/>
    <x v="3"/>
    <s v="rock"/>
    <x v="2410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7.96376666666666"/>
    <n v="98.030831024930734"/>
    <x v="3"/>
    <s v="rock"/>
    <x v="241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4.72727272727275"/>
    <n v="92.102272727272734"/>
    <x v="3"/>
    <s v="rock"/>
    <x v="2412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.14633333333336"/>
    <n v="38.175462686567165"/>
    <x v="3"/>
    <s v="rock"/>
    <x v="2413"/>
    <d v="2013-08-31T14:40:12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.24"/>
    <n v="27.145833333333332"/>
    <x v="3"/>
    <s v="rock"/>
    <x v="241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3.66666666666667"/>
    <n v="50.689189189189186"/>
    <x v="3"/>
    <s v="rock"/>
    <x v="2415"/>
    <d v="2014-02-26T20:13:4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.25"/>
    <n v="38.942307692307693"/>
    <x v="3"/>
    <s v="rock"/>
    <x v="2416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.41538461538462"/>
    <n v="77.638095238095232"/>
    <x v="3"/>
    <s v="rock"/>
    <x v="2417"/>
    <d v="2014-02-16T18:18:12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36585365853661"/>
    <x v="3"/>
    <s v="rock"/>
    <x v="2418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.46153846153845"/>
    <n v="31.823529411764707"/>
    <x v="3"/>
    <s v="rock"/>
    <x v="2419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.14771428571429"/>
    <n v="63.184393939393942"/>
    <x v="3"/>
    <s v="rock"/>
    <x v="2420"/>
    <d v="2010-11-30T15:43:3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.47368421052632"/>
    <n v="190.9"/>
    <x v="3"/>
    <s v="rock"/>
    <x v="2421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1.8"/>
    <n v="140.85534591194968"/>
    <x v="3"/>
    <s v="rock"/>
    <x v="2422"/>
    <d v="2013-07-24T14:02:38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6.66666666666667"/>
    <n v="76.92307692307692"/>
    <x v="3"/>
    <s v="rock"/>
    <x v="2423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8.64893617021276"/>
    <n v="99.15533980582525"/>
    <x v="3"/>
    <s v="rock"/>
    <x v="2424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4.72"/>
    <n v="67.881656804733723"/>
    <x v="3"/>
    <s v="rock"/>
    <x v="2425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1.8"/>
    <n v="246.29032258064515"/>
    <x v="3"/>
    <s v="rock"/>
    <x v="2426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8571428571428"/>
    <x v="3"/>
    <s v="rock"/>
    <x v="2427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3.49999999999999"/>
    <n v="76.666666666666671"/>
    <x v="3"/>
    <s v="rock"/>
    <x v="2428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4.97535999999999"/>
    <n v="82.963254817987149"/>
    <x v="3"/>
    <s v="rock"/>
    <x v="2429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.14066666666668"/>
    <n v="62.522107969151669"/>
    <x v="3"/>
    <s v="rock"/>
    <x v="2430"/>
    <d v="2013-08-07T20:49:47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.42100000000001"/>
    <n v="46.06808823529412"/>
    <x v="3"/>
    <s v="rock"/>
    <x v="2431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.12433333333333"/>
    <n v="38.543946731234868"/>
    <x v="3"/>
    <s v="rock"/>
    <x v="2432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4.93846153846152"/>
    <n v="53.005263157894738"/>
    <x v="3"/>
    <s v="rock"/>
    <x v="2433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0.77157238734421"/>
    <n v="73.355396825396824"/>
    <x v="3"/>
    <s v="rock"/>
    <x v="243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0.91186666666665"/>
    <n v="127.97523076923076"/>
    <x v="3"/>
    <s v="rock"/>
    <x v="243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0.71428571428572"/>
    <n v="104.72972972972973"/>
    <x v="3"/>
    <s v="rock"/>
    <x v="24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3.61333333333333"/>
    <n v="67.671532846715323"/>
    <x v="3"/>
    <s v="rock"/>
    <x v="2437"/>
    <d v="2013-12-09T04:59:0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.05"/>
    <n v="95.931818181818187"/>
    <x v="3"/>
    <s v="rock"/>
    <x v="2438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1290322580641"/>
    <x v="7"/>
    <s v="plays"/>
    <x v="2439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1.64999999999999"/>
    <n v="32.269841269841272"/>
    <x v="7"/>
    <s v="plays"/>
    <x v="2440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.33333333333333"/>
    <n v="81.25"/>
    <x v="7"/>
    <s v="plays"/>
    <x v="2441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7"/>
    <s v="plays"/>
    <x v="2442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.44999999999999"/>
    <n v="65.868852459016395"/>
    <x v="7"/>
    <s v="plays"/>
    <x v="2443"/>
    <d v="2016-08-10T04:00:0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.06666666666666"/>
    <n v="36.07692307692308"/>
    <x v="7"/>
    <s v="plays"/>
    <x v="2444"/>
    <d v="2017-01-04T03:14:05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8.57142857142857"/>
    <n v="44.186046511627907"/>
    <x v="7"/>
    <s v="plays"/>
    <x v="2445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5.70000000000002"/>
    <n v="104.07142857142857"/>
    <x v="7"/>
    <s v="plays"/>
    <x v="2446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.00000000000001"/>
    <n v="35.96153846153846"/>
    <x v="7"/>
    <s v="plays"/>
    <x v="2447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.23333333333333"/>
    <n v="127.79166666666667"/>
    <x v="7"/>
    <s v="plays"/>
    <x v="2448"/>
    <d v="2015-11-14T17:49:31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27272727272727"/>
    <x v="7"/>
    <s v="plays"/>
    <x v="2449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1.96000000000001"/>
    <n v="39.828125"/>
    <x v="7"/>
    <s v="plays"/>
    <x v="2450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.1764705882353"/>
    <n v="52.173913043478258"/>
    <x v="7"/>
    <s v="plays"/>
    <x v="2451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09.52500000000001"/>
    <n v="92.037815126050418"/>
    <x v="7"/>
    <s v="plays"/>
    <x v="2452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4.65"/>
    <n v="63.424242424242422"/>
    <x v="7"/>
    <s v="plays"/>
    <x v="2453"/>
    <d v="2016-04-28T16:20:3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25"/>
    <x v="7"/>
    <s v="plays"/>
    <x v="2454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7"/>
    <s v="plays"/>
    <x v="2455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2.75000000000001"/>
    <n v="70.862068965517238"/>
    <x v="7"/>
    <s v="plays"/>
    <x v="2456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7"/>
    <s v="plays"/>
    <x v="2457"/>
    <d v="2016-12-01T02:23:31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.26085714285716"/>
    <n v="42.214166666666671"/>
    <x v="7"/>
    <s v="plays"/>
    <x v="2458"/>
    <d v="2016-07-31T1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7.73333333333335"/>
    <n v="40.762589928057551"/>
    <x v="2"/>
    <s v="nonfiction"/>
    <x v="245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1428571428569"/>
    <x v="2"/>
    <s v="nonfiction"/>
    <x v="2460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.32653061224491"/>
    <n v="48.449664429530202"/>
    <x v="2"/>
    <s v="nonfiction"/>
    <x v="246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.2"/>
    <n v="82.41935483870968"/>
    <x v="2"/>
    <s v="nonfiction"/>
    <x v="2462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1.8723404255319"/>
    <n v="230.19230769230768"/>
    <x v="2"/>
    <s v="nonfiction"/>
    <x v="246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.2"/>
    <n v="59.360465116279073"/>
    <x v="2"/>
    <s v="nonfiction"/>
    <x v="2464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.05"/>
    <n v="66.698717948717942"/>
    <x v="2"/>
    <s v="nonfiction"/>
    <x v="2465"/>
    <d v="2015-12-26T00:18:54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.265"/>
    <n v="168.77500000000001"/>
    <x v="2"/>
    <s v="nonfiction"/>
    <x v="2466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.13999999999999"/>
    <n v="59.973568281938327"/>
    <x v="2"/>
    <s v="nonfiction"/>
    <x v="2467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3.6"/>
    <n v="31.80952380952381"/>
    <x v="2"/>
    <s v="nonfiction"/>
    <x v="246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.25"/>
    <n v="24.421875"/>
    <x v="2"/>
    <s v="nonfiction"/>
    <x v="246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2.67999999999999"/>
    <n v="25.347107438016529"/>
    <x v="2"/>
    <s v="nonfiction"/>
    <x v="2470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2.81058823529412"/>
    <n v="71.443218390804603"/>
    <x v="2"/>
    <s v="nonfiction"/>
    <x v="2471"/>
    <d v="2013-07-05T00:56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.29999999999998"/>
    <n v="38.553846153846152"/>
    <x v="2"/>
    <s v="nonfiction"/>
    <x v="2472"/>
    <d v="2013-03-01T05:59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1.66666666666667"/>
    <n v="68.367346938775512"/>
    <x v="2"/>
    <s v="nonfiction"/>
    <x v="247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5.75757575757575"/>
    <n v="40.210526315789473"/>
    <x v="2"/>
    <s v="nonfiction"/>
    <x v="2474"/>
    <d v="2011-07-06T19:33:1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.2"/>
    <n v="32.074074074074076"/>
    <x v="2"/>
    <s v="nonfiction"/>
    <x v="2475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5.98333333333333"/>
    <n v="28.632575757575758"/>
    <x v="2"/>
    <s v="nonfiction"/>
    <x v="2476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.1"/>
    <n v="43.64"/>
    <x v="2"/>
    <s v="nonfiction"/>
    <x v="2477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2478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8.64285714285714"/>
    <n v="346.04166666666669"/>
    <x v="3"/>
    <s v="rock"/>
    <x v="2479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.26666666666667"/>
    <n v="81.739130434782609"/>
    <x v="3"/>
    <s v="rock"/>
    <x v="2480"/>
    <d v="2015-03-16T16:35:5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.48920000000001"/>
    <n v="64.535306122448986"/>
    <x v="3"/>
    <s v="rock"/>
    <x v="2481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.26"/>
    <n v="63.477777777777774"/>
    <x v="3"/>
    <s v="rock"/>
    <x v="2482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0.7"/>
    <n v="63.620689655172413"/>
    <x v="3"/>
    <s v="rock"/>
    <x v="2483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.34805315203954"/>
    <n v="83.967068965517228"/>
    <x v="3"/>
    <s v="rock"/>
    <x v="2484"/>
    <d v="2014-04-11T14:15:46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3.66666666666666"/>
    <n v="77.75"/>
    <x v="3"/>
    <s v="rock"/>
    <x v="2485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.08672667523933"/>
    <n v="107.07142857142857"/>
    <x v="3"/>
    <s v="rock"/>
    <x v="2486"/>
    <d v="2015-05-07T18:12:22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3"/>
    <s v="rock"/>
    <x v="2487"/>
    <d v="2012-07-12T17:45:32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.01"/>
    <n v="201.94230769230768"/>
    <x v="3"/>
    <s v="rock"/>
    <x v="2488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.46666666666667"/>
    <n v="43.060606060606062"/>
    <x v="3"/>
    <s v="rock"/>
    <x v="2489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.32499999999999"/>
    <n v="62.871559633027523"/>
    <x v="3"/>
    <s v="rock"/>
    <x v="2490"/>
    <d v="2017-01-15T01:35:19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.48648648648651"/>
    <n v="55.607142857142854"/>
    <x v="3"/>
    <s v="rock"/>
    <x v="2491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.15384615384616"/>
    <n v="48.70967741935484"/>
    <x v="3"/>
    <s v="rock"/>
    <x v="2492"/>
    <d v="2017-02-03T04:11:0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.35000000000002"/>
    <n v="30.578947368421051"/>
    <x v="3"/>
    <s v="rock"/>
    <x v="2493"/>
    <d v="2016-08-01T18:13:3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1.60000000000001"/>
    <n v="73.907284768211923"/>
    <x v="3"/>
    <s v="rock"/>
    <x v="2494"/>
    <d v="2015-06-05T11:47:56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3"/>
    <s v="rock"/>
    <x v="2495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.1"/>
    <n v="73.356164383561648"/>
    <x v="3"/>
    <s v="rock"/>
    <x v="2496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.3625"/>
    <n v="56.412162162162161"/>
    <x v="3"/>
    <s v="rock"/>
    <x v="2497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.40909090909091"/>
    <n v="50.247311827956992"/>
    <x v="3"/>
    <s v="rock"/>
    <x v="249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.08571428571429"/>
    <n v="68.936507936507937"/>
    <x v="3"/>
    <s v="rock"/>
    <x v="2499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.406125"/>
    <n v="65.914104477611943"/>
    <x v="3"/>
    <s v="rock"/>
    <x v="2500"/>
    <d v="2016-04-29T12:11:0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8.75"/>
    <n v="62.5"/>
    <x v="3"/>
    <s v="rock"/>
    <x v="2501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6.625"/>
    <n v="70.064102564102569"/>
    <x v="3"/>
    <s v="rock"/>
    <x v="2502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4.8074"/>
    <n v="60.181874999999998"/>
    <x v="3"/>
    <s v="rock"/>
    <x v="2503"/>
    <d v="2016-10-17T16:14:0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.4"/>
    <n v="21.382352941176471"/>
    <x v="3"/>
    <s v="rock"/>
    <x v="2504"/>
    <d v="2016-08-13T11:32:37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.10714285714285"/>
    <n v="160.78947368421052"/>
    <x v="3"/>
    <s v="rock"/>
    <x v="2505"/>
    <d v="2015-04-27T17:12:0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.2"/>
    <n v="42.384615384615387"/>
    <x v="3"/>
    <s v="rock"/>
    <x v="2506"/>
    <d v="2015-08-22T04:59:0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3.64000000000001"/>
    <n v="27.317307692307693"/>
    <x v="3"/>
    <s v="rock"/>
    <x v="2507"/>
    <d v="2016-03-03T03:43:06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.35000000000001"/>
    <n v="196.82692307692307"/>
    <x v="3"/>
    <s v="rock"/>
    <x v="2508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.13333333333334"/>
    <n v="53.882352941176471"/>
    <x v="3"/>
    <s v="rock"/>
    <x v="2509"/>
    <d v="2017-03-01T03:00:00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1.88571428571427"/>
    <n v="47.756097560975611"/>
    <x v="3"/>
    <s v="rock"/>
    <x v="2510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.3"/>
    <n v="88.191780821917803"/>
    <x v="3"/>
    <s v="rock"/>
    <x v="2511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3.85000000000001"/>
    <n v="72.056962025316452"/>
    <x v="3"/>
    <s v="rock"/>
    <x v="2512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09.68181818181819"/>
    <n v="74.246153846153845"/>
    <x v="3"/>
    <s v="rock"/>
    <x v="2513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.14444444444443"/>
    <n v="61.701086956521742"/>
    <x v="3"/>
    <s v="rock"/>
    <x v="2514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.42857142857144"/>
    <n v="17.235294117647058"/>
    <x v="3"/>
    <s v="rock"/>
    <x v="2515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6.52000000000004"/>
    <n v="51.720833333333331"/>
    <x v="3"/>
    <s v="rock"/>
    <x v="2516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.16"/>
    <n v="24.150442477876105"/>
    <x v="3"/>
    <s v="rock"/>
    <x v="2517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2.57499999999999"/>
    <n v="62.166666666666664"/>
    <x v="3"/>
    <s v="rock"/>
    <x v="2518"/>
    <d v="2013-07-26T01:30:35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.24459999999999"/>
    <n v="44.66673529411765"/>
    <x v="2"/>
    <s v="radio &amp; podcasts"/>
    <x v="2519"/>
    <d v="2014-10-21T00:00:0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8.5175"/>
    <n v="28.937999999999999"/>
    <x v="2"/>
    <s v="radio &amp; podcasts"/>
    <x v="2520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7.66666666666666"/>
    <n v="35.44"/>
    <x v="2"/>
    <s v="radio &amp; podcasts"/>
    <x v="2521"/>
    <d v="2013-04-07T20:52:18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.19999999999999"/>
    <n v="34.871794871794869"/>
    <x v="2"/>
    <s v="radio &amp; podcasts"/>
    <x v="2522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.41449999999998"/>
    <n v="52.622732513451197"/>
    <x v="2"/>
    <s v="radio &amp; podcasts"/>
    <x v="2523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7.87731249999999"/>
    <n v="69.598266129032254"/>
    <x v="2"/>
    <s v="radio &amp; podcasts"/>
    <x v="2524"/>
    <d v="2016-01-12T05:00:00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.08"/>
    <n v="76.72"/>
    <x v="2"/>
    <s v="radio &amp; podcasts"/>
    <x v="252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.36842105263158"/>
    <n v="33.191126279863482"/>
    <x v="2"/>
    <s v="radio &amp; podcasts"/>
    <x v="2526"/>
    <d v="2011-06-12T00:20:49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.42485875706214"/>
    <n v="149.46417445482865"/>
    <x v="2"/>
    <s v="radio &amp; podcasts"/>
    <x v="2527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.13333333333334"/>
    <n v="23.172839506172838"/>
    <x v="2"/>
    <s v="radio &amp; podcasts"/>
    <x v="2528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3.840625"/>
    <n v="96.877551020408163"/>
    <x v="2"/>
    <s v="radio &amp; podcasts"/>
    <x v="2529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8.70400000000001"/>
    <n v="103.20238095238095"/>
    <x v="2"/>
    <s v="radio &amp; podcasts"/>
    <x v="2530"/>
    <d v="2013-10-16T13:01:43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0.51600000000001"/>
    <n v="38.462553191489363"/>
    <x v="2"/>
    <s v="radio &amp; podcasts"/>
    <x v="2531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.26666666666667"/>
    <n v="44.315789473684212"/>
    <x v="2"/>
    <s v="radio &amp; podcasts"/>
    <x v="253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8.66966666666667"/>
    <n v="64.173356009070289"/>
    <x v="2"/>
    <s v="radio &amp; podcasts"/>
    <x v="2533"/>
    <d v="2014-12-20T04:59:0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1.55466666666666"/>
    <n v="43.333275109170302"/>
    <x v="2"/>
    <s v="radio &amp; podcasts"/>
    <x v="2534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.31"/>
    <n v="90.495934959349597"/>
    <x v="2"/>
    <s v="radio &amp; podcasts"/>
    <x v="2535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1.6142199999999"/>
    <n v="29.187190495010373"/>
    <x v="2"/>
    <s v="radio &amp; podcasts"/>
    <x v="2536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.375"/>
    <n v="30.95774647887324"/>
    <x v="2"/>
    <s v="radio &amp; podcasts"/>
    <x v="2537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.04040000000001"/>
    <n v="92.157795275590544"/>
    <x v="2"/>
    <s v="radio &amp; podcasts"/>
    <x v="2538"/>
    <d v="2013-07-26T17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.33076923076925"/>
    <n v="97.731073446327684"/>
    <x v="6"/>
    <s v="photobooks"/>
    <x v="2539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.44545454545455"/>
    <n v="67.835866261398181"/>
    <x v="6"/>
    <s v="photobooks"/>
    <x v="254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7.89146666666667"/>
    <n v="56.98492957746479"/>
    <x v="6"/>
    <s v="photobooks"/>
    <x v="2541"/>
    <d v="2016-10-23T08:20:01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7.93846153846158"/>
    <n v="67.159851301115239"/>
    <x v="6"/>
    <s v="photobooks"/>
    <x v="2542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3.58125"/>
    <n v="48.037681159420288"/>
    <x v="6"/>
    <s v="photobooks"/>
    <x v="254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.4"/>
    <n v="38.860465116279073"/>
    <x v="6"/>
    <s v="photobooks"/>
    <x v="25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1818181818187"/>
    <x v="6"/>
    <s v="photobooks"/>
    <x v="2545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0.76216216216217"/>
    <n v="97.113744075829388"/>
    <x v="6"/>
    <s v="photobooks"/>
    <x v="2546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3.64125714285714"/>
    <n v="110.39397959183674"/>
    <x v="6"/>
    <s v="photobooks"/>
    <x v="2547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.03500000000001"/>
    <n v="39.91506172839506"/>
    <x v="6"/>
    <s v="photobooks"/>
    <x v="254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1.79285714285714"/>
    <n v="75.975728155339809"/>
    <x v="6"/>
    <s v="photobooks"/>
    <x v="2549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8.7714285714286"/>
    <n v="58.379104477611939"/>
    <x v="6"/>
    <s v="photobooks"/>
    <x v="2550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.01875000000001"/>
    <n v="55.82093023255814"/>
    <x v="6"/>
    <s v="photobooks"/>
    <x v="2551"/>
    <d v="2014-07-16T15:17:46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.476"/>
    <n v="151.24431818181819"/>
    <x v="6"/>
    <s v="photobooks"/>
    <x v="2552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.18899999999999"/>
    <n v="849.67027027027029"/>
    <x v="6"/>
    <s v="photobooks"/>
    <x v="2553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8.65882352941176"/>
    <n v="159.24137931034483"/>
    <x v="6"/>
    <s v="photobooks"/>
    <x v="2554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1.97999999999999"/>
    <n v="39.507317073170732"/>
    <x v="6"/>
    <s v="photobooks"/>
    <x v="2555"/>
    <d v="2014-12-06T06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.36666666666665"/>
    <n v="130.52966101694915"/>
    <x v="6"/>
    <s v="photobooks"/>
    <x v="2556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.36388888888889"/>
    <n v="64.156896551724131"/>
    <x v="6"/>
    <s v="photobooks"/>
    <x v="2557"/>
    <d v="2014-06-20T21:59:0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.47222222222223"/>
    <n v="111.52694610778443"/>
    <x v="6"/>
    <s v="photobooks"/>
    <x v="2558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6.81333333333333"/>
    <n v="170.44680851063831"/>
    <x v="6"/>
    <s v="photobooks"/>
    <x v="2559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8.96574712643678"/>
    <n v="133.7391592920354"/>
    <x v="6"/>
    <s v="photobooks"/>
    <x v="2560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4.84324324324325"/>
    <n v="95.834024896265561"/>
    <x v="6"/>
    <s v="photobooks"/>
    <x v="2561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6.99999999999997"/>
    <n v="221.78571428571428"/>
    <x v="6"/>
    <s v="photobooks"/>
    <x v="2562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.00576923076923"/>
    <n v="32.315357142857138"/>
    <x v="6"/>
    <s v="photobooks"/>
    <x v="2563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.32608695652173"/>
    <n v="98.839285714285708"/>
    <x v="6"/>
    <s v="photobooks"/>
    <x v="2564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.44428571428573"/>
    <n v="55.222142857142863"/>
    <x v="6"/>
    <s v="photobooks"/>
    <x v="2565"/>
    <d v="2017-03-14T13:24:46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1.56666666666666"/>
    <n v="52.793750000000003"/>
    <x v="6"/>
    <s v="photobooks"/>
    <x v="2566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0.67894736842105"/>
    <n v="135.66666666666666"/>
    <x v="6"/>
    <s v="photobooks"/>
    <x v="2567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4.82571428571427"/>
    <n v="53.991990846681922"/>
    <x v="6"/>
    <s v="photobooks"/>
    <x v="2568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5.95744680851064"/>
    <n v="56.643835616438359"/>
    <x v="6"/>
    <s v="photobooks"/>
    <x v="2569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.02000000000004"/>
    <n v="82.316326530612244"/>
    <x v="6"/>
    <s v="photobooks"/>
    <x v="2570"/>
    <d v="2016-02-15T15:00:0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.14000000000001"/>
    <n v="88.26081081081081"/>
    <x v="6"/>
    <s v="photobooks"/>
    <x v="2571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7.73333333333335"/>
    <n v="84.905149051490511"/>
    <x v="6"/>
    <s v="photobooks"/>
    <x v="257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.42499999999998"/>
    <n v="48.154545454545456"/>
    <x v="6"/>
    <s v="photobooks"/>
    <x v="2573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.30841666666666"/>
    <n v="66.015406593406595"/>
    <x v="6"/>
    <s v="photobooks"/>
    <x v="2574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79.9"/>
    <n v="96.375"/>
    <x v="6"/>
    <s v="photobooks"/>
    <x v="2575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2.62857142857142"/>
    <n v="156.17391304347825"/>
    <x v="6"/>
    <s v="photobooks"/>
    <x v="2576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5.98609999999999"/>
    <n v="95.764859154929582"/>
    <x v="6"/>
    <s v="photobooks"/>
    <x v="2577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7.86666666666667"/>
    <n v="180.40816326530611"/>
    <x v="6"/>
    <s v="photobooks"/>
    <x v="2578"/>
    <d v="2014-11-26T01:15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.2492"/>
    <n v="48.325535714285714"/>
    <x v="3"/>
    <s v="rock"/>
    <x v="2579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.16666666666667"/>
    <n v="46.953125"/>
    <x v="3"/>
    <s v="rock"/>
    <x v="2580"/>
    <d v="2011-10-14T23:0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.03299999999999"/>
    <n v="66.688666666666663"/>
    <x v="3"/>
    <s v="rock"/>
    <x v="2581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.10714285714286"/>
    <n v="48.842857142857142"/>
    <x v="3"/>
    <s v="rock"/>
    <x v="2582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0.69333333333334"/>
    <n v="137.30909090909091"/>
    <x v="3"/>
    <s v="rock"/>
    <x v="258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.004125"/>
    <n v="87.829673913043479"/>
    <x v="3"/>
    <s v="rock"/>
    <x v="2584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.11000000000001"/>
    <n v="70.785365853658533"/>
    <x v="3"/>
    <s v="rock"/>
    <x v="2585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.25"/>
    <n v="52.826086956521742"/>
    <x v="3"/>
    <s v="rock"/>
    <x v="258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.33333333333333"/>
    <n v="443.75"/>
    <x v="3"/>
    <s v="rock"/>
    <x v="2587"/>
    <d v="2011-11-02T08:00:00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1.85000000000002"/>
    <n v="48.544642857142854"/>
    <x v="3"/>
    <s v="rock"/>
    <x v="2588"/>
    <d v="2012-12-15T22:11:50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.125"/>
    <n v="37.074074074074076"/>
    <x v="3"/>
    <s v="rock"/>
    <x v="2589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.00000000000001"/>
    <n v="50"/>
    <x v="3"/>
    <s v="rock"/>
    <x v="2590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1.49999999999999"/>
    <n v="39.03846153846154"/>
    <x v="3"/>
    <s v="rock"/>
    <x v="2591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2.69999999999999"/>
    <n v="66.688311688311686"/>
    <x v="3"/>
    <s v="rock"/>
    <x v="2592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.12500000000001"/>
    <n v="67.132352941176464"/>
    <x v="3"/>
    <s v="rock"/>
    <x v="2593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.2"/>
    <n v="66.369426751592357"/>
    <x v="3"/>
    <s v="rock"/>
    <x v="2594"/>
    <d v="2012-11-22T22:00:0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5.85714285714286"/>
    <n v="64.620253164556956"/>
    <x v="3"/>
    <s v="rock"/>
    <x v="2595"/>
    <d v="2013-11-01T19:00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.06666666666666"/>
    <n v="58.370370370370374"/>
    <x v="3"/>
    <s v="rock"/>
    <x v="2596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.33333333333331"/>
    <n v="86.956521739130437"/>
    <x v="3"/>
    <s v="rock"/>
    <x v="2597"/>
    <d v="2014-09-15T04:28:06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2.99999999999999"/>
    <n v="66.470588235294116"/>
    <x v="3"/>
    <s v="rock"/>
    <x v="2598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.2"/>
    <n v="163.78378378378378"/>
    <x v="3"/>
    <s v="rock"/>
    <x v="2599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1.72463768115942"/>
    <n v="107.98461538461538"/>
    <x v="3"/>
    <s v="rock"/>
    <x v="2600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.06666666666666"/>
    <n v="42.111111111111114"/>
    <x v="3"/>
    <s v="rock"/>
    <x v="2601"/>
    <d v="2013-08-27T16:31:29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3"/>
    <s v="rock"/>
    <x v="2602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.33333333333331"/>
    <n v="112.01923076923077"/>
    <x v="3"/>
    <s v="rock"/>
    <x v="260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.18750000000001"/>
    <n v="74.953703703703709"/>
    <x v="3"/>
    <s v="rock"/>
    <x v="2604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78947368421055"/>
    <x v="3"/>
    <s v="rock"/>
    <x v="2605"/>
    <d v="2012-11-26T04:59:00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0.925"/>
    <n v="45.875"/>
    <x v="3"/>
    <s v="rock"/>
    <x v="2606"/>
    <d v="2014-06-17T17:41:22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3.66666666666666"/>
    <n v="75.853658536585371"/>
    <x v="3"/>
    <s v="rock"/>
    <x v="2607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.25"/>
    <n v="84.206349206349202"/>
    <x v="3"/>
    <s v="rock"/>
    <x v="2608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5.91"/>
    <n v="117.22556390977444"/>
    <x v="3"/>
    <s v="rock"/>
    <x v="2609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1.62500000000001"/>
    <n v="86.489361702127653"/>
    <x v="3"/>
    <s v="rock"/>
    <x v="2610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379310344828"/>
    <x v="3"/>
    <s v="rock"/>
    <x v="2611"/>
    <d v="2012-01-16T05:00:0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0.49999999999999"/>
    <n v="62.8125"/>
    <x v="3"/>
    <s v="rock"/>
    <x v="2612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.29999999999998"/>
    <n v="67.729729729729726"/>
    <x v="3"/>
    <s v="rock"/>
    <x v="2613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3.55555555555556"/>
    <n v="53.5632183908046"/>
    <x v="3"/>
    <s v="rock"/>
    <x v="2614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3.8"/>
    <n v="34.6"/>
    <x v="3"/>
    <s v="rock"/>
    <x v="2615"/>
    <d v="2009-12-31T23:39:00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88888888888886"/>
    <x v="3"/>
    <s v="rock"/>
    <x v="2616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36842105263165"/>
    <x v="3"/>
    <s v="rock"/>
    <x v="2617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69.86"/>
    <n v="39.967058823529413"/>
    <x v="3"/>
    <s v="rock"/>
    <x v="2618"/>
    <d v="2010-08-03T01:59:00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.4"/>
    <n v="97.5"/>
    <x v="3"/>
    <s v="pop"/>
    <x v="2619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57142857142854"/>
    <x v="3"/>
    <s v="pop"/>
    <x v="2620"/>
    <d v="2011-06-14T00:35:27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4.70000000000002"/>
    <n v="168.51351351351352"/>
    <x v="3"/>
    <s v="pop"/>
    <x v="2621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09.5"/>
    <n v="85.546875"/>
    <x v="3"/>
    <s v="pop"/>
    <x v="2622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0.80000000000001"/>
    <n v="554"/>
    <x v="3"/>
    <s v="pop"/>
    <x v="2623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.2"/>
    <n v="26.554216867469879"/>
    <x v="3"/>
    <s v="pop"/>
    <x v="2624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4.71999999999998"/>
    <n v="113.82608695652173"/>
    <x v="3"/>
    <s v="pop"/>
    <x v="2625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.26086956521738"/>
    <n v="32.011111111111113"/>
    <x v="3"/>
    <s v="pop"/>
    <x v="2626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0.58763157894737"/>
    <n v="47.189259259259259"/>
    <x v="3"/>
    <s v="pop"/>
    <x v="2627"/>
    <d v="2014-05-23T16:25:55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1.55000000000001"/>
    <n v="88.46875"/>
    <x v="3"/>
    <s v="pop"/>
    <x v="2628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0.75"/>
    <n v="100.75"/>
    <x v="3"/>
    <s v="pop"/>
    <x v="262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0.66666666666666"/>
    <n v="64.714285714285708"/>
    <x v="3"/>
    <s v="pop"/>
    <x v="2630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.2304"/>
    <n v="51.854285714285716"/>
    <x v="3"/>
    <s v="pop"/>
    <x v="2631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19.90909090909089"/>
    <n v="38.794117647058826"/>
    <x v="3"/>
    <s v="pop"/>
    <x v="2632"/>
    <d v="2012-04-18T21:22:4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2.86666666666667"/>
    <n v="44.645833333333336"/>
    <x v="3"/>
    <s v="pop"/>
    <x v="2633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.33493333333334"/>
    <n v="156.77333333333334"/>
    <x v="3"/>
    <s v="pop"/>
    <x v="2634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4.93380000000001"/>
    <n v="118.70339366515837"/>
    <x v="3"/>
    <s v="pop"/>
    <x v="2635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.23333333333335"/>
    <n v="74.149532710280369"/>
    <x v="3"/>
    <s v="pop"/>
    <x v="2636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2.79999999999998"/>
    <n v="12.533333333333333"/>
    <x v="3"/>
    <s v="pop"/>
    <x v="2637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3.75"/>
    <n v="27.861111111111111"/>
    <x v="3"/>
    <s v="pop"/>
    <x v="2638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2.50632911392405"/>
    <n v="80.178217821782184"/>
    <x v="3"/>
    <s v="pop"/>
    <x v="263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2.6375"/>
    <n v="132.43548387096774"/>
    <x v="3"/>
    <s v="pop"/>
    <x v="2640"/>
    <d v="2011-12-31T05:45:36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3"/>
    <s v="pop"/>
    <x v="2641"/>
    <d v="2015-02-01T00:31:47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.40879999999999"/>
    <n v="34.384494382022467"/>
    <x v="3"/>
    <s v="pop"/>
    <x v="2642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.45714285714286"/>
    <n v="44.956989247311824"/>
    <x v="3"/>
    <s v="pop"/>
    <x v="264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0.88"/>
    <n v="41.04081632653061"/>
    <x v="3"/>
    <s v="pop"/>
    <x v="2644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6.85294117647059"/>
    <n v="52.597560975609753"/>
    <x v="3"/>
    <s v="pop"/>
    <x v="2645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2.6375"/>
    <n v="70.784482758620683"/>
    <x v="3"/>
    <s v="pop"/>
    <x v="2646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39.75"/>
    <n v="53.75"/>
    <x v="3"/>
    <s v="pop"/>
    <x v="2647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2.60000000000001"/>
    <n v="44.608695652173914"/>
    <x v="3"/>
    <s v="pop"/>
    <x v="2648"/>
    <d v="2010-07-05T04:00:0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0.67349999999999"/>
    <n v="26.148961038961041"/>
    <x v="3"/>
    <s v="pop"/>
    <x v="2649"/>
    <d v="2016-08-01T13:03:34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2.94117647058823"/>
    <n v="39.183673469387756"/>
    <x v="3"/>
    <s v="pop"/>
    <x v="265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.09523809523807"/>
    <n v="45.593220338983052"/>
    <x v="3"/>
    <s v="pop"/>
    <x v="2651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1.7"/>
    <n v="89.247787610619469"/>
    <x v="3"/>
    <s v="pop"/>
    <x v="2652"/>
    <d v="2016-08-18T06:59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.416"/>
    <n v="40.416470588235299"/>
    <x v="3"/>
    <s v="pop"/>
    <x v="2653"/>
    <d v="2011-10-16T22:03:0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.33333333333333"/>
    <n v="82.38095238095238"/>
    <x v="3"/>
    <s v="pop"/>
    <x v="2654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1.66666666666667"/>
    <n v="159.52380952380952"/>
    <x v="3"/>
    <s v="pop"/>
    <x v="2655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.39999999999999"/>
    <n v="36.244897959183675"/>
    <x v="3"/>
    <s v="pop"/>
    <x v="2656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3"/>
    <s v="pop"/>
    <x v="2657"/>
    <d v="2011-07-22T01:39:05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7.5"/>
    <n v="47"/>
    <x v="3"/>
    <s v="pop"/>
    <x v="2658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3"/>
    <s v="faith"/>
    <x v="2659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3"/>
    <s v="faith"/>
    <x v="266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3"/>
    <s v="faith"/>
    <x v="2661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3"/>
    <s v="faith"/>
    <x v="2662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3"/>
    <s v="faith"/>
    <x v="266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3"/>
    <s v="faith"/>
    <x v="2664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3"/>
    <s v="faith"/>
    <x v="266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3"/>
    <s v="faith"/>
    <x v="2666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3"/>
    <s v="faith"/>
    <x v="2667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3"/>
    <s v="faith"/>
    <x v="2668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3"/>
    <s v="faith"/>
    <x v="2669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3"/>
    <s v="faith"/>
    <x v="2670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3"/>
    <s v="faith"/>
    <x v="2671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3"/>
    <s v="faith"/>
    <x v="2672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3"/>
    <s v="faith"/>
    <x v="2673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3"/>
    <s v="faith"/>
    <x v="2674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3"/>
    <s v="faith"/>
    <x v="2675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3"/>
    <s v="faith"/>
    <x v="2676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3"/>
    <s v="faith"/>
    <x v="2677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3"/>
    <s v="faith"/>
    <x v="2678"/>
    <d v="2017-04-01T04:00:00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0.83333333333334"/>
    <n v="25.576923076923077"/>
    <x v="6"/>
    <s v="photobooks"/>
    <x v="2679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8.74999999999999"/>
    <n v="63.970588235294116"/>
    <x v="6"/>
    <s v="photobooks"/>
    <x v="268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.41666666666667"/>
    <n v="89.925373134328353"/>
    <x v="6"/>
    <s v="photobooks"/>
    <x v="2681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.45454545454545"/>
    <n v="93.071428571428569"/>
    <x v="6"/>
    <s v="photobooks"/>
    <x v="2682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.01428571428571"/>
    <n v="89.674157303370791"/>
    <x v="6"/>
    <s v="photobooks"/>
    <x v="2683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.10000000000002"/>
    <n v="207.61682242990653"/>
    <x v="6"/>
    <s v="photobooks"/>
    <x v="2684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4.95555555555556"/>
    <n v="59.408805031446541"/>
    <x v="6"/>
    <s v="photobooks"/>
    <x v="2685"/>
    <d v="2015-11-13T15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29.94800000000001"/>
    <n v="358.97237569060775"/>
    <x v="6"/>
    <s v="photobooks"/>
    <x v="2686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.48756218905473"/>
    <n v="94.736641221374043"/>
    <x v="6"/>
    <s v="photobooks"/>
    <x v="2687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1.62"/>
    <n v="80.647999999999996"/>
    <x v="6"/>
    <s v="photobooks"/>
    <x v="2688"/>
    <d v="2016-04-19T20:05:04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2.89999999999999"/>
    <n v="168.68852459016392"/>
    <x v="6"/>
    <s v="photobooks"/>
    <x v="2689"/>
    <d v="2015-03-19T17:45:23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.16666666666663"/>
    <n v="34.68888888888889"/>
    <x v="6"/>
    <s v="photobooks"/>
    <x v="2690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5714285714283"/>
    <x v="6"/>
    <s v="photobooks"/>
    <x v="2691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0.52941176470587"/>
    <n v="104.38888888888889"/>
    <x v="6"/>
    <s v="photobooks"/>
    <x v="2692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2693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2.82909090909091"/>
    <n v="47.13"/>
    <x v="6"/>
    <s v="photobooks"/>
    <x v="2694"/>
    <d v="2016-08-29T04:01:09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5.99999999999999"/>
    <n v="414.28571428571428"/>
    <x v="6"/>
    <s v="photobooks"/>
    <x v="2695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4.7"/>
    <n v="42.481481481481481"/>
    <x v="6"/>
    <s v="photobooks"/>
    <x v="2696"/>
    <d v="2016-07-14T22:56:32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6.60000000000001"/>
    <n v="108.77551020408163"/>
    <x v="6"/>
    <s v="photobooks"/>
    <x v="2697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.44"/>
    <n v="81.098039215686271"/>
    <x v="6"/>
    <s v="photobooks"/>
    <x v="2698"/>
    <d v="2016-02-25T16:08:33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66666666666664"/>
    <x v="6"/>
    <s v="photobooks"/>
    <x v="2699"/>
    <d v="2015-09-12T13:37:4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2700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1.90833333333333"/>
    <n v="103.63559322033899"/>
    <x v="6"/>
    <s v="photobooks"/>
    <x v="2701"/>
    <d v="2016-10-23T20:50:4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4.88999999999999"/>
    <n v="59.162280701754383"/>
    <x v="3"/>
    <s v="rock"/>
    <x v="2702"/>
    <d v="2012-03-03T07:39:27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2727272727273"/>
    <x v="3"/>
    <s v="rock"/>
    <x v="2703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5.85714285714286"/>
    <n v="24.575757575757574"/>
    <x v="3"/>
    <s v="rock"/>
    <x v="2704"/>
    <d v="2012-10-24T16:26:16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.06666666666666"/>
    <n v="75.05"/>
    <x v="3"/>
    <s v="rock"/>
    <x v="2705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.05"/>
    <n v="42.02"/>
    <x v="3"/>
    <s v="rock"/>
    <x v="2706"/>
    <d v="2013-07-11T20:01:43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57894736842103"/>
    <x v="3"/>
    <s v="rock"/>
    <x v="270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0.66250000000001"/>
    <n v="83.885416666666671"/>
    <x v="3"/>
    <s v="rock"/>
    <x v="2708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.16000000000001"/>
    <n v="417.33333333333331"/>
    <x v="3"/>
    <s v="rock"/>
    <x v="2709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6.68333333333334"/>
    <n v="75.765151515151516"/>
    <x v="3"/>
    <s v="rock"/>
    <x v="2710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1.53333333333335"/>
    <n v="67.389380530973455"/>
    <x v="3"/>
    <s v="rock"/>
    <x v="2711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71428571428569"/>
    <x v="3"/>
    <s v="rock"/>
    <x v="2712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2.85714285714286"/>
    <n v="25"/>
    <x v="3"/>
    <s v="rock"/>
    <x v="2713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2.5"/>
    <n v="42"/>
    <x v="3"/>
    <s v="rock"/>
    <x v="2714"/>
    <d v="2013-03-02T07:59:00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.05000000000001"/>
    <n v="131.16666666666666"/>
    <x v="3"/>
    <s v="rock"/>
    <x v="27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2727272727273"/>
    <x v="3"/>
    <s v="rock"/>
    <x v="2716"/>
    <d v="2016-03-31T15:51:11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.34"/>
    <n v="182.12727272727273"/>
    <x v="3"/>
    <s v="rock"/>
    <x v="2717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6.83333333333331"/>
    <n v="61.366666666666667"/>
    <x v="3"/>
    <s v="rock"/>
    <x v="2718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.149"/>
    <n v="35.767499999999998"/>
    <x v="3"/>
    <s v="rock"/>
    <x v="2719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.29999999999998"/>
    <n v="45.62222222222222"/>
    <x v="3"/>
    <s v="rock"/>
    <x v="2720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8.88888888888889"/>
    <n v="75.384615384615387"/>
    <x v="3"/>
    <s v="rock"/>
    <x v="2721"/>
    <d v="2013-05-07T04:59:0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1.75"/>
    <n v="50.875"/>
    <x v="3"/>
    <s v="rock"/>
    <x v="2722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.25"/>
    <n v="119.28571428571429"/>
    <x v="3"/>
    <s v="rock"/>
    <x v="2723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.0061"/>
    <n v="92.541865671641801"/>
    <x v="3"/>
    <s v="rock"/>
    <x v="272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.4"/>
    <n v="76.05"/>
    <x v="3"/>
    <s v="rock"/>
    <x v="2725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1578947368418"/>
    <x v="3"/>
    <s v="rock"/>
    <x v="2726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7.92666666666668"/>
    <n v="98.990430622009569"/>
    <x v="3"/>
    <s v="rock"/>
    <x v="272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0.88000000000001"/>
    <n v="79.526315789473685"/>
    <x v="3"/>
    <s v="rock"/>
    <x v="2728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.36666666666667"/>
    <n v="134.20833333333334"/>
    <x v="3"/>
    <s v="rock"/>
    <x v="2729"/>
    <d v="2011-07-31T06:59:0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.33333333333334"/>
    <n v="37.625"/>
    <x v="3"/>
    <s v="rock"/>
    <x v="2730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1.52222222222223"/>
    <n v="51.044692737430168"/>
    <x v="3"/>
    <s v="rock"/>
    <x v="2731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.07692307692308"/>
    <n v="50.03846153846154"/>
    <x v="3"/>
    <s v="rock"/>
    <x v="2732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6.96666666666667"/>
    <n v="133.93129770992365"/>
    <x v="3"/>
    <s v="rock"/>
    <x v="2733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1.875"/>
    <n v="58.214285714285715"/>
    <x v="3"/>
    <s v="rock"/>
    <x v="2734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.12366666666665"/>
    <n v="88.037643678160919"/>
    <x v="3"/>
    <s v="rock"/>
    <x v="2735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.05897142857143"/>
    <n v="70.576753926701571"/>
    <x v="3"/>
    <s v="rock"/>
    <x v="2736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.25"/>
    <n v="53.289473684210527"/>
    <x v="3"/>
    <s v="rock"/>
    <x v="2737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363636363637"/>
    <x v="3"/>
    <s v="rock"/>
    <x v="2738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8.74800874800874"/>
    <n v="40.547315436241611"/>
    <x v="3"/>
    <s v="rock"/>
    <x v="2739"/>
    <d v="2011-12-16T05:48:41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1.83333333333334"/>
    <n v="70.625"/>
    <x v="3"/>
    <s v="rock"/>
    <x v="2740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.46666666666667"/>
    <n v="52.684210526315788"/>
    <x v="3"/>
    <s v="rock"/>
    <x v="2741"/>
    <d v="2014-02-06T17:01:24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2.68449999999999"/>
    <n v="49.338428571428572"/>
    <x v="3"/>
    <s v="indie rock"/>
    <x v="2742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0.8955223880597"/>
    <n v="41.728395061728392"/>
    <x v="3"/>
    <s v="indie rock"/>
    <x v="2743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4.8048048048048"/>
    <n v="32.71875"/>
    <x v="3"/>
    <s v="indie rock"/>
    <x v="2744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.1"/>
    <n v="51.96153846153846"/>
    <x v="3"/>
    <s v="indie rock"/>
    <x v="274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.32786885245903"/>
    <n v="50.685714285714283"/>
    <x v="3"/>
    <s v="indie rock"/>
    <x v="2746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.08333333333333"/>
    <n v="42.241379310344826"/>
    <x v="3"/>
    <s v="indie rock"/>
    <x v="2747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.16666666666666"/>
    <n v="416.875"/>
    <x v="3"/>
    <s v="indie rock"/>
    <x v="2748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.08"/>
    <n v="46.651685393258425"/>
    <x v="3"/>
    <s v="indie rock"/>
    <x v="2749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6.60000000000001"/>
    <n v="48.454545454545453"/>
    <x v="3"/>
    <s v="indie rock"/>
    <x v="2750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4.58441666666667"/>
    <n v="70.5289837398374"/>
    <x v="3"/>
    <s v="indie rock"/>
    <x v="2751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5.55000000000001"/>
    <n v="87.958333333333329"/>
    <x v="3"/>
    <s v="indie rock"/>
    <x v="2752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6.60000000000002"/>
    <n v="26.26923076923077"/>
    <x v="3"/>
    <s v="indie rock"/>
    <x v="2753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77777777777779"/>
    <x v="3"/>
    <s v="indie rock"/>
    <x v="2754"/>
    <d v="2011-04-16T03:59:0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4.5"/>
    <n v="57.25"/>
    <x v="3"/>
    <s v="indie rock"/>
    <x v="275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1.71957671957672"/>
    <n v="196.34042553191489"/>
    <x v="3"/>
    <s v="indie rock"/>
    <x v="2756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3.94678492239468"/>
    <n v="43"/>
    <x v="3"/>
    <s v="indie rock"/>
    <x v="2757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.45669291338582"/>
    <n v="35.551912568306008"/>
    <x v="3"/>
    <s v="indie rock"/>
    <x v="2758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4.5"/>
    <n v="68.80952380952381"/>
    <x v="3"/>
    <s v="indie rock"/>
    <x v="2759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.33333333333331"/>
    <n v="28.571428571428573"/>
    <x v="3"/>
    <s v="indie rock"/>
    <x v="276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.3644"/>
    <n v="50.631666666666668"/>
    <x v="3"/>
    <s v="indie rock"/>
    <x v="2761"/>
    <d v="2012-10-06T09:59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6.80000000000001"/>
    <n v="54"/>
    <x v="3"/>
    <s v="indie rock"/>
    <x v="2762"/>
    <d v="2012-07-14T05:19:03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5.55"/>
    <n v="36.109375"/>
    <x v="3"/>
    <s v="indie rock"/>
    <x v="2763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0.79999999999998"/>
    <n v="23.153846153846153"/>
    <x v="3"/>
    <s v="indie rock"/>
    <x v="2764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.39999999999999"/>
    <n v="104"/>
    <x v="3"/>
    <s v="indie rock"/>
    <x v="276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.33333333333333"/>
    <n v="31.826923076923077"/>
    <x v="3"/>
    <s v="indie rock"/>
    <x v="2766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.37933333333334"/>
    <n v="27.3896261682243"/>
    <x v="3"/>
    <s v="indie rock"/>
    <x v="2767"/>
    <d v="2010-11-02T00:26:0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.33333333333334"/>
    <n v="56.363636363636367"/>
    <x v="3"/>
    <s v="indie rock"/>
    <x v="2768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.1372549019608"/>
    <n v="77.352941176470594"/>
    <x v="3"/>
    <s v="indie rock"/>
    <x v="2769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.3125"/>
    <n v="42.8"/>
    <x v="3"/>
    <s v="indie rock"/>
    <x v="2770"/>
    <d v="2011-07-05T00:31:06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46153846153847"/>
    <x v="3"/>
    <s v="indie rock"/>
    <x v="2771"/>
    <d v="2013-07-07T13:24:42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0.601"/>
    <n v="48.240400000000001"/>
    <x v="3"/>
    <s v="indie rock"/>
    <x v="2772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6.99047619047619"/>
    <n v="70.212500000000006"/>
    <x v="3"/>
    <s v="indie rock"/>
    <x v="277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.43333333333334"/>
    <n v="94.054545454545448"/>
    <x v="3"/>
    <s v="indie rock"/>
    <x v="2774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3.61999999999999"/>
    <n v="80.272727272727266"/>
    <x v="3"/>
    <s v="indie rock"/>
    <x v="2775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.4"/>
    <n v="54.2"/>
    <x v="3"/>
    <s v="indie rock"/>
    <x v="2776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6.52013333333333"/>
    <n v="60.26903448275862"/>
    <x v="3"/>
    <s v="indie rock"/>
    <x v="2777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.245"/>
    <n v="38.740344827586206"/>
    <x v="3"/>
    <s v="indie rock"/>
    <x v="2778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5.93333333333334"/>
    <n v="152.54385964912279"/>
    <x v="3"/>
    <s v="indie rock"/>
    <x v="2779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0.7"/>
    <n v="115.3125"/>
    <x v="3"/>
    <s v="indie rock"/>
    <x v="2780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0.92307692307693"/>
    <n v="35.838709677419352"/>
    <x v="3"/>
    <s v="indie rock"/>
    <x v="2781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.11835600000001"/>
    <n v="64.570118779438872"/>
    <x v="1"/>
    <s v="hardware"/>
    <x v="2782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.44033333333334"/>
    <n v="87.436000000000007"/>
    <x v="1"/>
    <s v="hardware"/>
    <x v="2783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.2499999999998"/>
    <n v="68.815577078288939"/>
    <x v="1"/>
    <s v="hardware"/>
    <x v="2784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.05550000000005"/>
    <n v="176.200223588597"/>
    <x v="1"/>
    <s v="hardware"/>
    <x v="2785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.01799999999997"/>
    <n v="511.79117647058825"/>
    <x v="1"/>
    <s v="hardware"/>
    <x v="2786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49.74666666666667"/>
    <n v="160.44285714285715"/>
    <x v="1"/>
    <s v="hardware"/>
    <x v="2787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0.63375000000001"/>
    <n v="35.003043478260871"/>
    <x v="1"/>
    <s v="hardware"/>
    <x v="2788"/>
    <d v="2009-11-23T05:59:0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.21100000000001"/>
    <n v="188.50671378091872"/>
    <x v="1"/>
    <s v="hardware"/>
    <x v="2789"/>
    <d v="2016-06-06T17:02:0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.00260000000002"/>
    <n v="56.204984093319197"/>
    <x v="1"/>
    <s v="hardware"/>
    <x v="2790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0.51866666666669"/>
    <n v="51.3054157782516"/>
    <x v="1"/>
    <s v="hardware"/>
    <x v="2791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.44399999999999"/>
    <n v="127.36450839328538"/>
    <x v="1"/>
    <s v="hardware"/>
    <x v="279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.47237142857145"/>
    <n v="101.85532258064516"/>
    <x v="1"/>
    <s v="hardware"/>
    <x v="2793"/>
    <d v="2013-10-16T14:33:35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5.94666666666666"/>
    <n v="230.55782312925169"/>
    <x v="1"/>
    <s v="hardware"/>
    <x v="2794"/>
    <d v="2012-03-02T03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8.94800000000009"/>
    <n v="842.10602409638557"/>
    <x v="1"/>
    <s v="hardware"/>
    <x v="2795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8.59528571428569"/>
    <n v="577.27593103448271"/>
    <x v="1"/>
    <s v="hardware"/>
    <x v="2796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.0333333333333"/>
    <n v="483.34246575342468"/>
    <x v="1"/>
    <s v="hardware"/>
    <x v="2797"/>
    <d v="2015-04-18T21:10:05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7.50470000000001"/>
    <n v="76.138500000000008"/>
    <x v="1"/>
    <s v="hardware"/>
    <x v="2798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5.5717142857143"/>
    <n v="74.107684365781708"/>
    <x v="1"/>
    <s v="hardware"/>
    <x v="2799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6.73439999999999"/>
    <n v="36.965660377358489"/>
    <x v="1"/>
    <s v="hardware"/>
    <x v="280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7.90285714285716"/>
    <n v="2500.969696969697"/>
    <x v="1"/>
    <s v="hardware"/>
    <x v="280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.3811999999998"/>
    <n v="67.690214329454989"/>
    <x v="1"/>
    <s v="hardware"/>
    <x v="280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2.92499999999998"/>
    <n v="63.04738562091503"/>
    <x v="1"/>
    <s v="hardware"/>
    <x v="280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6.8842105263158"/>
    <n v="117.6"/>
    <x v="1"/>
    <s v="hardware"/>
    <x v="280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59.57748878923763"/>
    <n v="180.75185011709601"/>
    <x v="1"/>
    <s v="hardware"/>
    <x v="2805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.27999999999997"/>
    <n v="127.32038834951456"/>
    <x v="1"/>
    <s v="hardware"/>
    <x v="280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6.74309000000002"/>
    <n v="136.6444745538665"/>
    <x v="1"/>
    <s v="hardware"/>
    <x v="2807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.13"/>
    <n v="182.78024691358024"/>
    <x v="1"/>
    <s v="hardware"/>
    <x v="2808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4.96600000000001"/>
    <n v="279.37843137254902"/>
    <x v="1"/>
    <s v="hardware"/>
    <x v="2809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.08000000000004"/>
    <n v="61.375728669846318"/>
    <x v="1"/>
    <s v="hardware"/>
    <x v="2810"/>
    <d v="2016-08-05T19:01:08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1.8"/>
    <n v="80.727532097004286"/>
    <x v="1"/>
    <s v="hardware"/>
    <x v="281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.02771750000005"/>
    <n v="272.35590732591254"/>
    <x v="1"/>
    <s v="hardware"/>
    <x v="2812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.48"/>
    <n v="70.848739495798313"/>
    <x v="1"/>
    <s v="hardware"/>
    <x v="2813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6.83081313131316"/>
    <n v="247.94003412969283"/>
    <x v="1"/>
    <s v="hardware"/>
    <x v="281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.49599999999998"/>
    <n v="186.81393034825871"/>
    <x v="1"/>
    <s v="hardware"/>
    <x v="2815"/>
    <d v="2013-08-19T08:01:09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8.70837499999996"/>
    <n v="131.98948616600788"/>
    <x v="1"/>
    <s v="hardware"/>
    <x v="2816"/>
    <d v="2013-03-10T18:07:31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6.6"/>
    <n v="29.310782241014799"/>
    <x v="1"/>
    <s v="hardware"/>
    <x v="2817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.33"/>
    <n v="245.02436053593178"/>
    <x v="1"/>
    <s v="hardware"/>
    <x v="2818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6.8451399999999"/>
    <n v="1323.2540463917526"/>
    <x v="1"/>
    <s v="hardware"/>
    <x v="2819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4.901155"/>
    <n v="282.65966789667897"/>
    <x v="1"/>
    <s v="hardware"/>
    <x v="2820"/>
    <d v="2015-11-19T04:59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4.82402000000002"/>
    <n v="91.214401028277635"/>
    <x v="1"/>
    <s v="hardware"/>
    <x v="2821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.12909090909091"/>
    <n v="128.38790470372632"/>
    <x v="1"/>
    <s v="hardware"/>
    <x v="2822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6.79422000000002"/>
    <n v="78.834261818181815"/>
    <x v="1"/>
    <s v="hardware"/>
    <x v="282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4705882352942"/>
    <x v="1"/>
    <s v="hardware"/>
    <x v="2824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.42048"/>
    <n v="331.10237288135596"/>
    <x v="1"/>
    <s v="hardware"/>
    <x v="2825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3.68010000000001"/>
    <n v="194.26193717277485"/>
    <x v="1"/>
    <s v="hardware"/>
    <x v="2826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7.84"/>
    <n v="408.97689768976898"/>
    <x v="1"/>
    <s v="hardware"/>
    <x v="2827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5.7092"/>
    <n v="84.459270072992695"/>
    <x v="1"/>
    <s v="hardware"/>
    <x v="2828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.07484768810599"/>
    <n v="44.853658536585364"/>
    <x v="1"/>
    <s v="hardware"/>
    <x v="2829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.15800000000002"/>
    <n v="383.3643216080402"/>
    <x v="1"/>
    <s v="hardware"/>
    <x v="2830"/>
    <d v="2016-11-23T08:45:43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.05299999999994"/>
    <n v="55.276856649395505"/>
    <x v="1"/>
    <s v="hardware"/>
    <x v="283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19.56399999999996"/>
    <n v="422.02059732234807"/>
    <x v="1"/>
    <s v="hardware"/>
    <x v="2832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4.90000000000003"/>
    <n v="64.180327868852459"/>
    <x v="1"/>
    <s v="hardware"/>
    <x v="2833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4.91374999999999"/>
    <n v="173.57781674704077"/>
    <x v="1"/>
    <s v="hardware"/>
    <x v="28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3.7822333333334"/>
    <n v="88.601680840609291"/>
    <x v="1"/>
    <s v="hardware"/>
    <x v="2835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.00013888888888"/>
    <n v="50.222283950617282"/>
    <x v="1"/>
    <s v="hardware"/>
    <x v="2836"/>
    <d v="2011-09-09T21:02:43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1.54219999999998"/>
    <n v="192.38876826722338"/>
    <x v="1"/>
    <s v="hardware"/>
    <x v="2837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.10239999999999"/>
    <n v="73.416901408450698"/>
    <x v="1"/>
    <s v="hardware"/>
    <x v="2838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.24343076923077"/>
    <n v="147.68495555555555"/>
    <x v="1"/>
    <s v="hardware"/>
    <x v="283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4.90975000000003"/>
    <n v="108.96848314606741"/>
    <x v="1"/>
    <s v="hardware"/>
    <x v="2840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.33333333333334"/>
    <n v="23.647540983606557"/>
    <x v="1"/>
    <s v="hardware"/>
    <x v="2841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.10000000000002"/>
    <n v="147.94736842105263"/>
    <x v="1"/>
    <s v="hardware"/>
    <x v="2842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.13700000000001"/>
    <n v="385.03692307692307"/>
    <x v="1"/>
    <s v="hardware"/>
    <x v="2843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.459"/>
    <n v="457.39093484419266"/>
    <x v="1"/>
    <s v="hardware"/>
    <x v="2844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.35"/>
    <n v="222.99047619047619"/>
    <x v="1"/>
    <s v="hardware"/>
    <x v="284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.14999999999998"/>
    <n v="220.74074074074073"/>
    <x v="1"/>
    <s v="hardware"/>
    <x v="2846"/>
    <d v="2015-06-11T04:25:46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.48307999999997"/>
    <n v="73.503898678414089"/>
    <x v="1"/>
    <s v="hardware"/>
    <x v="2847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.24900000000001"/>
    <n v="223.09647495361781"/>
    <x v="1"/>
    <s v="hardware"/>
    <x v="2848"/>
    <d v="2015-03-30T18:31:59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.16666666666667"/>
    <n v="47.911392405063289"/>
    <x v="1"/>
    <s v="hardware"/>
    <x v="2849"/>
    <d v="2010-03-15T21:55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.2"/>
    <n v="96.063829787234042"/>
    <x v="1"/>
    <s v="hardware"/>
    <x v="2850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.239013671875"/>
    <n v="118.6144"/>
    <x v="1"/>
    <s v="hardware"/>
    <x v="2851"/>
    <d v="2012-11-29T23:54:56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.35"/>
    <n v="118.45472440944881"/>
    <x v="1"/>
    <s v="hardware"/>
    <x v="2852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.18799999999999"/>
    <n v="143.21468926553672"/>
    <x v="1"/>
    <s v="hardware"/>
    <x v="285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8.67599999999999"/>
    <n v="282.71518987341773"/>
    <x v="1"/>
    <s v="hardware"/>
    <x v="2854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6.81998717948721"/>
    <n v="593.93620078740162"/>
    <x v="1"/>
    <s v="hardware"/>
    <x v="2855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.03642500000004"/>
    <n v="262.15704968944101"/>
    <x v="1"/>
    <s v="hardware"/>
    <x v="2856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1.66833333333335"/>
    <n v="46.580778301886795"/>
    <x v="1"/>
    <s v="hardware"/>
    <x v="2857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.47639999999996"/>
    <n v="70.041118881118877"/>
    <x v="1"/>
    <s v="hardware"/>
    <x v="2858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0.51249999999999"/>
    <n v="164.90686274509804"/>
    <x v="1"/>
    <s v="hardware"/>
    <x v="2859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.21680000000001"/>
    <n v="449.26385224274406"/>
    <x v="1"/>
    <s v="hardware"/>
    <x v="2860"/>
    <d v="2016-12-01T04:59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.17133333333334"/>
    <n v="27.472841328413285"/>
    <x v="1"/>
    <s v="hardware"/>
    <x v="2861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1.86315789473684"/>
    <n v="143.97499999999999"/>
    <x v="1"/>
    <s v="hardware"/>
    <x v="286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3.53"/>
    <n v="88.23571428571428"/>
    <x v="1"/>
    <s v="hardware"/>
    <x v="2863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.20938628158842"/>
    <n v="36.326424870466319"/>
    <x v="1"/>
    <s v="hardware"/>
    <x v="2864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.21333333333334"/>
    <n v="90.177777777777777"/>
    <x v="1"/>
    <s v="hardware"/>
    <x v="2865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.18387755102037"/>
    <n v="152.62361216730039"/>
    <x v="1"/>
    <s v="hardware"/>
    <x v="2866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.10000000000001"/>
    <n v="55.806451612903224"/>
    <x v="1"/>
    <s v="hardware"/>
    <x v="2867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2.99897959183673"/>
    <n v="227.85327313769753"/>
    <x v="1"/>
    <s v="hardware"/>
    <x v="2868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.33229411764705"/>
    <n v="91.82989803350327"/>
    <x v="1"/>
    <s v="hardware"/>
    <x v="2869"/>
    <d v="2013-05-23T15:38:11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.19070000000001"/>
    <n v="80.991037735849048"/>
    <x v="1"/>
    <s v="hardware"/>
    <x v="2870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.27000000000004"/>
    <n v="278.39411764705881"/>
    <x v="1"/>
    <s v="hardware"/>
    <x v="2871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.36250000000001"/>
    <n v="43.095041322314053"/>
    <x v="1"/>
    <s v="hardware"/>
    <x v="2872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.048"/>
    <n v="326.29205175600737"/>
    <x v="1"/>
    <s v="hardware"/>
    <x v="287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.02"/>
    <n v="41.743801652892564"/>
    <x v="1"/>
    <s v="hardware"/>
    <x v="2874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3.59142857142857"/>
    <n v="64.020933977455712"/>
    <x v="1"/>
    <s v="hardware"/>
    <x v="2875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.41666666666666"/>
    <n v="99.455445544554451"/>
    <x v="1"/>
    <s v="hardware"/>
    <x v="2876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.452"/>
    <n v="138.49458483754512"/>
    <x v="1"/>
    <s v="hardware"/>
    <x v="2877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.23220000000001"/>
    <n v="45.547792792792798"/>
    <x v="1"/>
    <s v="hardware"/>
    <x v="2878"/>
    <d v="2016-02-26T11:52:12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.28125"/>
    <n v="10.507317073170732"/>
    <x v="1"/>
    <s v="hardware"/>
    <x v="2879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.45666666666668"/>
    <n v="114.76533333333333"/>
    <x v="1"/>
    <s v="hardware"/>
    <x v="288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.4"/>
    <n v="35.997067448680355"/>
    <x v="1"/>
    <s v="hardware"/>
    <x v="2881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7.91999999999999"/>
    <n v="154.17142857142858"/>
    <x v="1"/>
    <s v="hardware"/>
    <x v="288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4.97699999999999"/>
    <n v="566.38916256157631"/>
    <x v="1"/>
    <s v="hardware"/>
    <x v="2883"/>
    <d v="2016-03-24T08:11:38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.04999999999998"/>
    <n v="120.85714285714286"/>
    <x v="1"/>
    <s v="hardware"/>
    <x v="2884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.16676082790633"/>
    <n v="86.163845492085343"/>
    <x v="1"/>
    <s v="hardware"/>
    <x v="2885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.215125"/>
    <n v="51.212114395886893"/>
    <x v="1"/>
    <s v="hardware"/>
    <x v="2886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8.6"/>
    <n v="67.261538461538464"/>
    <x v="1"/>
    <s v="hardware"/>
    <x v="2887"/>
    <d v="2014-08-23T18:31:23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6.86868686868686"/>
    <n v="62.8"/>
    <x v="1"/>
    <s v="hardware"/>
    <x v="2888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.22388000000001"/>
    <n v="346.13118421052633"/>
    <x v="1"/>
    <s v="hardware"/>
    <x v="2889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.40666000000002"/>
    <n v="244.11912547528519"/>
    <x v="1"/>
    <s v="hardware"/>
    <x v="289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.3272"/>
    <n v="259.25424836601309"/>
    <x v="1"/>
    <s v="hardware"/>
    <x v="2891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0.73"/>
    <n v="201.96402877697841"/>
    <x v="1"/>
    <s v="hardware"/>
    <x v="289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0.73146853146854"/>
    <n v="226.20857142857142"/>
    <x v="1"/>
    <s v="hardware"/>
    <x v="2893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2.60429999999999"/>
    <n v="324.69"/>
    <x v="1"/>
    <s v="hardware"/>
    <x v="2894"/>
    <d v="2015-05-08T16:01:58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2.49999999999999"/>
    <n v="205"/>
    <x v="1"/>
    <s v="hardware"/>
    <x v="2895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.3738373837384"/>
    <n v="20.465926829268295"/>
    <x v="1"/>
    <s v="hardware"/>
    <x v="2896"/>
    <d v="2013-07-25T16:21:28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.349156424581"/>
    <n v="116.35303146309367"/>
    <x v="1"/>
    <s v="hardware"/>
    <x v="2897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5.50800000000001"/>
    <n v="307.20212765957444"/>
    <x v="1"/>
    <s v="hardware"/>
    <x v="2898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.20499999999998"/>
    <n v="546.6875"/>
    <x v="1"/>
    <s v="hardware"/>
    <x v="2899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.17"/>
    <n v="47.474464579901152"/>
    <x v="1"/>
    <s v="hardware"/>
    <x v="290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7.8"/>
    <n v="101.56"/>
    <x v="1"/>
    <s v="hardware"/>
    <x v="2901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4.57142857142857"/>
    <n v="72.909090909090907"/>
    <x v="3"/>
    <s v="indie rock"/>
    <x v="2902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0.73333333333333"/>
    <n v="43.710526315789473"/>
    <x v="3"/>
    <s v="indie rock"/>
    <x v="2903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.33333333333333"/>
    <n v="34"/>
    <x v="3"/>
    <s v="indie rock"/>
    <x v="2904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.33333333333333"/>
    <n v="70.652173913043484"/>
    <x v="3"/>
    <s v="indie rock"/>
    <x v="2905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3.53333333333335"/>
    <n v="89.301204819277103"/>
    <x v="3"/>
    <s v="indie rock"/>
    <x v="2906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0.69999999999999"/>
    <n v="115.08571428571429"/>
    <x v="3"/>
    <s v="indie rock"/>
    <x v="2907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3.53333333333335"/>
    <n v="62.12"/>
    <x v="3"/>
    <s v="indie rock"/>
    <x v="290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5.51066666666668"/>
    <n v="46.204266666666669"/>
    <x v="3"/>
    <s v="indie rock"/>
    <x v="2909"/>
    <d v="2010-09-11T03:59:00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.4004"/>
    <n v="48.54854838709678"/>
    <x v="3"/>
    <s v="indie rock"/>
    <x v="2910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.040375"/>
    <n v="57.520187499999999"/>
    <x v="3"/>
    <s v="indie rock"/>
    <x v="2911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.46777777777777"/>
    <n v="88.147154471544724"/>
    <x v="3"/>
    <s v="indie rock"/>
    <x v="2912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.28333333333333"/>
    <n v="110.49090909090908"/>
    <x v="3"/>
    <s v="indie rock"/>
    <x v="2913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.46666666666667"/>
    <n v="66.826086956521735"/>
    <x v="3"/>
    <s v="indie rock"/>
    <x v="2914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0.54285714285714"/>
    <n v="58.597222222222221"/>
    <x v="3"/>
    <s v="indie rock"/>
    <x v="291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3636363636364"/>
    <x v="3"/>
    <s v="indie rock"/>
    <x v="291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1.66666666666666"/>
    <n v="43.571428571428569"/>
    <x v="3"/>
    <s v="indie rock"/>
    <x v="2917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4736842105263"/>
    <x v="3"/>
    <s v="indie rock"/>
    <x v="2918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.33333333333334"/>
    <n v="188.125"/>
    <x v="3"/>
    <s v="indie rock"/>
    <x v="2919"/>
    <d v="2012-03-08T02:43:55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.36666666666667"/>
    <n v="63.031746031746032"/>
    <x v="3"/>
    <s v="indie rock"/>
    <x v="292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6.66666666666666"/>
    <n v="30.37037037037037"/>
    <x v="3"/>
    <s v="indie rock"/>
    <x v="29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.25"/>
    <n v="51.477272727272727"/>
    <x v="3"/>
    <s v="indie rock"/>
    <x v="2922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89473684210527"/>
    <x v="3"/>
    <s v="indie rock"/>
    <x v="2923"/>
    <d v="2011-05-05T20:50:48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.12318374694613"/>
    <n v="98.817391304347822"/>
    <x v="3"/>
    <s v="indie rock"/>
    <x v="2924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29.5"/>
    <n v="28"/>
    <x v="3"/>
    <s v="indie rock"/>
    <x v="2925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3131313131315"/>
    <x v="3"/>
    <s v="indie rock"/>
    <x v="2926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.04545454545456"/>
    <n v="53.522727272727273"/>
    <x v="3"/>
    <s v="indie rock"/>
    <x v="2927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7.73299999999999"/>
    <n v="37.149310344827583"/>
    <x v="3"/>
    <s v="indie rock"/>
    <x v="2928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.31250000000001"/>
    <n v="89.895287958115176"/>
    <x v="3"/>
    <s v="indie rock"/>
    <x v="292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6.52500000000001"/>
    <n v="106.52500000000001"/>
    <x v="3"/>
    <s v="indie rock"/>
    <x v="2930"/>
    <d v="2015-07-05T17:00:17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.35000000000001"/>
    <n v="52.815789473684212"/>
    <x v="3"/>
    <s v="indie rock"/>
    <x v="2931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6.5"/>
    <n v="54.615384615384613"/>
    <x v="3"/>
    <s v="indie rock"/>
    <x v="2932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2727272727273"/>
    <x v="3"/>
    <s v="indie rock"/>
    <x v="2933"/>
    <d v="2013-04-15T22:16:33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4.85714285714285"/>
    <n v="68.598130841121488"/>
    <x v="3"/>
    <s v="indie rock"/>
    <x v="2934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4.69999999999999"/>
    <n v="35.612244897959187"/>
    <x v="3"/>
    <s v="indie rock"/>
    <x v="2935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5.66666666666669"/>
    <n v="94.027777777777771"/>
    <x v="3"/>
    <s v="indie rock"/>
    <x v="293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0.90416666666667"/>
    <n v="526.45652173913038"/>
    <x v="3"/>
    <s v="indie rock"/>
    <x v="2937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7.75"/>
    <n v="50.657142857142858"/>
    <x v="3"/>
    <s v="indie rock"/>
    <x v="2938"/>
    <d v="2015-10-27T04:59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4.61099999999999"/>
    <n v="79.182941176470578"/>
    <x v="3"/>
    <s v="indie rock"/>
    <x v="2939"/>
    <d v="2011-07-24T20:08:56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0.75"/>
    <n v="91.590909090909093"/>
    <x v="3"/>
    <s v="indie rock"/>
    <x v="2940"/>
    <d v="2012-08-16T03:07:25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0.880375"/>
    <n v="116.96275362318841"/>
    <x v="3"/>
    <s v="indie rock"/>
    <x v="2941"/>
    <d v="2014-01-01T23:08:56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5.75"/>
    <n v="35.615384615384613"/>
    <x v="3"/>
    <s v="rock"/>
    <x v="2942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.26666666666667"/>
    <n v="87.103448275862064"/>
    <x v="3"/>
    <s v="rock"/>
    <x v="294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.20000000000002"/>
    <n v="75.11363636363636"/>
    <x v="3"/>
    <s v="rock"/>
    <x v="2944"/>
    <d v="2015-06-08T03:50:0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2.63636363636364"/>
    <n v="68.01204819277109"/>
    <x v="3"/>
    <s v="rock"/>
    <x v="2945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8.64000000000001"/>
    <n v="29.623931623931625"/>
    <x v="3"/>
    <s v="rock"/>
    <x v="2946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6.6"/>
    <n v="91.625"/>
    <x v="3"/>
    <s v="rock"/>
    <x v="2947"/>
    <d v="2014-12-05T21:06:58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3"/>
    <s v="rock"/>
    <x v="2948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1.5816111111111"/>
    <n v="64.366735294117646"/>
    <x v="3"/>
    <s v="rock"/>
    <x v="2949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57142857142858"/>
    <x v="3"/>
    <s v="rock"/>
    <x v="2950"/>
    <d v="2017-03-02T16:49:11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0.85714285714286"/>
    <n v="33.315789473684212"/>
    <x v="3"/>
    <s v="rock"/>
    <x v="2951"/>
    <d v="2015-08-22T18:00:22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.075"/>
    <n v="90.276595744680847"/>
    <x v="3"/>
    <s v="rock"/>
    <x v="2952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307692307692"/>
    <x v="3"/>
    <s v="rock"/>
    <x v="2953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6.92857142857143"/>
    <n v="59.233333333333334"/>
    <x v="3"/>
    <s v="rock"/>
    <x v="295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2.97499999999999"/>
    <n v="65.38095238095238"/>
    <x v="3"/>
    <s v="rock"/>
    <x v="2955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07692307692307"/>
    <x v="3"/>
    <s v="rock"/>
    <x v="295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.02"/>
    <n v="88.74647887323944"/>
    <x v="3"/>
    <s v="rock"/>
    <x v="2957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.12"/>
    <n v="65.868421052631575"/>
    <x v="3"/>
    <s v="rock"/>
    <x v="2958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8.64000000000001"/>
    <n v="40.349243306169967"/>
    <x v="3"/>
    <s v="rock"/>
    <x v="2959"/>
    <d v="2017-01-18T15:16:37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.4"/>
    <n v="76.857142857142861"/>
    <x v="3"/>
    <s v="rock"/>
    <x v="2960"/>
    <d v="2015-04-11T04:06:32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.18419999999999"/>
    <n v="68.707820512820518"/>
    <x v="3"/>
    <s v="rock"/>
    <x v="2961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.1"/>
    <n v="57.773584905660378"/>
    <x v="4"/>
    <s v="tabletop games"/>
    <x v="2962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.16666666666663"/>
    <n v="44.171348314606739"/>
    <x v="4"/>
    <s v="tabletop games"/>
    <x v="296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.27777777777777"/>
    <n v="31.566308243727597"/>
    <x v="4"/>
    <s v="tabletop games"/>
    <x v="2964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4.74"/>
    <n v="107.04511278195488"/>
    <x v="4"/>
    <s v="tabletop games"/>
    <x v="2965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6.97"/>
    <n v="149.03451043338683"/>
    <x v="4"/>
    <s v="tabletop games"/>
    <x v="2966"/>
    <d v="2013-03-26T08:23:59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09.67499999999998"/>
    <n v="55.956632653061227"/>
    <x v="4"/>
    <s v="tabletop games"/>
    <x v="2967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4.6425"/>
    <n v="56.970381807973048"/>
    <x v="4"/>
    <s v="tabletop games"/>
    <x v="2968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.17692027666544"/>
    <n v="44.056420233463037"/>
    <x v="4"/>
    <s v="tabletop games"/>
    <x v="2969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.25"/>
    <n v="68.625"/>
    <x v="4"/>
    <s v="tabletop games"/>
    <x v="297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4.61052631578946"/>
    <n v="65.318435754189949"/>
    <x v="4"/>
    <s v="tabletop games"/>
    <x v="2971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19.73333333333333"/>
    <n v="35.92"/>
    <x v="4"/>
    <s v="tabletop games"/>
    <x v="2972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.2401666666667"/>
    <n v="40.070667078443485"/>
    <x v="4"/>
    <s v="tabletop games"/>
    <x v="2973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.37333333333333"/>
    <n v="75.647714604236342"/>
    <x v="4"/>
    <s v="tabletop games"/>
    <x v="2974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.37"/>
    <n v="61.203872437357631"/>
    <x v="4"/>
    <s v="tabletop games"/>
    <x v="2975"/>
    <d v="2016-03-26T17:11:3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.32608695652173"/>
    <n v="48.130434782608695"/>
    <x v="4"/>
    <s v="tabletop games"/>
    <x v="2976"/>
    <d v="2015-08-11T18:31:4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3.83571428571429"/>
    <n v="68.106837606837601"/>
    <x v="4"/>
    <s v="tabletop games"/>
    <x v="2977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.03109999999992"/>
    <n v="65.891300230946882"/>
    <x v="4"/>
    <s v="tabletop games"/>
    <x v="2978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2.89249999999998"/>
    <n v="81.654377880184327"/>
    <x v="4"/>
    <s v="tabletop games"/>
    <x v="2979"/>
    <d v="2015-11-14T13:2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6.97777777777779"/>
    <n v="52.701195219123505"/>
    <x v="4"/>
    <s v="tabletop games"/>
    <x v="298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.15"/>
    <n v="41.228136882129277"/>
    <x v="4"/>
    <s v="tabletop games"/>
    <x v="2981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2.71818181818185"/>
    <n v="15.035357142857142"/>
    <x v="3"/>
    <s v="electronic music"/>
    <x v="2982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.18124999999998"/>
    <n v="39.066920943134534"/>
    <x v="3"/>
    <s v="electronic music"/>
    <x v="2983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09.55"/>
    <n v="43.82"/>
    <x v="3"/>
    <s v="electronic music"/>
    <x v="2984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2.86666666666667"/>
    <n v="27.301369863013697"/>
    <x v="3"/>
    <s v="electronic music"/>
    <x v="2985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2222222222221"/>
    <x v="3"/>
    <s v="electronic music"/>
    <x v="2986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2.72727272727273"/>
    <n v="33.235294117647058"/>
    <x v="3"/>
    <s v="electronic music"/>
    <x v="2987"/>
    <d v="2012-04-16T06:10:24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1428571428572"/>
    <x v="3"/>
    <s v="electronic music"/>
    <x v="2988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1.6"/>
    <n v="42.333333333333336"/>
    <x v="3"/>
    <s v="electronic music"/>
    <x v="2989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0.80000000000001"/>
    <n v="50.266666666666666"/>
    <x v="3"/>
    <s v="electronic music"/>
    <x v="2990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.425"/>
    <n v="61.902777777777779"/>
    <x v="3"/>
    <s v="electronic music"/>
    <x v="2991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5.6"/>
    <n v="40.75"/>
    <x v="3"/>
    <s v="electronic music"/>
    <x v="2992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.38333333333333"/>
    <n v="55.796747967479675"/>
    <x v="3"/>
    <s v="electronic music"/>
    <x v="2993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3"/>
    <s v="electronic music"/>
    <x v="2994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2.50166666666667"/>
    <n v="73.125416666666666"/>
    <x v="3"/>
    <s v="electronic music"/>
    <x v="2995"/>
    <d v="2014-02-06T19:00:48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.36363636363637"/>
    <n v="26.060606060606062"/>
    <x v="3"/>
    <s v="electronic music"/>
    <x v="2996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5.66666666666666"/>
    <n v="22.642857142857142"/>
    <x v="3"/>
    <s v="electronic music"/>
    <x v="2997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.19047619047619"/>
    <n v="47.222222222222221"/>
    <x v="3"/>
    <s v="electronic music"/>
    <x v="2998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2.833"/>
    <n v="32.324473684210524"/>
    <x v="3"/>
    <s v="electronic music"/>
    <x v="2999"/>
    <d v="2012-08-29T00:00:0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1.49999999999999"/>
    <n v="53.421052631578945"/>
    <x v="3"/>
    <s v="electronic music"/>
    <x v="300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.14285714285714"/>
    <n v="51.304347826086953"/>
    <x v="3"/>
    <s v="electronic music"/>
    <x v="3001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.11999999999999"/>
    <n v="37.197247706422019"/>
    <x v="4"/>
    <s v="tabletop games"/>
    <x v="300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2.6"/>
    <n v="27.1"/>
    <x v="4"/>
    <s v="tabletop games"/>
    <x v="3003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5.80000000000001"/>
    <n v="206.31"/>
    <x v="4"/>
    <s v="tabletop games"/>
    <x v="3004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.15000000000003"/>
    <n v="82.145270270270274"/>
    <x v="4"/>
    <s v="tabletop games"/>
    <x v="300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4.83338095238094"/>
    <n v="164.79651993355483"/>
    <x v="4"/>
    <s v="tabletop games"/>
    <x v="3006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.46283333333334"/>
    <n v="60.820280373831778"/>
    <x v="4"/>
    <s v="tabletop games"/>
    <x v="3007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.37692307692308"/>
    <n v="67.970099667774093"/>
    <x v="4"/>
    <s v="tabletop games"/>
    <x v="3008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.49"/>
    <n v="81.561805555555551"/>
    <x v="4"/>
    <s v="tabletop games"/>
    <x v="3009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.04755366949576"/>
    <n v="25.42547309833024"/>
    <x v="4"/>
    <s v="tabletop games"/>
    <x v="3010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5.95294117647057"/>
    <n v="21.497991967871485"/>
    <x v="4"/>
    <s v="tabletop games"/>
    <x v="3011"/>
    <d v="2014-04-25T21:08:47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.1296000000002"/>
    <n v="27.226630727762803"/>
    <x v="4"/>
    <s v="tabletop games"/>
    <x v="3012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5.8"/>
    <n v="25.091093117408906"/>
    <x v="4"/>
    <s v="tabletop games"/>
    <x v="301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.03999999999996"/>
    <n v="21.230179028132991"/>
    <x v="4"/>
    <s v="tabletop games"/>
    <x v="3014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07142857142854"/>
    <x v="4"/>
    <s v="tabletop games"/>
    <x v="3015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.3153846153846"/>
    <n v="135.58503401360545"/>
    <x v="4"/>
    <s v="tabletop games"/>
    <x v="3016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.10714285714289"/>
    <n v="22.116176470588236"/>
    <x v="4"/>
    <s v="tabletop games"/>
    <x v="3017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2.92777777777775"/>
    <n v="64.625635808748726"/>
    <x v="4"/>
    <s v="tabletop games"/>
    <x v="3018"/>
    <d v="2014-11-12T07:59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.4"/>
    <n v="69.569620253164558"/>
    <x v="4"/>
    <s v="tabletop games"/>
    <x v="3019"/>
    <d v="2017-03-10T14:55:16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.02668"/>
    <n v="75.133028169014082"/>
    <x v="4"/>
    <s v="tabletop games"/>
    <x v="3020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0.68"/>
    <n v="140.97916666666666"/>
    <x v="4"/>
    <s v="tabletop games"/>
    <x v="3021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.4"/>
    <n v="49.472392638036808"/>
    <x v="4"/>
    <s v="tabletop games"/>
    <x v="3022"/>
    <d v="2017-03-02T19:51:4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.0976000000001"/>
    <n v="53.865251485148519"/>
    <x v="4"/>
    <s v="tabletop games"/>
    <x v="302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12530712530715"/>
    <x v="4"/>
    <s v="tabletop games"/>
    <x v="3024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.02"/>
    <n v="65.00344827586207"/>
    <x v="4"/>
    <s v="tabletop games"/>
    <x v="3025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.0250000000001"/>
    <n v="53.475252525252522"/>
    <x v="4"/>
    <s v="tabletop games"/>
    <x v="3026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.12"/>
    <n v="43.912280701754383"/>
    <x v="4"/>
    <s v="tabletop games"/>
    <x v="3027"/>
    <d v="2015-09-04T19:00:1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.45405405405405"/>
    <n v="50.852631578947367"/>
    <x v="4"/>
    <s v="tabletop games"/>
    <x v="3028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.21428571428571"/>
    <n v="58.6328125"/>
    <x v="4"/>
    <s v="tabletop games"/>
    <x v="3029"/>
    <d v="2016-12-14T21:01:18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8.77142857142857"/>
    <n v="32.81666666666667"/>
    <x v="4"/>
    <s v="tabletop games"/>
    <x v="3030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.11200000000008"/>
    <n v="426.93169877408059"/>
    <x v="4"/>
    <s v="tabletop games"/>
    <x v="3031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.44929411764704"/>
    <n v="23.808729166666669"/>
    <x v="4"/>
    <s v="tabletop games"/>
    <x v="3032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.27777777777777"/>
    <n v="98.413654618473899"/>
    <x v="4"/>
    <s v="tabletop games"/>
    <x v="3033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2.6875"/>
    <n v="107.32142857142857"/>
    <x v="4"/>
    <s v="tabletop games"/>
    <x v="3034"/>
    <d v="2015-11-18T16:09:07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59.8"/>
    <n v="11.67005076142132"/>
    <x v="4"/>
    <s v="tabletop games"/>
    <x v="3035"/>
    <d v="2017-01-24T15:32:48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6.65822784810126"/>
    <n v="41.782287822878232"/>
    <x v="4"/>
    <s v="tabletop games"/>
    <x v="3036"/>
    <d v="2016-05-07T22:50:51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2.70833333333334"/>
    <n v="21.38"/>
    <x v="4"/>
    <s v="tabletop games"/>
    <x v="3037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.14"/>
    <n v="94.103550295857985"/>
    <x v="4"/>
    <s v="tabletop games"/>
    <x v="3038"/>
    <d v="2016-06-19T23:00:00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6.5"/>
    <n v="15.721951219512196"/>
    <x v="4"/>
    <s v="tabletop games"/>
    <x v="3039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.1"/>
    <n v="90.635922330097088"/>
    <x v="4"/>
    <s v="tabletop games"/>
    <x v="3040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6.92"/>
    <n v="97.297619047619051"/>
    <x v="4"/>
    <s v="tabletop games"/>
    <x v="3041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79.5"/>
    <n v="37.11904761904762"/>
    <x v="4"/>
    <s v="tabletop games"/>
    <x v="3042"/>
    <d v="2017-02-14T17:23:4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.15151515151516"/>
    <n v="28.104972375690608"/>
    <x v="4"/>
    <s v="tabletop games"/>
    <x v="304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5.54666666666667"/>
    <n v="144.43333333333334"/>
    <x v="4"/>
    <s v="tabletop games"/>
    <x v="3044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.03333333333333"/>
    <n v="24.274157303370785"/>
    <x v="4"/>
    <s v="tabletop games"/>
    <x v="3045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8.5"/>
    <n v="35.117647058823529"/>
    <x v="4"/>
    <s v="tabletop games"/>
    <x v="3046"/>
    <d v="2016-11-22T20:28:27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.26666666666665"/>
    <n v="24.762886597938145"/>
    <x v="4"/>
    <s v="tabletop games"/>
    <x v="3047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0.52499999999998"/>
    <n v="188.37871287128712"/>
    <x v="4"/>
    <s v="tabletop games"/>
    <x v="3048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2.60000000000001"/>
    <n v="148.08247422680412"/>
    <x v="4"/>
    <s v="tabletop games"/>
    <x v="3049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1.64"/>
    <n v="49.934589800443462"/>
    <x v="4"/>
    <s v="tabletop games"/>
    <x v="3050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.24800000000005"/>
    <n v="107.82155688622754"/>
    <x v="4"/>
    <s v="tabletop games"/>
    <x v="3051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.09000000000003"/>
    <n v="42.63403614457831"/>
    <x v="4"/>
    <s v="tabletop games"/>
    <x v="3052"/>
    <d v="2016-12-10T00:00:04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6.6000000000001"/>
    <n v="14.370762711864407"/>
    <x v="4"/>
    <s v="tabletop games"/>
    <x v="3053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.35999999999999"/>
    <n v="37.476190476190474"/>
    <x v="4"/>
    <s v="tabletop games"/>
    <x v="305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19.6"/>
    <n v="30.202020202020201"/>
    <x v="4"/>
    <s v="tabletop games"/>
    <x v="3055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7.76923076923077"/>
    <n v="33.550632911392405"/>
    <x v="4"/>
    <s v="tabletop games"/>
    <x v="3056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5.81826105905425"/>
    <n v="64.74666666666667"/>
    <x v="4"/>
    <s v="tabletop games"/>
    <x v="3057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.08235294117648"/>
    <n v="57.932367149758456"/>
    <x v="4"/>
    <s v="tabletop games"/>
    <x v="3058"/>
    <d v="2012-02-27T16:17:03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0.7"/>
    <n v="53.078431372549019"/>
    <x v="4"/>
    <s v="tabletop games"/>
    <x v="3059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3.80000000000001"/>
    <n v="48.0625"/>
    <x v="4"/>
    <s v="tabletop games"/>
    <x v="306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3.57653061224488"/>
    <n v="82.396874999999994"/>
    <x v="4"/>
    <s v="tabletop games"/>
    <x v="306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4545454545453"/>
    <x v="3"/>
    <s v="rock"/>
    <x v="3062"/>
    <d v="2011-07-25T06:50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.33333333333331"/>
    <n v="115.83333333333333"/>
    <x v="3"/>
    <s v="rock"/>
    <x v="3063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0.85533333333332"/>
    <n v="63.03458333333333"/>
    <x v="3"/>
    <s v="rock"/>
    <x v="3064"/>
    <d v="2012-05-09T02:00:04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.22116666666668"/>
    <n v="108.02152542372882"/>
    <x v="3"/>
    <s v="rock"/>
    <x v="306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.36666666666667"/>
    <n v="46.088607594936711"/>
    <x v="3"/>
    <s v="rock"/>
    <x v="3066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.06666666666666"/>
    <n v="107.21428571428571"/>
    <x v="3"/>
    <s v="rock"/>
    <x v="3067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19.97755555555555"/>
    <n v="50.9338679245283"/>
    <x v="3"/>
    <s v="rock"/>
    <x v="3068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.1"/>
    <n v="40.04"/>
    <x v="3"/>
    <s v="rock"/>
    <x v="306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.4"/>
    <n v="64.44"/>
    <x v="3"/>
    <s v="rock"/>
    <x v="307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.06666666666666"/>
    <n v="53.827586206896555"/>
    <x v="3"/>
    <s v="rock"/>
    <x v="3071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2.8"/>
    <n v="100.46511627906976"/>
    <x v="3"/>
    <s v="rock"/>
    <x v="3072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.2505"/>
    <n v="46.630652173913049"/>
    <x v="3"/>
    <s v="rock"/>
    <x v="3073"/>
    <d v="2012-04-18T16:44:36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.23529411764706"/>
    <n v="34.074074074074076"/>
    <x v="3"/>
    <s v="rock"/>
    <x v="3074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.08079999999998"/>
    <n v="65.214642857142863"/>
    <x v="3"/>
    <s v="rock"/>
    <x v="307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.25"/>
    <n v="44.205882352941174"/>
    <x v="3"/>
    <s v="rock"/>
    <x v="307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.07142857142856"/>
    <n v="71.965517241379317"/>
    <x v="3"/>
    <s v="rock"/>
    <x v="3077"/>
    <d v="2012-02-23T17:33:46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0.6"/>
    <n v="52.94736842105263"/>
    <x v="3"/>
    <s v="rock"/>
    <x v="3078"/>
    <d v="2012-03-14T03:59:0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.07333333333332"/>
    <n v="109.45138888888889"/>
    <x v="3"/>
    <s v="rock"/>
    <x v="3079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.16666666666663"/>
    <n v="75.035714285714292"/>
    <x v="3"/>
    <s v="rock"/>
    <x v="3080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.25"/>
    <n v="115.71428571428571"/>
    <x v="3"/>
    <s v="rock"/>
    <x v="3081"/>
    <d v="2012-06-28T17:26:56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3.6044"/>
    <n v="31.659810426540286"/>
    <x v="3"/>
    <s v="indie rock"/>
    <x v="3082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0.65217391304347"/>
    <n v="46.176470588235297"/>
    <x v="3"/>
    <s v="indie rock"/>
    <x v="3083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.35829457364341"/>
    <n v="68.481650485436887"/>
    <x v="3"/>
    <s v="indie rock"/>
    <x v="3084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0.70033333333335"/>
    <n v="53.469203539823013"/>
    <x v="3"/>
    <s v="indie rock"/>
    <x v="3085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.22777777777779"/>
    <n v="109.10778443113773"/>
    <x v="3"/>
    <s v="indie rock"/>
    <x v="3086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6.75857142857143"/>
    <n v="51.185616438356163"/>
    <x v="3"/>
    <s v="indie rock"/>
    <x v="308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6.65777537961894"/>
    <n v="27.936800000000002"/>
    <x v="3"/>
    <s v="indie rock"/>
    <x v="3088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.30622"/>
    <n v="82.496921824104234"/>
    <x v="3"/>
    <s v="indie rock"/>
    <x v="3089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6.67450000000001"/>
    <n v="59.817476635514019"/>
    <x v="3"/>
    <s v="indie rock"/>
    <x v="3090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8.83978378378379"/>
    <n v="64.816470588235291"/>
    <x v="3"/>
    <s v="indie rock"/>
    <x v="3091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.11111111111111"/>
    <n v="90.09615384615384"/>
    <x v="3"/>
    <s v="indie rock"/>
    <x v="3092"/>
    <d v="2014-05-07T00:06:29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7.86666666666666"/>
    <n v="40.962025316455694"/>
    <x v="3"/>
    <s v="indie rock"/>
    <x v="3093"/>
    <d v="2014-04-18T23:00:00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5.84040000000002"/>
    <n v="56.000127388535034"/>
    <x v="3"/>
    <s v="indie rock"/>
    <x v="3094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6.97"/>
    <n v="37.672800000000002"/>
    <x v="3"/>
    <s v="indie rock"/>
    <x v="309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2.60000000000001"/>
    <n v="40.078125"/>
    <x v="3"/>
    <s v="indie rock"/>
    <x v="3096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.04266666666666"/>
    <n v="78.031999999999996"/>
    <x v="3"/>
    <s v="indie rock"/>
    <x v="3097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0909090909091"/>
    <x v="3"/>
    <s v="indie rock"/>
    <x v="3098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.05999999999999"/>
    <n v="37.134969325153371"/>
    <x v="3"/>
    <s v="indie rock"/>
    <x v="3099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7.69999999999999"/>
    <n v="41.961038961038959"/>
    <x v="3"/>
    <s v="indie rock"/>
    <x v="3100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8.66"/>
    <n v="61.044943820224717"/>
    <x v="3"/>
    <s v="indie rock"/>
    <x v="3101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5"/>
    <s v="small batch"/>
    <x v="3102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5"/>
    <s v="small batch"/>
    <x v="3103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5"/>
    <s v="small batch"/>
    <x v="3104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5"/>
    <s v="small batch"/>
    <x v="310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5"/>
    <s v="small batch"/>
    <x v="3106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5"/>
    <s v="small batch"/>
    <x v="3107"/>
    <d v="2017-04-30T17:00:0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.09431428571429"/>
    <n v="54.883162444113267"/>
    <x v="5"/>
    <s v="small batch"/>
    <x v="3108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.45000000000002"/>
    <n v="47.383612662942269"/>
    <x v="5"/>
    <s v="small batch"/>
    <x v="3109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5.91999999999999"/>
    <n v="211.84"/>
    <x v="5"/>
    <s v="small batch"/>
    <x v="3110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.42285714285715"/>
    <n v="219.92638036809817"/>
    <x v="5"/>
    <s v="small batch"/>
    <x v="3111"/>
    <d v="2015-12-25T00:00:00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.31375"/>
    <n v="40.795406360424032"/>
    <x v="5"/>
    <s v="small batch"/>
    <x v="3112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.30800000000001"/>
    <n v="75.502840909090907"/>
    <x v="5"/>
    <s v="small batch"/>
    <x v="3113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.16666666666666"/>
    <n v="13.542553191489361"/>
    <x v="5"/>
    <s v="small batch"/>
    <x v="3114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1.95"/>
    <n v="60.865671641791046"/>
    <x v="5"/>
    <s v="small batch"/>
    <x v="3115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.27200000000001"/>
    <n v="115.69230769230769"/>
    <x v="5"/>
    <s v="small batch"/>
    <x v="3116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0.73254999999995"/>
    <n v="48.104623556581984"/>
    <x v="5"/>
    <s v="small batch"/>
    <x v="3117"/>
    <d v="2014-03-08T22:11:35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0.65833333333333"/>
    <n v="74.184357541899445"/>
    <x v="5"/>
    <s v="small batch"/>
    <x v="3118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.14333333333335"/>
    <n v="123.34552845528455"/>
    <x v="5"/>
    <s v="small batch"/>
    <x v="3119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.20799999999997"/>
    <n v="66.623188405797094"/>
    <x v="5"/>
    <s v="small batch"/>
    <x v="3120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5.77749999999999"/>
    <n v="104.99007444168734"/>
    <x v="5"/>
    <s v="small batch"/>
    <x v="3121"/>
    <d v="2016-10-30T15:25:38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7.88"/>
    <n v="74.22935779816514"/>
    <x v="5"/>
    <s v="small batch"/>
    <x v="3122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5.94166666666666"/>
    <n v="81.252688172043008"/>
    <x v="5"/>
    <s v="small batch"/>
    <x v="3123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2.51495"/>
    <n v="130.23469453376205"/>
    <x v="5"/>
    <s v="small batch"/>
    <x v="3124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8.60000000000001"/>
    <n v="53.409836065573771"/>
    <x v="5"/>
    <s v="small batch"/>
    <x v="3125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2.8"/>
    <n v="75.130434782608702"/>
    <x v="5"/>
    <s v="small batch"/>
    <x v="3126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7.98"/>
    <n v="75.666666666666671"/>
    <x v="5"/>
    <s v="small batch"/>
    <x v="3127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.20000000000005"/>
    <n v="31.691394658753708"/>
    <x v="5"/>
    <s v="small batch"/>
    <x v="3128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7.5"/>
    <n v="47.777777777777779"/>
    <x v="5"/>
    <s v="small batch"/>
    <x v="3129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5"/>
    <s v="small batch"/>
    <x v="3130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1.53353333333335"/>
    <n v="149.31401960784314"/>
    <x v="5"/>
    <s v="small batch"/>
    <x v="3131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.45"/>
    <n v="62.06989247311828"/>
    <x v="5"/>
    <s v="small batch"/>
    <x v="3132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3.5"/>
    <n v="53.4"/>
    <x v="5"/>
    <s v="small batch"/>
    <x v="3133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4.69999999999999"/>
    <n v="69.268656716417908"/>
    <x v="5"/>
    <s v="small batch"/>
    <x v="3134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0.84571428571429"/>
    <n v="271.50769230769231"/>
    <x v="5"/>
    <s v="small batch"/>
    <x v="3135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25"/>
    <x v="5"/>
    <s v="small batch"/>
    <x v="3136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0.86666666666667"/>
    <n v="40.492537313432834"/>
    <x v="5"/>
    <s v="small batch"/>
    <x v="3137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.30434782608695"/>
    <n v="189.75806451612902"/>
    <x v="5"/>
    <s v="small batch"/>
    <x v="3138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.17999999999999"/>
    <n v="68.862499999999997"/>
    <x v="5"/>
    <s v="small batch"/>
    <x v="3139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.25"/>
    <n v="108.77659574468085"/>
    <x v="5"/>
    <s v="small batch"/>
    <x v="3140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0.78823529411764"/>
    <n v="125.98529411764706"/>
    <x v="5"/>
    <s v="small batch"/>
    <x v="3141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3.8"/>
    <n v="90.523255813953483"/>
    <x v="3"/>
    <s v="indie rock"/>
    <x v="3142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0.70833333333334"/>
    <n v="28.880434782608695"/>
    <x v="3"/>
    <s v="indie rock"/>
    <x v="3143"/>
    <d v="2012-07-19T04:28:16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.25000000000001"/>
    <n v="31"/>
    <x v="3"/>
    <s v="indie rock"/>
    <x v="3144"/>
    <d v="2013-04-16T19:00:0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.1"/>
    <n v="51.674418604651166"/>
    <x v="3"/>
    <s v="indie rock"/>
    <x v="3145"/>
    <d v="2015-09-30T19:29:0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.14285714285714"/>
    <n v="26.270833333333332"/>
    <x v="3"/>
    <s v="indie rock"/>
    <x v="3146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7692307692308"/>
    <x v="3"/>
    <s v="indie rock"/>
    <x v="3147"/>
    <d v="2013-05-09T02:27:33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8.5"/>
    <n v="27.558139534883722"/>
    <x v="3"/>
    <s v="indie rock"/>
    <x v="3148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.21700000000001"/>
    <n v="36.97137931034483"/>
    <x v="3"/>
    <s v="indie rock"/>
    <x v="3149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3.66666666666667"/>
    <n v="29.021276595744681"/>
    <x v="3"/>
    <s v="indie rock"/>
    <x v="3150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.16400000000002"/>
    <n v="28.65666666666667"/>
    <x v="3"/>
    <s v="indie rock"/>
    <x v="3151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47058823529413"/>
    <x v="3"/>
    <s v="indie rock"/>
    <x v="31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5.76026666666667"/>
    <n v="97.904038461538462"/>
    <x v="3"/>
    <s v="indie rock"/>
    <x v="3153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3191489361701"/>
    <x v="3"/>
    <s v="indie rock"/>
    <x v="3154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.00360000000002"/>
    <n v="131.58368421052631"/>
    <x v="3"/>
    <s v="indie rock"/>
    <x v="3155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4.71999999999998"/>
    <n v="32.320987654320987"/>
    <x v="3"/>
    <s v="indie rock"/>
    <x v="3156"/>
    <d v="2010-07-10T22:00:0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.02249999999999"/>
    <n v="61.103999999999999"/>
    <x v="3"/>
    <s v="indie rock"/>
    <x v="3157"/>
    <d v="2014-11-03T08:52:50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.33333333333334"/>
    <n v="31.341463414634145"/>
    <x v="3"/>
    <s v="indie rock"/>
    <x v="3158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7.49999999999999"/>
    <n v="129.1139240506329"/>
    <x v="3"/>
    <s v="indie rock"/>
    <x v="3159"/>
    <d v="2013-01-13T22:48:33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.44333333333333"/>
    <n v="25.020624999999999"/>
    <x v="3"/>
    <s v="indie rock"/>
    <x v="3160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3"/>
    <s v="indie rock"/>
    <x v="3161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2.91099999999999"/>
    <n v="47.541473684210523"/>
    <x v="3"/>
    <s v="indie rock"/>
    <x v="3162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.1"/>
    <n v="40.04"/>
    <x v="3"/>
    <s v="indie rock"/>
    <x v="316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3.72727272727272"/>
    <n v="65.84210526315789"/>
    <x v="3"/>
    <s v="indie rock"/>
    <x v="3164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.31742857142855"/>
    <n v="46.401222222222216"/>
    <x v="3"/>
    <s v="indie rock"/>
    <x v="3165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.25"/>
    <n v="50.365853658536587"/>
    <x v="3"/>
    <s v="indie rock"/>
    <x v="316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5.66666666666669"/>
    <n v="26.566666666666666"/>
    <x v="3"/>
    <s v="indie rock"/>
    <x v="3167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.05066666666667"/>
    <n v="39.493684210526318"/>
    <x v="3"/>
    <s v="indie rock"/>
    <x v="3168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6.69999999999999"/>
    <n v="49.246153846153845"/>
    <x v="3"/>
    <s v="indie rock"/>
    <x v="3169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3.67142857142858"/>
    <n v="62.38"/>
    <x v="3"/>
    <s v="indie rock"/>
    <x v="3170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.39999999999999"/>
    <n v="37.9375"/>
    <x v="3"/>
    <s v="indie rock"/>
    <x v="3171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.2"/>
    <n v="51.6"/>
    <x v="3"/>
    <s v="indie rock"/>
    <x v="3172"/>
    <d v="2011-01-16T01:51:0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77777777777779"/>
    <x v="3"/>
    <s v="indie rock"/>
    <x v="3173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8.69999999999999"/>
    <n v="99.382239382239376"/>
    <x v="3"/>
    <s v="indie rock"/>
    <x v="317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.00533333333333"/>
    <n v="38.848205128205123"/>
    <x v="3"/>
    <s v="indie rock"/>
    <x v="317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7.53666666666665"/>
    <n v="45.548809523809524"/>
    <x v="3"/>
    <s v="indie rock"/>
    <x v="3176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3"/>
    <s v="indie rock"/>
    <x v="3177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2.7715"/>
    <n v="80.551071428571419"/>
    <x v="3"/>
    <s v="indie rock"/>
    <x v="317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5.60000000000001"/>
    <n v="52.8"/>
    <x v="3"/>
    <s v="indie rock"/>
    <x v="3179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2.625"/>
    <n v="47.676470588235297"/>
    <x v="3"/>
    <s v="indie rock"/>
    <x v="3180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.33333333333333"/>
    <n v="23.448275862068964"/>
    <x v="3"/>
    <s v="indie rock"/>
    <x v="3181"/>
    <d v="2012-06-23T18:32: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.48792"/>
    <n v="103.68174242424243"/>
    <x v="3"/>
    <s v="classical music"/>
    <x v="3182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8518518518519"/>
    <x v="3"/>
    <s v="classical music"/>
    <x v="3183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.44444444444446"/>
    <n v="54.153846153846153"/>
    <x v="3"/>
    <s v="classical music"/>
    <x v="3184"/>
    <d v="2014-11-18T00:24:52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1.6"/>
    <n v="177.2093023255814"/>
    <x v="3"/>
    <s v="classical music"/>
    <x v="3185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.325"/>
    <n v="100.325"/>
    <x v="3"/>
    <s v="classical music"/>
    <x v="3186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2.94999999999999"/>
    <n v="136.90909090909091"/>
    <x v="3"/>
    <s v="classical music"/>
    <x v="3187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.125"/>
    <n v="57.535211267605632"/>
    <x v="3"/>
    <s v="classical music"/>
    <x v="3188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.24974999999999"/>
    <n v="52.962839506172834"/>
    <x v="3"/>
    <s v="classical music"/>
    <x v="3189"/>
    <d v="2015-08-20T11:00:0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.28333333333333"/>
    <n v="82.328947368421055"/>
    <x v="3"/>
    <s v="classical music"/>
    <x v="3190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666666666666"/>
    <x v="3"/>
    <s v="classical music"/>
    <x v="3191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.4"/>
    <n v="74.06557377049181"/>
    <x v="3"/>
    <s v="classical music"/>
    <x v="3192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.125"/>
    <n v="84.083333333333329"/>
    <x v="3"/>
    <s v="classical music"/>
    <x v="3193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0.66666666666667"/>
    <n v="61.029411764705884"/>
    <x v="3"/>
    <s v="classical music"/>
    <x v="319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3"/>
    <s v="classical music"/>
    <x v="3195"/>
    <d v="2010-01-01T06:00:0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3.77499999999999"/>
    <n v="266.08974358974359"/>
    <x v="3"/>
    <s v="classical music"/>
    <x v="3196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5.99999999999999"/>
    <n v="7.25"/>
    <x v="3"/>
    <s v="classical music"/>
    <x v="3197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.00000000000001"/>
    <n v="100"/>
    <x v="3"/>
    <s v="classical music"/>
    <x v="3198"/>
    <d v="2011-08-01T15:34:15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.01761111111111"/>
    <n v="109.96308108108107"/>
    <x v="3"/>
    <s v="classical music"/>
    <x v="3199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.25"/>
    <n v="169.91525423728814"/>
    <x v="3"/>
    <s v="classical music"/>
    <x v="3200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.4"/>
    <n v="95.740740740740748"/>
    <x v="3"/>
    <s v="classical music"/>
    <x v="32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.02857142857142"/>
    <n v="59.460317460317462"/>
    <x v="3"/>
    <s v="classical music"/>
    <x v="3202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3.57142857142858"/>
    <n v="55.769230769230766"/>
    <x v="3"/>
    <s v="classical music"/>
    <x v="3203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.4"/>
    <n v="30.076923076923077"/>
    <x v="3"/>
    <s v="classical music"/>
    <x v="3204"/>
    <d v="2011-01-02T03:00:0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0.82"/>
    <n v="88.438596491228068"/>
    <x v="3"/>
    <s v="classical music"/>
    <x v="320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.3"/>
    <n v="64.032786885245898"/>
    <x v="3"/>
    <s v="classical music"/>
    <x v="3206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1.71428571428572"/>
    <n v="60.153846153846153"/>
    <x v="3"/>
    <s v="classical music"/>
    <x v="3207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19.85454545454546"/>
    <n v="49.194029850746269"/>
    <x v="3"/>
    <s v="classical music"/>
    <x v="3208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1.85"/>
    <n v="165.16216216216216"/>
    <x v="3"/>
    <s v="classical music"/>
    <x v="3209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2.80254777070064"/>
    <n v="43.621621621621621"/>
    <x v="3"/>
    <s v="classical music"/>
    <x v="32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0.84615384615385"/>
    <n v="43.7"/>
    <x v="3"/>
    <s v="classical music"/>
    <x v="3211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2.73469387755102"/>
    <n v="67.419642857142861"/>
    <x v="3"/>
    <s v="classical music"/>
    <x v="3212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6.5"/>
    <n v="177.5"/>
    <x v="3"/>
    <s v="classical music"/>
    <x v="3213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5.53333333333333"/>
    <n v="38.883333333333333"/>
    <x v="3"/>
    <s v="classical music"/>
    <x v="3214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2.8"/>
    <n v="54.985074626865675"/>
    <x v="3"/>
    <s v="classical music"/>
    <x v="3215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.35"/>
    <n v="61.342857142857142"/>
    <x v="3"/>
    <s v="classical music"/>
    <x v="3216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5.50335570469798"/>
    <n v="23.117647058823529"/>
    <x v="3"/>
    <s v="classical music"/>
    <x v="3217"/>
    <d v="2012-12-24T23:47:37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.44444444444444"/>
    <n v="29.611111111111111"/>
    <x v="3"/>
    <s v="classical music"/>
    <x v="3218"/>
    <d v="2014-05-15T17:53:06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8.88"/>
    <n v="75.611111111111114"/>
    <x v="3"/>
    <s v="classical music"/>
    <x v="3219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.25"/>
    <n v="35.6"/>
    <x v="3"/>
    <s v="classical music"/>
    <x v="3220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.1"/>
    <n v="143"/>
    <x v="3"/>
    <s v="classical music"/>
    <x v="3221"/>
    <d v="2015-03-06T22:49:34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.4"/>
    <n v="21.900662251655628"/>
    <x v="1"/>
    <s v="space exploration"/>
    <x v="3222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.0916666666667"/>
    <n v="80.022494887525568"/>
    <x v="1"/>
    <s v="space exploration"/>
    <x v="3223"/>
    <d v="2014-11-12T21:20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.48571428571429"/>
    <n v="35.520000000000003"/>
    <x v="1"/>
    <s v="space exploration"/>
    <x v="322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.21799999999999"/>
    <n v="64.933333333333323"/>
    <x v="1"/>
    <s v="space exploration"/>
    <x v="322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.42157000000002"/>
    <n v="60.965703745743475"/>
    <x v="1"/>
    <s v="space exploration"/>
    <x v="3226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.05454545454545"/>
    <n v="31.444155844155844"/>
    <x v="1"/>
    <s v="space exploration"/>
    <x v="3227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7.7"/>
    <n v="81.949748743718587"/>
    <x v="1"/>
    <s v="space exploration"/>
    <x v="3228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3.92500000000001"/>
    <n v="58.92763157894737"/>
    <x v="1"/>
    <s v="space exploration"/>
    <x v="3229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3.80111428571428"/>
    <n v="157.29347633136095"/>
    <x v="1"/>
    <s v="space exploration"/>
    <x v="3230"/>
    <d v="2012-07-15T05:42:31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.3251043268175"/>
    <n v="55.758509532062391"/>
    <x v="1"/>
    <s v="space exploration"/>
    <x v="3231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0.6363636363635"/>
    <n v="83.802893802893806"/>
    <x v="1"/>
    <s v="space exploration"/>
    <x v="323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1.76130000000001"/>
    <n v="58.422210884353746"/>
    <x v="1"/>
    <s v="space exploration"/>
    <x v="323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.01333333333334"/>
    <n v="270.57142857142856"/>
    <x v="1"/>
    <s v="space exploration"/>
    <x v="323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1"/>
    <s v="space exploration"/>
    <x v="3235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69.76511744127936"/>
    <n v="47.180555555555557"/>
    <x v="1"/>
    <s v="space exploration"/>
    <x v="3236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4.53400000000001"/>
    <n v="120.30882352941177"/>
    <x v="1"/>
    <s v="space exploration"/>
    <x v="3237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7.6"/>
    <n v="27.59748427672956"/>
    <x v="1"/>
    <s v="space exploration"/>
    <x v="3238"/>
    <d v="2014-10-20T20:59:11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.38666666666667"/>
    <n v="205.2987012987013"/>
    <x v="1"/>
    <s v="space exploration"/>
    <x v="3239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.39999999999998"/>
    <n v="35.547169811320757"/>
    <x v="1"/>
    <s v="space exploration"/>
    <x v="324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3.65230769230772"/>
    <n v="74.639488409272587"/>
    <x v="1"/>
    <s v="space exploration"/>
    <x v="3241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5.88"/>
    <n v="47.058064516129029"/>
    <x v="1"/>
    <s v="space exploration"/>
    <x v="3242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.184"/>
    <n v="26.591351351351353"/>
    <x v="1"/>
    <s v="space exploration"/>
    <x v="3243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3.99999999999999"/>
    <n v="36.774193548387096"/>
    <x v="1"/>
    <s v="space exploration"/>
    <x v="3244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.4206249999997"/>
    <n v="31.820544982698959"/>
    <x v="1"/>
    <s v="space exploration"/>
    <x v="324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76923076923077"/>
    <x v="1"/>
    <s v="space exploration"/>
    <x v="3246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.00000000000001"/>
    <n v="56"/>
    <x v="1"/>
    <s v="space exploration"/>
    <x v="3247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6.66666666666663"/>
    <n v="21.555555555555557"/>
    <x v="1"/>
    <s v="space exploration"/>
    <x v="3248"/>
    <d v="2015-11-26T20:54:21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.36948748510132"/>
    <n v="44.095238095238095"/>
    <x v="1"/>
    <s v="space exploration"/>
    <x v="3249"/>
    <d v="2014-11-30T23:11:07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7.74000000000001"/>
    <n v="63.87"/>
    <x v="1"/>
    <s v="space exploration"/>
    <x v="325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7.9"/>
    <n v="38.987654320987652"/>
    <x v="1"/>
    <s v="space exploration"/>
    <x v="3251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4.66525000000001"/>
    <n v="80.185489510489504"/>
    <x v="1"/>
    <s v="space exploration"/>
    <x v="3252"/>
    <d v="2015-08-30T04:03:47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.00934579439252"/>
    <n v="34.904761904761905"/>
    <x v="1"/>
    <s v="space exploration"/>
    <x v="3253"/>
    <d v="2016-05-29T01:28:59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4.62"/>
    <n v="89.100502512562812"/>
    <x v="1"/>
    <s v="space exploration"/>
    <x v="3254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.02150537634409"/>
    <n v="39.44"/>
    <x v="1"/>
    <s v="space exploration"/>
    <x v="3255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047619047619"/>
    <x v="1"/>
    <s v="space exploration"/>
    <x v="3256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.3"/>
    <n v="37.46"/>
    <x v="1"/>
    <s v="space exploration"/>
    <x v="3257"/>
    <d v="2016-10-16T01:00:00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.2"/>
    <n v="31.96153846153846"/>
    <x v="1"/>
    <s v="space exploration"/>
    <x v="3258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1.72910662824208"/>
    <n v="25.214285714285715"/>
    <x v="1"/>
    <s v="space exploration"/>
    <x v="3259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40816326530612"/>
    <x v="1"/>
    <s v="space exploration"/>
    <x v="326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5.66666666666666"/>
    <n v="45.94202898550725"/>
    <x v="1"/>
    <s v="space exploration"/>
    <x v="3261"/>
    <d v="2015-06-08T03:51:1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2.89999999999999"/>
    <n v="85.75"/>
    <x v="1"/>
    <s v="makerspaces"/>
    <x v="3262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6.80000000000001"/>
    <n v="267"/>
    <x v="1"/>
    <s v="makerspaces"/>
    <x v="326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4.59625"/>
    <n v="373.55803571428572"/>
    <x v="1"/>
    <s v="makerspaces"/>
    <x v="3264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.42857142857143"/>
    <n v="174.03846153846155"/>
    <x v="1"/>
    <s v="makerspaces"/>
    <x v="3265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.14285714285715"/>
    <n v="93.695652173913047"/>
    <x v="1"/>
    <s v="makerspaces"/>
    <x v="3266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.29509999999999"/>
    <n v="77.327718446601949"/>
    <x v="1"/>
    <s v="makerspaces"/>
    <x v="3267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0.66666666666667"/>
    <n v="92.222222222222229"/>
    <x v="1"/>
    <s v="makerspaces"/>
    <x v="3268"/>
    <d v="2016-02-10T22:13:36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0.70000000000002"/>
    <n v="60.964285714285715"/>
    <x v="1"/>
    <s v="makerspaces"/>
    <x v="3269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.125"/>
    <n v="91"/>
    <x v="1"/>
    <s v="makerspaces"/>
    <x v="3270"/>
    <d v="2016-01-10T00:51:3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7"/>
    <s v="spaces"/>
    <x v="327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7"/>
    <s v="spaces"/>
    <x v="327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7"/>
    <s v="spaces"/>
    <x v="327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7"/>
    <s v="spaces"/>
    <x v="327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7"/>
    <s v="spaces"/>
    <x v="327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.29714285714284"/>
    <n v="149.44486692015209"/>
    <x v="7"/>
    <s v="spaces"/>
    <x v="327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0.84462500000001"/>
    <n v="71.237487309644663"/>
    <x v="7"/>
    <s v="spaces"/>
    <x v="3277"/>
    <d v="2013-05-27T06:59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.21535"/>
    <n v="44.464318398474738"/>
    <x v="7"/>
    <s v="spaces"/>
    <x v="327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1.60599999999999"/>
    <n v="164.94480519480518"/>
    <x v="7"/>
    <s v="spaces"/>
    <x v="3279"/>
    <d v="2016-10-04T03:59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3.90035000000003"/>
    <n v="84.871516544117654"/>
    <x v="7"/>
    <s v="spaces"/>
    <x v="328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0.7161125319693"/>
    <n v="53.945205479452056"/>
    <x v="7"/>
    <s v="spaces"/>
    <x v="328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.38181818181818"/>
    <n v="50.531468531468533"/>
    <x v="7"/>
    <s v="spaces"/>
    <x v="328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.24133333333334"/>
    <n v="108.00140845070422"/>
    <x v="7"/>
    <s v="spaces"/>
    <x v="3283"/>
    <d v="2015-12-24T15:41:24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.35599999999999"/>
    <n v="95.373770491803285"/>
    <x v="7"/>
    <s v="spaces"/>
    <x v="328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4.62241666666665"/>
    <n v="57.631016333938291"/>
    <x v="7"/>
    <s v="spaces"/>
    <x v="328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19.98010000000001"/>
    <n v="64.160481283422456"/>
    <x v="7"/>
    <s v="spaces"/>
    <x v="328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.10400000000001"/>
    <n v="92.387692307692305"/>
    <x v="7"/>
    <s v="spaces"/>
    <x v="328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3.58333333333334"/>
    <n v="125.97972972972973"/>
    <x v="7"/>
    <s v="spaces"/>
    <x v="328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8.83333333333334"/>
    <n v="94.637681159420296"/>
    <x v="7"/>
    <s v="spaces"/>
    <x v="3289"/>
    <d v="2016-04-17T23:44:54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.12400000000001"/>
    <n v="170.69942196531792"/>
    <x v="7"/>
    <s v="spaces"/>
    <x v="329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2081784386616"/>
    <x v="1"/>
    <s v="hardware"/>
    <x v="329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2.54"/>
    <n v="68.254054054054052"/>
    <x v="1"/>
    <s v="hardware"/>
    <x v="329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.05000000000001"/>
    <n v="95.48863636363636"/>
    <x v="1"/>
    <s v="hardware"/>
    <x v="329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6.87520259319291"/>
    <n v="7.1902649656526005"/>
    <x v="1"/>
    <s v="hardware"/>
    <x v="329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4.54249999999999"/>
    <n v="511.65486725663715"/>
    <x v="1"/>
    <s v="hardware"/>
    <x v="3295"/>
    <d v="2017-03-01T17:52:15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5.745"/>
    <n v="261.74504950495049"/>
    <x v="1"/>
    <s v="hardware"/>
    <x v="329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.21000000000004"/>
    <n v="69.760961810466767"/>
    <x v="1"/>
    <s v="hardware"/>
    <x v="3297"/>
    <d v="2015-08-07T16:14:23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1.82666666666668"/>
    <n v="77.229591836734699"/>
    <x v="1"/>
    <s v="hardware"/>
    <x v="3298"/>
    <d v="2015-12-30T14:23:54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.44"/>
    <n v="340.56521739130437"/>
    <x v="1"/>
    <s v="hardware"/>
    <x v="329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.29262962962963"/>
    <n v="67.417903225806455"/>
    <x v="1"/>
    <s v="hardware"/>
    <x v="330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.30333333333333"/>
    <n v="845.70270270270271"/>
    <x v="1"/>
    <s v="hardware"/>
    <x v="330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.25000000000001"/>
    <n v="97.191780821917803"/>
    <x v="1"/>
    <s v="hardware"/>
    <x v="330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7.538"/>
    <n v="451.84033613445376"/>
    <x v="1"/>
    <s v="hardware"/>
    <x v="330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871165644173"/>
    <x v="1"/>
    <s v="hardware"/>
    <x v="330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.13466666666682"/>
    <n v="21.640147492625371"/>
    <x v="1"/>
    <s v="hardware"/>
    <x v="330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2.9"/>
    <n v="169.51724137931035"/>
    <x v="1"/>
    <s v="hardware"/>
    <x v="330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.0608"/>
    <n v="161.88210526315791"/>
    <x v="1"/>
    <s v="hardware"/>
    <x v="330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7.94"/>
    <n v="493.13333333333333"/>
    <x v="1"/>
    <s v="hardware"/>
    <x v="330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.09090909090907"/>
    <n v="22.120418848167539"/>
    <x v="1"/>
    <s v="hardware"/>
    <x v="3309"/>
    <d v="2014-05-05T21:18:37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.33333333333334"/>
    <n v="18.235294117647058"/>
    <x v="1"/>
    <s v="hardware"/>
    <x v="3310"/>
    <d v="2015-03-11T23:45:5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.28"/>
    <n v="47"/>
    <x v="7"/>
    <s v="plays"/>
    <x v="331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66666666666671"/>
    <x v="7"/>
    <s v="plays"/>
    <x v="331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4.5"/>
    <n v="18.770491803278688"/>
    <x v="7"/>
    <s v="plays"/>
    <x v="331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1111111111114"/>
    <x v="7"/>
    <s v="plays"/>
    <x v="3314"/>
    <d v="2014-10-29T18:54:03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4.67999999999999"/>
    <n v="36.859154929577464"/>
    <x v="7"/>
    <s v="plays"/>
    <x v="3315"/>
    <d v="2016-08-05T21:00:00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7.83999999999999"/>
    <n v="39.810810810810814"/>
    <x v="7"/>
    <s v="plays"/>
    <x v="331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19.7"/>
    <n v="31.5"/>
    <x v="7"/>
    <s v="plays"/>
    <x v="3317"/>
    <d v="2014-07-18T04:45:52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2.49999999999999"/>
    <n v="102.5"/>
    <x v="7"/>
    <s v="plays"/>
    <x v="3318"/>
    <d v="2016-07-29T16:50:43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.16666666666667"/>
    <n v="126.45833333333333"/>
    <x v="7"/>
    <s v="plays"/>
    <x v="331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.33333333333333"/>
    <n v="47.878787878787875"/>
    <x v="7"/>
    <s v="plays"/>
    <x v="332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2.49999999999999"/>
    <n v="73.214285714285708"/>
    <x v="7"/>
    <s v="plays"/>
    <x v="332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7.60000000000001"/>
    <n v="89.666666666666671"/>
    <x v="7"/>
    <s v="plays"/>
    <x v="332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0.5675"/>
    <n v="151.4623287671233"/>
    <x v="7"/>
    <s v="plays"/>
    <x v="332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7"/>
    <s v="plays"/>
    <x v="332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.28571428571429"/>
    <n v="36.5"/>
    <x v="7"/>
    <s v="plays"/>
    <x v="3325"/>
    <d v="2014-06-06T23:00:0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5.5"/>
    <n v="44"/>
    <x v="7"/>
    <s v="plays"/>
    <x v="332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2.64512500000001"/>
    <n v="87.357553191489373"/>
    <x v="7"/>
    <s v="plays"/>
    <x v="332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.4"/>
    <n v="36.474820143884891"/>
    <x v="7"/>
    <s v="plays"/>
    <x v="332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6.6348"/>
    <n v="44.859538461538463"/>
    <x v="7"/>
    <s v="plays"/>
    <x v="332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03225806451616"/>
    <x v="7"/>
    <s v="plays"/>
    <x v="3330"/>
    <d v="2015-01-04T13:16:06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.20000000000002"/>
    <n v="51.230769230769234"/>
    <x v="7"/>
    <s v="plays"/>
    <x v="333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1.83333333333333"/>
    <n v="33.944444444444443"/>
    <x v="7"/>
    <s v="plays"/>
    <x v="333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7.95"/>
    <n v="90.744680851063833"/>
    <x v="7"/>
    <s v="plays"/>
    <x v="333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4.99999999999999"/>
    <n v="50"/>
    <x v="7"/>
    <s v="plays"/>
    <x v="333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.00000000000001"/>
    <n v="24.444444444444443"/>
    <x v="7"/>
    <s v="plays"/>
    <x v="333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.1"/>
    <n v="44.25"/>
    <x v="7"/>
    <s v="plays"/>
    <x v="3336"/>
    <d v="2015-08-05T11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41935483870961"/>
    <x v="7"/>
    <s v="plays"/>
    <x v="333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.24444444444444"/>
    <n v="65.376811594202906"/>
    <x v="7"/>
    <s v="plays"/>
    <x v="333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.4"/>
    <n v="121.9047619047619"/>
    <x v="7"/>
    <s v="plays"/>
    <x v="333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.2"/>
    <n v="47.456140350877192"/>
    <x v="7"/>
    <s v="plays"/>
    <x v="3340"/>
    <d v="2014-06-01T03:59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.27"/>
    <n v="92.842592592592595"/>
    <x v="7"/>
    <s v="plays"/>
    <x v="334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.3"/>
    <n v="68.253012048192772"/>
    <x v="7"/>
    <s v="plays"/>
    <x v="334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7.57571428571428"/>
    <n v="37.209583333333335"/>
    <x v="7"/>
    <s v="plays"/>
    <x v="334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7.73333333333332"/>
    <n v="25.25"/>
    <x v="7"/>
    <s v="plays"/>
    <x v="334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4285714285715"/>
    <x v="7"/>
    <s v="plays"/>
    <x v="334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1.56666666666666"/>
    <n v="25.130177514792898"/>
    <x v="7"/>
    <s v="plays"/>
    <x v="334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36363636363637"/>
    <x v="7"/>
    <s v="plays"/>
    <x v="334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.03"/>
    <n v="103.95098039215686"/>
    <x v="7"/>
    <s v="plays"/>
    <x v="334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4.80000000000001"/>
    <n v="50.384615384615387"/>
    <x v="7"/>
    <s v="plays"/>
    <x v="33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7"/>
    <s v="plays"/>
    <x v="335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1428571428573"/>
    <x v="7"/>
    <s v="plays"/>
    <x v="335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29787234042556"/>
    <x v="7"/>
    <s v="plays"/>
    <x v="33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571428571428577"/>
    <x v="7"/>
    <s v="plays"/>
    <x v="3353"/>
    <d v="2015-03-31T22:59:0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6.92307692307693"/>
    <n v="50.666666666666664"/>
    <x v="7"/>
    <s v="plays"/>
    <x v="335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.33333333333334"/>
    <n v="60.784313725490193"/>
    <x v="7"/>
    <s v="plays"/>
    <x v="335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7.74999999999999"/>
    <n v="113.42105263157895"/>
    <x v="7"/>
    <s v="plays"/>
    <x v="335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.24999999999999"/>
    <n v="104.56521739130434"/>
    <x v="7"/>
    <s v="plays"/>
    <x v="335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.37894736842105"/>
    <n v="98.30927835051547"/>
    <x v="7"/>
    <s v="plays"/>
    <x v="335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6.52"/>
    <n v="35.039473684210527"/>
    <x v="7"/>
    <s v="plays"/>
    <x v="3359"/>
    <d v="2016-06-02T10:25:18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2727272727275"/>
    <x v="7"/>
    <s v="plays"/>
    <x v="3360"/>
    <d v="2014-05-12T03:59:0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0.66666666666667"/>
    <n v="63.846153846153847"/>
    <x v="7"/>
    <s v="plays"/>
    <x v="336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4.71959999999999"/>
    <n v="30.189368421052631"/>
    <x v="7"/>
    <s v="plays"/>
    <x v="3362"/>
    <d v="2014-11-23T22:00:0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.25925925925925"/>
    <n v="83.51428571428572"/>
    <x v="7"/>
    <s v="plays"/>
    <x v="336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1904761904759"/>
    <x v="7"/>
    <s v="plays"/>
    <x v="336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.09899999999999"/>
    <n v="20.118172043010752"/>
    <x v="7"/>
    <s v="plays"/>
    <x v="336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7.77777777777777"/>
    <n v="44.090909090909093"/>
    <x v="7"/>
    <s v="plays"/>
    <x v="336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6190476190474"/>
    <x v="7"/>
    <s v="plays"/>
    <x v="336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.24999999999999"/>
    <n v="44.537037037037038"/>
    <x v="7"/>
    <s v="plays"/>
    <x v="336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.42857142857143"/>
    <n v="125.80645161290323"/>
    <x v="7"/>
    <s v="plays"/>
    <x v="336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696969696969695"/>
    <x v="7"/>
    <s v="plays"/>
    <x v="3370"/>
    <d v="2015-03-18T17:00:0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7"/>
    <s v="musical"/>
    <x v="337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3333333333329"/>
    <x v="7"/>
    <s v="musical"/>
    <x v="3372"/>
    <d v="2015-05-18T20:58:47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7"/>
    <s v="musical"/>
    <x v="337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.2"/>
    <n v="175.51020408163265"/>
    <x v="7"/>
    <s v="musical"/>
    <x v="337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.44597777777777"/>
    <n v="231.66175879396985"/>
    <x v="7"/>
    <s v="musical"/>
    <x v="337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7"/>
    <s v="musical"/>
    <x v="337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0.83333333333334"/>
    <n v="112.14285714285714"/>
    <x v="7"/>
    <s v="musical"/>
    <x v="3377"/>
    <d v="2014-07-15T05:00:0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66666666666664"/>
    <x v="7"/>
    <s v="musical"/>
    <x v="337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.06937499999999"/>
    <n v="255.17343750000001"/>
    <x v="7"/>
    <s v="musical"/>
    <x v="337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0.92000000000002"/>
    <n v="162.7741935483871"/>
    <x v="7"/>
    <s v="musical"/>
    <x v="338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3333333333329"/>
    <x v="7"/>
    <s v="musical"/>
    <x v="338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.0967741935484"/>
    <n v="85.736842105263165"/>
    <x v="7"/>
    <s v="musical"/>
    <x v="338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2.76"/>
    <n v="47.574074074074076"/>
    <x v="7"/>
    <s v="musical"/>
    <x v="3383"/>
    <d v="2016-06-04T22:57:33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2972972972968"/>
    <x v="7"/>
    <s v="musical"/>
    <x v="338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0.88571428571429"/>
    <n v="90.538461538461533"/>
    <x v="7"/>
    <s v="musical"/>
    <x v="338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47058823529413"/>
    <x v="7"/>
    <s v="musical"/>
    <x v="3386"/>
    <d v="2014-10-13T04:59:0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.33333333333331"/>
    <n v="36.363636363636367"/>
    <x v="7"/>
    <s v="musical"/>
    <x v="338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.375"/>
    <n v="126.71875"/>
    <x v="7"/>
    <s v="musical"/>
    <x v="338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2.875"/>
    <n v="329.2"/>
    <x v="7"/>
    <s v="musical"/>
    <x v="338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.24000000000001"/>
    <n v="81.242424242424249"/>
    <x v="7"/>
    <s v="musical"/>
    <x v="3390"/>
    <d v="2015-01-18T18:33: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09.62"/>
    <n v="50.75"/>
    <x v="7"/>
    <s v="plays"/>
    <x v="339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1.8"/>
    <n v="60.9"/>
    <x v="7"/>
    <s v="plays"/>
    <x v="339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6.85"/>
    <n v="109.03061224489795"/>
    <x v="7"/>
    <s v="plays"/>
    <x v="339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0.71379999999999"/>
    <n v="25.692295918367346"/>
    <x v="7"/>
    <s v="plays"/>
    <x v="339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.00000000000001"/>
    <n v="41.92307692307692"/>
    <x v="7"/>
    <s v="plays"/>
    <x v="339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3.63000000000001"/>
    <n v="88.7734375"/>
    <x v="7"/>
    <s v="plays"/>
    <x v="339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3.92"/>
    <n v="80.225352112676063"/>
    <x v="7"/>
    <s v="plays"/>
    <x v="3397"/>
    <d v="2015-03-09T03:44:52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36170212765958"/>
    <x v="7"/>
    <s v="plays"/>
    <x v="339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2.5"/>
    <n v="95.588235294117652"/>
    <x v="7"/>
    <s v="plays"/>
    <x v="339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0109890109883"/>
    <x v="7"/>
    <s v="plays"/>
    <x v="340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.15624999999999"/>
    <n v="74.534883720930239"/>
    <x v="7"/>
    <s v="plays"/>
    <x v="3401"/>
    <d v="2014-08-31T15:47:58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.35000000000001"/>
    <n v="123.94117647058823"/>
    <x v="7"/>
    <s v="plays"/>
    <x v="340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4.8"/>
    <n v="264.84848484848487"/>
    <x v="7"/>
    <s v="plays"/>
    <x v="340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0689655172413"/>
    <x v="7"/>
    <s v="plays"/>
    <x v="340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.125"/>
    <n v="70.884955752212392"/>
    <x v="7"/>
    <s v="plays"/>
    <x v="3405"/>
    <d v="2014-11-27T03:00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.42857142857142"/>
    <n v="8.5714285714285712"/>
    <x v="7"/>
    <s v="plays"/>
    <x v="340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3.56666666666666"/>
    <n v="113.56666666666666"/>
    <x v="7"/>
    <s v="plays"/>
    <x v="340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.46666666666667"/>
    <n v="60.6875"/>
    <x v="7"/>
    <s v="plays"/>
    <x v="3408"/>
    <d v="2014-10-20T05:59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.4"/>
    <n v="110.21739130434783"/>
    <x v="7"/>
    <s v="plays"/>
    <x v="3409"/>
    <d v="2015-01-06T06:00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.16666666666666"/>
    <n v="136.45833333333334"/>
    <x v="7"/>
    <s v="plays"/>
    <x v="341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8.92500000000001"/>
    <n v="53.164948453608247"/>
    <x v="7"/>
    <s v="spaces"/>
    <x v="341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.06"/>
    <n v="86.491525423728817"/>
    <x v="7"/>
    <s v="spaces"/>
    <x v="341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6.53957758620692"/>
    <n v="155.23827397260274"/>
    <x v="7"/>
    <s v="spaces"/>
    <x v="341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.352"/>
    <n v="115.08256880733946"/>
    <x v="7"/>
    <s v="spaces"/>
    <x v="341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1.64999999999999"/>
    <n v="109.5945945945946"/>
    <x v="7"/>
    <s v="spaces"/>
    <x v="341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5.5"/>
    <n v="45.214285714285715"/>
    <x v="7"/>
    <s v="spaces"/>
    <x v="341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.4008"/>
    <n v="104.15169811320754"/>
    <x v="7"/>
    <s v="spaces"/>
    <x v="341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4285714285715"/>
    <x v="7"/>
    <s v="spaces"/>
    <x v="3418"/>
    <d v="2016-06-20T08:41:21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6.535"/>
    <n v="96.997252747252745"/>
    <x v="7"/>
    <s v="spaces"/>
    <x v="341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037037037038"/>
    <x v="7"/>
    <s v="spaces"/>
    <x v="342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.29411764705883"/>
    <n v="94.408602150537632"/>
    <x v="7"/>
    <s v="spaces"/>
    <x v="342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4.5"/>
    <n v="48.984375"/>
    <x v="7"/>
    <s v="spaces"/>
    <x v="3422"/>
    <d v="2016-10-09T18:25:1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.29999999999998"/>
    <n v="45.590909090909093"/>
    <x v="7"/>
    <s v="spaces"/>
    <x v="342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7.74666666666673"/>
    <n v="23.275254237288134"/>
    <x v="7"/>
    <s v="spaces"/>
    <x v="342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4.96000000000001"/>
    <n v="63.2289156626506"/>
    <x v="7"/>
    <s v="spaces"/>
    <x v="3425"/>
    <d v="2017-01-19T15:57:51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1.94285714285715"/>
    <n v="153.5204081632653"/>
    <x v="7"/>
    <s v="spaces"/>
    <x v="342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3.73000000000002"/>
    <n v="90.2"/>
    <x v="7"/>
    <s v="spaces"/>
    <x v="342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.029"/>
    <n v="118.97113163972287"/>
    <x v="7"/>
    <s v="spaces"/>
    <x v="342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8.88888888888889"/>
    <n v="80.25"/>
    <x v="7"/>
    <s v="spaces"/>
    <x v="342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7"/>
    <s v="spaces"/>
    <x v="343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8.69988910451895"/>
    <n v="131.37719999999999"/>
    <x v="7"/>
    <s v="spaces"/>
    <x v="343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8.50614285714286"/>
    <n v="73.032980769230775"/>
    <x v="7"/>
    <s v="spaces"/>
    <x v="343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.16666666666667"/>
    <n v="178.52941176470588"/>
    <x v="7"/>
    <s v="spaces"/>
    <x v="343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2.815"/>
    <n v="162.90974729241879"/>
    <x v="7"/>
    <s v="spaces"/>
    <x v="343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.49622641509434"/>
    <n v="108.24237288135593"/>
    <x v="7"/>
    <s v="spaces"/>
    <x v="3435"/>
    <d v="2014-10-06T16:11:45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7.74999999999999"/>
    <n v="88.865979381443296"/>
    <x v="7"/>
    <s v="spaces"/>
    <x v="3436"/>
    <d v="2014-12-14T18:09:51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7"/>
    <s v="spaces"/>
    <x v="343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.16666666666667"/>
    <n v="116.73076923076923"/>
    <x v="7"/>
    <s v="spaces"/>
    <x v="343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19.756"/>
    <n v="233.8984375"/>
    <x v="7"/>
    <s v="spaces"/>
    <x v="343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7"/>
    <s v="spaces"/>
    <x v="344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3.66666666666666"/>
    <n v="14.84"/>
    <x v="7"/>
    <s v="spaces"/>
    <x v="344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.12499999999999"/>
    <n v="85.181818181818187"/>
    <x v="7"/>
    <s v="spaces"/>
    <x v="344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6.96"/>
    <n v="146.69158878504672"/>
    <x v="7"/>
    <s v="spaces"/>
    <x v="344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.104"/>
    <n v="50.764811490125673"/>
    <x v="7"/>
    <s v="spaces"/>
    <x v="3444"/>
    <d v="2014-11-05T05:00:0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.17647058823529"/>
    <n v="87.7"/>
    <x v="7"/>
    <s v="spaces"/>
    <x v="344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2.61176470588236"/>
    <n v="242.27777777777777"/>
    <x v="7"/>
    <s v="spaces"/>
    <x v="344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5.84090909090908"/>
    <n v="146.44654088050314"/>
    <x v="7"/>
    <s v="spaces"/>
    <x v="344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0.71428571428571"/>
    <n v="103.17073170731707"/>
    <x v="7"/>
    <s v="spaces"/>
    <x v="344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.23333333333332"/>
    <n v="80.464601769911511"/>
    <x v="7"/>
    <s v="spaces"/>
    <x v="344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0.57142857142858"/>
    <n v="234.66666666666666"/>
    <x v="7"/>
    <s v="spaces"/>
    <x v="345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.02222222222223"/>
    <n v="50.689320388349515"/>
    <x v="7"/>
    <s v="spaces"/>
    <x v="345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0.88"/>
    <n v="162.70967741935485"/>
    <x v="7"/>
    <s v="spaces"/>
    <x v="345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6666666666667"/>
    <x v="7"/>
    <s v="spaces"/>
    <x v="345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.42"/>
    <n v="67.697802197802204"/>
    <x v="7"/>
    <s v="spaces"/>
    <x v="345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.2"/>
    <n v="52.103448275862071"/>
    <x v="7"/>
    <s v="spaces"/>
    <x v="345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.33333333333334"/>
    <n v="51.6"/>
    <x v="7"/>
    <s v="spaces"/>
    <x v="345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.44"/>
    <n v="164.3"/>
    <x v="7"/>
    <s v="spaces"/>
    <x v="3457"/>
    <d v="2015-03-20T15:54:11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.01999999999998"/>
    <n v="84.858585858585855"/>
    <x v="7"/>
    <s v="spaces"/>
    <x v="345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09.67666666666666"/>
    <n v="94.548850574712645"/>
    <x v="7"/>
    <s v="spaces"/>
    <x v="345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6.6857142857143"/>
    <n v="45.536585365853661"/>
    <x v="7"/>
    <s v="spaces"/>
    <x v="346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4137931034484"/>
    <x v="7"/>
    <s v="spaces"/>
    <x v="346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.2"/>
    <n v="50.88"/>
    <x v="7"/>
    <s v="spaces"/>
    <x v="346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6.53333333333333"/>
    <n v="191.13043478260869"/>
    <x v="7"/>
    <s v="spaces"/>
    <x v="346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2.53599999999999"/>
    <n v="89.314285714285717"/>
    <x v="7"/>
    <s v="spaces"/>
    <x v="3464"/>
    <d v="2016-11-01T03:59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8.78684000000001"/>
    <n v="88.588631921824103"/>
    <x v="7"/>
    <s v="spaces"/>
    <x v="346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6.732"/>
    <n v="96.300911854103347"/>
    <x v="7"/>
    <s v="spaces"/>
    <x v="346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.20000000000002"/>
    <n v="33.3125"/>
    <x v="7"/>
    <s v="spaces"/>
    <x v="346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0.49999999999999"/>
    <n v="37.222222222222221"/>
    <x v="7"/>
    <s v="spaces"/>
    <x v="346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8.71389999999998"/>
    <n v="92.130423728813554"/>
    <x v="7"/>
    <s v="spaces"/>
    <x v="3469"/>
    <d v="2013-12-29T07:59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7.5"/>
    <n v="76.785714285714292"/>
    <x v="7"/>
    <s v="spaces"/>
    <x v="3470"/>
    <d v="2015-06-26T23:00:0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.48192771084338"/>
    <n v="96.526315789473685"/>
    <x v="7"/>
    <s v="spaces"/>
    <x v="347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1891891891895"/>
    <x v="7"/>
    <s v="spaces"/>
    <x v="347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.00666666666667"/>
    <n v="128.9140625"/>
    <x v="7"/>
    <s v="spaces"/>
    <x v="347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.34166666666667"/>
    <n v="84.108974358974365"/>
    <x v="7"/>
    <s v="spaces"/>
    <x v="347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2.70650000000001"/>
    <n v="82.941562500000003"/>
    <x v="7"/>
    <s v="spaces"/>
    <x v="347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0.84810126582278"/>
    <n v="259.94827586206895"/>
    <x v="7"/>
    <s v="spaces"/>
    <x v="3476"/>
    <d v="2014-09-10T04:52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7"/>
    <s v="spaces"/>
    <x v="347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.4"/>
    <n v="177.02127659574469"/>
    <x v="7"/>
    <s v="spaces"/>
    <x v="347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6.66666666666667"/>
    <n v="74.074074074074076"/>
    <x v="7"/>
    <s v="spaces"/>
    <x v="3479"/>
    <d v="2015-06-14T00:20:5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66666666666671"/>
    <x v="7"/>
    <s v="spaces"/>
    <x v="3480"/>
    <d v="2016-05-05T04:02:4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7"/>
    <s v="plays"/>
    <x v="348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7"/>
    <s v="plays"/>
    <x v="3482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7"/>
    <s v="plays"/>
    <x v="3483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7"/>
    <s v="plays"/>
    <x v="3484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7"/>
    <s v="plays"/>
    <x v="3485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7"/>
    <s v="plays"/>
    <x v="3486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7"/>
    <s v="plays"/>
    <x v="3487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7"/>
    <s v="plays"/>
    <x v="3488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7"/>
    <s v="plays"/>
    <x v="3489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7"/>
    <s v="plays"/>
    <x v="3490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7"/>
    <s v="plays"/>
    <x v="3491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7"/>
    <s v="plays"/>
    <x v="3492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7"/>
    <s v="plays"/>
    <x v="349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7"/>
    <s v="plays"/>
    <x v="3494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7"/>
    <s v="plays"/>
    <x v="3495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7"/>
    <s v="plays"/>
    <x v="349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7"/>
    <s v="plays"/>
    <x v="3497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7"/>
    <s v="plays"/>
    <x v="3498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7"/>
    <s v="plays"/>
    <x v="3499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7.52499999999999"/>
    <n v="110.35211267605634"/>
    <x v="7"/>
    <s v="plays"/>
    <x v="3500"/>
    <d v="2014-11-07T00:15:55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.16666666666669"/>
    <n v="41.421052631578945"/>
    <x v="7"/>
    <s v="plays"/>
    <x v="3501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7"/>
    <s v="plays"/>
    <x v="3502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0384615384613"/>
    <x v="7"/>
    <s v="plays"/>
    <x v="35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.4"/>
    <n v="103.35294117647059"/>
    <x v="7"/>
    <s v="plays"/>
    <x v="350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5.95454545454545"/>
    <n v="34.791044776119406"/>
    <x v="7"/>
    <s v="plays"/>
    <x v="3505"/>
    <d v="2013-11-02T20:49:27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5.58333333333337"/>
    <n v="41.773858921161825"/>
    <x v="7"/>
    <s v="plays"/>
    <x v="350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2.92857142857142"/>
    <n v="64.268292682926827"/>
    <x v="7"/>
    <s v="plays"/>
    <x v="3507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8.50460000000001"/>
    <n v="31.209370860927152"/>
    <x v="7"/>
    <s v="plays"/>
    <x v="3508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1.81818181818181"/>
    <n v="62.921348314606739"/>
    <x v="7"/>
    <s v="plays"/>
    <x v="3509"/>
    <d v="2012-06-01T22:52:24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36585365853654"/>
    <x v="7"/>
    <s v="plays"/>
    <x v="3510"/>
    <d v="2014-07-19T05:00:0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3.99999999999999"/>
    <n v="82.608695652173907"/>
    <x v="7"/>
    <s v="plays"/>
    <x v="3511"/>
    <d v="2013-07-22T20:09:12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.48133333333334"/>
    <n v="38.504230769230773"/>
    <x v="7"/>
    <s v="plays"/>
    <x v="3512"/>
    <d v="2012-01-18T23:00:0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1.53333333333335"/>
    <n v="80.15789473684211"/>
    <x v="7"/>
    <s v="plays"/>
    <x v="351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.1"/>
    <n v="28.405405405405407"/>
    <x v="7"/>
    <s v="plays"/>
    <x v="3514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.15"/>
    <n v="80.730158730158735"/>
    <x v="7"/>
    <s v="plays"/>
    <x v="3515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.15384615384616"/>
    <n v="200.69444444444446"/>
    <x v="7"/>
    <s v="plays"/>
    <x v="3516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6.76"/>
    <n v="37.591549295774648"/>
    <x v="7"/>
    <s v="plays"/>
    <x v="3517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2.66666666666666"/>
    <n v="58.095238095238095"/>
    <x v="7"/>
    <s v="plays"/>
    <x v="3518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.22808571428573"/>
    <n v="60.300892473118282"/>
    <x v="7"/>
    <s v="plays"/>
    <x v="3519"/>
    <d v="2014-11-26T07:59:0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.16666666666666"/>
    <n v="63.363636363636367"/>
    <x v="7"/>
    <s v="plays"/>
    <x v="3520"/>
    <d v="2014-08-02T04:13:01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.2"/>
    <n v="50.901639344262293"/>
    <x v="7"/>
    <s v="plays"/>
    <x v="3521"/>
    <d v="2014-06-13T22:00:0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.01249999999999"/>
    <n v="100.5"/>
    <x v="7"/>
    <s v="plays"/>
    <x v="3522"/>
    <d v="2013-12-13T04:59:0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.25"/>
    <n v="31.619718309859156"/>
    <x v="7"/>
    <s v="plays"/>
    <x v="352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8.8142857142857"/>
    <n v="65.102564102564102"/>
    <x v="7"/>
    <s v="plays"/>
    <x v="3524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4.99999999999999"/>
    <n v="79.310344827586206"/>
    <x v="7"/>
    <s v="plays"/>
    <x v="352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8918918918919"/>
    <x v="7"/>
    <s v="plays"/>
    <x v="3526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.13333333333334"/>
    <n v="131.91304347826087"/>
    <x v="7"/>
    <s v="plays"/>
    <x v="3527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09.55999999999999"/>
    <n v="91.3"/>
    <x v="7"/>
    <s v="plays"/>
    <x v="3528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4.8421052631579"/>
    <n v="39.672727272727272"/>
    <x v="7"/>
    <s v="plays"/>
    <x v="3529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.39999999999999"/>
    <n v="57.549019607843135"/>
    <x v="7"/>
    <s v="plays"/>
    <x v="3530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1.73333333333335"/>
    <n v="33.025641025641029"/>
    <x v="7"/>
    <s v="plays"/>
    <x v="3531"/>
    <d v="2014-07-16T14:31:15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.16238095238094"/>
    <n v="77.335806451612896"/>
    <x v="7"/>
    <s v="plays"/>
    <x v="3532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19.75"/>
    <n v="31.933333333333334"/>
    <x v="7"/>
    <s v="plays"/>
    <x v="353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.00000000000001"/>
    <n v="36.333333333333336"/>
    <x v="7"/>
    <s v="plays"/>
    <x v="3534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0.88571428571429"/>
    <n v="46.768211920529801"/>
    <x v="7"/>
    <s v="plays"/>
    <x v="3535"/>
    <d v="2012-01-31T17:00:0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.00000000000001"/>
    <n v="40.073529411764703"/>
    <x v="7"/>
    <s v="plays"/>
    <x v="3536"/>
    <d v="2013-08-23T19:04:29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.20930232558139"/>
    <n v="100.21739130434783"/>
    <x v="7"/>
    <s v="plays"/>
    <x v="3537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66666666666664"/>
    <x v="7"/>
    <s v="plays"/>
    <x v="3538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.18750000000001"/>
    <n v="46.714285714285715"/>
    <x v="7"/>
    <s v="plays"/>
    <x v="3539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.29333333333334"/>
    <n v="71.491803278688522"/>
    <x v="7"/>
    <s v="plays"/>
    <x v="3540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3.49999999999999"/>
    <n v="63.109756097560975"/>
    <x v="7"/>
    <s v="plays"/>
    <x v="3541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.32315789473684"/>
    <n v="50.157964601769912"/>
    <x v="7"/>
    <s v="plays"/>
    <x v="3542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5.76666666666667"/>
    <n v="62.883333333333333"/>
    <x v="7"/>
    <s v="plays"/>
    <x v="3543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19.74347826086958"/>
    <n v="85.531055900621112"/>
    <x v="7"/>
    <s v="plays"/>
    <x v="3544"/>
    <d v="2014-08-15T02:00:0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.25"/>
    <n v="53.723404255319146"/>
    <x v="7"/>
    <s v="plays"/>
    <x v="3545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.11666666666667"/>
    <n v="127.80851063829788"/>
    <x v="7"/>
    <s v="plays"/>
    <x v="3546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.13333333333334"/>
    <n v="106.57391304347826"/>
    <x v="7"/>
    <s v="plays"/>
    <x v="3547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.35142857142858"/>
    <n v="262.11194029850748"/>
    <x v="7"/>
    <s v="plays"/>
    <x v="3548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.05"/>
    <n v="57.171428571428571"/>
    <x v="7"/>
    <s v="plays"/>
    <x v="3549"/>
    <d v="2015-07-11T14:30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.02222222222223"/>
    <n v="50.20192307692308"/>
    <x v="7"/>
    <s v="plays"/>
    <x v="3550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.1"/>
    <n v="66.586956521739125"/>
    <x v="7"/>
    <s v="plays"/>
    <x v="3551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.11000000000001"/>
    <n v="168.25210084033614"/>
    <x v="7"/>
    <s v="plays"/>
    <x v="3552"/>
    <d v="2015-03-22T22:35:47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0.84"/>
    <n v="256.37288135593218"/>
    <x v="7"/>
    <s v="plays"/>
    <x v="3553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.42499999999998"/>
    <n v="36.610619469026545"/>
    <x v="7"/>
    <s v="plays"/>
    <x v="3554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4.8"/>
    <n v="37.142857142857146"/>
    <x v="7"/>
    <s v="plays"/>
    <x v="3555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09.51612903225806"/>
    <n v="45.878378378378379"/>
    <x v="7"/>
    <s v="plays"/>
    <x v="35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.03333333333333"/>
    <n v="141.71296296296296"/>
    <x v="7"/>
    <s v="plays"/>
    <x v="3557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.35000000000001"/>
    <n v="52.487179487179489"/>
    <x v="7"/>
    <s v="plays"/>
    <x v="355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.16666666666667"/>
    <n v="59.523809523809526"/>
    <x v="7"/>
    <s v="plays"/>
    <x v="3559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7"/>
    <s v="plays"/>
    <x v="3560"/>
    <d v="2017-01-17T21:10:36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.34285714285714"/>
    <n v="193.62162162162161"/>
    <x v="7"/>
    <s v="plays"/>
    <x v="3561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7.86500000000001"/>
    <n v="106.79702970297029"/>
    <x v="7"/>
    <s v="plays"/>
    <x v="3562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09.88461538461539"/>
    <n v="77.21621621621621"/>
    <x v="7"/>
    <s v="plays"/>
    <x v="356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7"/>
    <s v="plays"/>
    <x v="3564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.20000000000002"/>
    <n v="50.46153846153846"/>
    <x v="7"/>
    <s v="plays"/>
    <x v="3565"/>
    <d v="2016-05-04T03:59:0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8.8"/>
    <n v="97.377049180327873"/>
    <x v="7"/>
    <s v="plays"/>
    <x v="3566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.39275000000001"/>
    <n v="34.91921739130435"/>
    <x v="7"/>
    <s v="plays"/>
    <x v="3567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.20666666666666"/>
    <n v="85.530386740331494"/>
    <x v="7"/>
    <s v="plays"/>
    <x v="3568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0.6"/>
    <n v="182.90909090909091"/>
    <x v="7"/>
    <s v="plays"/>
    <x v="3569"/>
    <d v="2016-12-28T22:00:33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0.78754285714287"/>
    <n v="131.13620817843866"/>
    <x v="7"/>
    <s v="plays"/>
    <x v="357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.32142857142857"/>
    <n v="39.810126582278478"/>
    <x v="7"/>
    <s v="plays"/>
    <x v="3571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5.91914022517912"/>
    <n v="59.701730769230764"/>
    <x v="7"/>
    <s v="plays"/>
    <x v="3572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0.56666666666668"/>
    <n v="88.735294117647058"/>
    <x v="7"/>
    <s v="plays"/>
    <x v="3573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.30588235294117"/>
    <n v="58.688622754491021"/>
    <x v="7"/>
    <s v="plays"/>
    <x v="3574"/>
    <d v="2014-10-14T06:59:0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.30419999999999"/>
    <n v="69.56513661202186"/>
    <x v="7"/>
    <s v="plays"/>
    <x v="3575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2.83750000000001"/>
    <n v="115.87323943661971"/>
    <x v="7"/>
    <s v="plays"/>
    <x v="3576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2.9375"/>
    <n v="23.869565217391305"/>
    <x v="7"/>
    <s v="plays"/>
    <x v="3577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.3047619047619"/>
    <n v="81.125925925925927"/>
    <x v="7"/>
    <s v="plays"/>
    <x v="357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.22000000000001"/>
    <n v="57.626943005181346"/>
    <x v="7"/>
    <s v="plays"/>
    <x v="3579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5.86"/>
    <n v="46.429824561403507"/>
    <x v="7"/>
    <s v="plays"/>
    <x v="3580"/>
    <d v="2015-07-12T10:25:12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0.79166666666666"/>
    <n v="60.475000000000001"/>
    <x v="7"/>
    <s v="plays"/>
    <x v="3581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4.92727272727274"/>
    <n v="65.579545454545453"/>
    <x v="7"/>
    <s v="plays"/>
    <x v="3582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1.55199999999999"/>
    <n v="119.1924882629108"/>
    <x v="7"/>
    <s v="plays"/>
    <x v="358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0.73333333333333"/>
    <n v="83.05"/>
    <x v="7"/>
    <s v="plays"/>
    <x v="3584"/>
    <d v="2015-06-21T17:32:46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7.82222222222221"/>
    <n v="57.52"/>
    <x v="7"/>
    <s v="plays"/>
    <x v="3585"/>
    <d v="2016-09-07T11:20:4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1.82500000000002"/>
    <n v="177.08695652173913"/>
    <x v="7"/>
    <s v="plays"/>
    <x v="3586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.25769230769231"/>
    <n v="70.771505376344081"/>
    <x v="7"/>
    <s v="plays"/>
    <x v="3587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66666666666668"/>
    <x v="7"/>
    <s v="plays"/>
    <x v="3588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.06"/>
    <n v="72.76136363636364"/>
    <x v="7"/>
    <s v="plays"/>
    <x v="3589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.29949999999999"/>
    <n v="51.853414634146333"/>
    <x v="7"/>
    <s v="plays"/>
    <x v="3590"/>
    <d v="2017-02-22T13:25:52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.21428571428571"/>
    <n v="98.2"/>
    <x v="7"/>
    <s v="plays"/>
    <x v="359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.16782608695652"/>
    <n v="251.7381443298969"/>
    <x v="7"/>
    <s v="plays"/>
    <x v="359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.24000000000001"/>
    <n v="74.821917808219183"/>
    <x v="7"/>
    <s v="plays"/>
    <x v="3593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.45454545454547"/>
    <n v="67.65306122448979"/>
    <x v="7"/>
    <s v="plays"/>
    <x v="3594"/>
    <d v="2015-07-16T17:24:36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.04098360655738"/>
    <n v="93.81343283582089"/>
    <x v="7"/>
    <s v="plays"/>
    <x v="3595"/>
    <d v="2014-12-22T04:00:0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.1664"/>
    <n v="41.237647058823526"/>
    <x v="7"/>
    <s v="plays"/>
    <x v="3596"/>
    <d v="2015-10-30T21:00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1020408163268"/>
    <x v="7"/>
    <s v="plays"/>
    <x v="3597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85714285714292"/>
    <x v="7"/>
    <s v="plays"/>
    <x v="3598"/>
    <d v="2015-12-03T17:00:0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.28333333333333"/>
    <n v="48.325153374233132"/>
    <x v="7"/>
    <s v="plays"/>
    <x v="3599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.1"/>
    <n v="53.177083333333336"/>
    <x v="7"/>
    <s v="plays"/>
    <x v="36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2380952380949"/>
    <x v="7"/>
    <s v="plays"/>
    <x v="3601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1.49999999999999"/>
    <n v="116"/>
    <x v="7"/>
    <s v="plays"/>
    <x v="3602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1.66666666666666"/>
    <n v="61"/>
    <x v="7"/>
    <s v="plays"/>
    <x v="3603"/>
    <d v="2015-07-12T12:47:45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35294117647058"/>
    <x v="7"/>
    <s v="plays"/>
    <x v="3604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.43"/>
    <n v="106.50344827586207"/>
    <x v="7"/>
    <s v="plays"/>
    <x v="3605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.4"/>
    <n v="204.57142857142858"/>
    <x v="7"/>
    <s v="plays"/>
    <x v="3606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.32258064516128"/>
    <n v="54.912587412587413"/>
    <x v="7"/>
    <s v="plays"/>
    <x v="3607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.27777777777777"/>
    <n v="150.41666666666666"/>
    <x v="7"/>
    <s v="plays"/>
    <x v="3608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6.84444444444443"/>
    <n v="52.58"/>
    <x v="7"/>
    <s v="plays"/>
    <x v="360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8.60000000000001"/>
    <n v="54.3"/>
    <x v="7"/>
    <s v="plays"/>
    <x v="3610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.4"/>
    <n v="76.029411764705884"/>
    <x v="7"/>
    <s v="plays"/>
    <x v="3611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.27586206896552"/>
    <n v="105.2063492063492"/>
    <x v="7"/>
    <s v="plays"/>
    <x v="361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66666666666671"/>
    <x v="7"/>
    <s v="plays"/>
    <x v="3613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1.6"/>
    <n v="129.36170212765958"/>
    <x v="7"/>
    <s v="plays"/>
    <x v="3614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2.6467741935484"/>
    <n v="134.26371308016877"/>
    <x v="7"/>
    <s v="plays"/>
    <x v="3615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4.75000000000001"/>
    <n v="17.829787234042552"/>
    <x v="7"/>
    <s v="plays"/>
    <x v="3616"/>
    <d v="2016-02-10T21:00:0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1.6"/>
    <n v="203.2"/>
    <x v="7"/>
    <s v="plays"/>
    <x v="3617"/>
    <d v="2016-01-29T05:59:0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.10242048409683"/>
    <n v="69.18518518518519"/>
    <x v="7"/>
    <s v="plays"/>
    <x v="3618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1.76666666666667"/>
    <n v="125.12295081967213"/>
    <x v="7"/>
    <s v="plays"/>
    <x v="3619"/>
    <d v="2016-08-15T20:09:42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29411764705884"/>
    <x v="7"/>
    <s v="plays"/>
    <x v="362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.26489999999998"/>
    <n v="48.437149758454105"/>
    <x v="7"/>
    <s v="plays"/>
    <x v="3621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.04200000000003"/>
    <n v="26.608400000000003"/>
    <x v="7"/>
    <s v="plays"/>
    <x v="362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.2"/>
    <n v="33.666666666666664"/>
    <x v="7"/>
    <s v="plays"/>
    <x v="3623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3.99999999999999"/>
    <n v="40.714285714285715"/>
    <x v="7"/>
    <s v="plays"/>
    <x v="3624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.13861386138615"/>
    <n v="19.266666666666666"/>
    <x v="7"/>
    <s v="plays"/>
    <x v="3625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.44444444444446"/>
    <n v="84.285714285714292"/>
    <x v="7"/>
    <s v="plays"/>
    <x v="3626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.33333333333333"/>
    <n v="29.583333333333332"/>
    <x v="7"/>
    <s v="plays"/>
    <x v="3627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2.85857142857142"/>
    <n v="26.667037037037037"/>
    <x v="7"/>
    <s v="plays"/>
    <x v="3628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.06666666666666"/>
    <n v="45.978723404255319"/>
    <x v="7"/>
    <s v="plays"/>
    <x v="3629"/>
    <d v="2015-11-22T22:00:0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.07272727272726"/>
    <n v="125.09090909090909"/>
    <x v="7"/>
    <s v="plays"/>
    <x v="363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1.73"/>
    <n v="141.29166666666666"/>
    <x v="7"/>
    <s v="plays"/>
    <x v="3631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.19999999999999"/>
    <n v="55.333333333333336"/>
    <x v="7"/>
    <s v="plays"/>
    <x v="363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.16666666666666"/>
    <n v="46.420454545454547"/>
    <x v="7"/>
    <s v="plays"/>
    <x v="363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.46666666666667"/>
    <n v="57.2"/>
    <x v="7"/>
    <s v="plays"/>
    <x v="3634"/>
    <d v="2016-08-01T06:59:00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.39285714285715"/>
    <n v="173.7"/>
    <x v="7"/>
    <s v="plays"/>
    <x v="3635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5.88888888888889"/>
    <n v="59.6"/>
    <x v="7"/>
    <s v="plays"/>
    <x v="3636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4.51666666666665"/>
    <n v="89.585714285714289"/>
    <x v="7"/>
    <s v="plays"/>
    <x v="3637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.02500000000001"/>
    <n v="204.05"/>
    <x v="7"/>
    <s v="plays"/>
    <x v="363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.33333333333334"/>
    <n v="48.703703703703702"/>
    <x v="7"/>
    <s v="plays"/>
    <x v="3639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6.67999999999999"/>
    <n v="53.339999999999996"/>
    <x v="7"/>
    <s v="plays"/>
    <x v="3640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.28571428571429"/>
    <n v="75.087719298245617"/>
    <x v="7"/>
    <s v="plays"/>
    <x v="3641"/>
    <d v="2016-04-13T21:02:45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.42857142857144"/>
    <n v="18"/>
    <x v="7"/>
    <s v="plays"/>
    <x v="3642"/>
    <d v="2016-10-16T15:36:18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.07692307692308"/>
    <n v="209.83870967741936"/>
    <x v="7"/>
    <s v="plays"/>
    <x v="3643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09.84"/>
    <n v="61.022222222222226"/>
    <x v="7"/>
    <s v="plays"/>
    <x v="3644"/>
    <d v="2015-10-17T07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.03999999999999"/>
    <n v="61"/>
    <x v="7"/>
    <s v="plays"/>
    <x v="3645"/>
    <d v="2016-11-11T22:00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.05000000000001"/>
    <n v="80.034482758620683"/>
    <x v="7"/>
    <s v="plays"/>
    <x v="3646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0.75"/>
    <n v="29.068965517241381"/>
    <x v="7"/>
    <s v="plays"/>
    <x v="3647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.00000000000001"/>
    <n v="49.438202247191015"/>
    <x v="7"/>
    <s v="plays"/>
    <x v="3648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.08673425918037"/>
    <n v="93.977440000000001"/>
    <x v="7"/>
    <s v="plays"/>
    <x v="3649"/>
    <d v="2014-08-08T13:54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.19047619047619"/>
    <n v="61.944444444444443"/>
    <x v="7"/>
    <s v="plays"/>
    <x v="3650"/>
    <d v="2016-06-08T00:57:04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5.6"/>
    <n v="78.5"/>
    <x v="7"/>
    <s v="plays"/>
    <x v="3651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7"/>
    <s v="plays"/>
    <x v="3652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4736842105263"/>
    <x v="7"/>
    <s v="plays"/>
    <x v="3653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.4"/>
    <n v="35.799999999999997"/>
    <x v="7"/>
    <s v="plays"/>
    <x v="3654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1.51515151515152"/>
    <n v="145.65217391304347"/>
    <x v="7"/>
    <s v="plays"/>
    <x v="3655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5.89999999999999"/>
    <n v="25.693877551020407"/>
    <x v="7"/>
    <s v="plays"/>
    <x v="3656"/>
    <d v="2016-09-25T08:46:48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1.66666666666666"/>
    <n v="152.5"/>
    <x v="7"/>
    <s v="plays"/>
    <x v="3657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2.5"/>
    <n v="30"/>
    <x v="7"/>
    <s v="plays"/>
    <x v="3658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.375"/>
    <n v="142.28070175438597"/>
    <x v="7"/>
    <s v="plays"/>
    <x v="3659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.25"/>
    <n v="24.545454545454547"/>
    <x v="7"/>
    <s v="plays"/>
    <x v="3660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.38888888888889"/>
    <n v="292.77777777777777"/>
    <x v="7"/>
    <s v="plays"/>
    <x v="3661"/>
    <d v="2014-07-05T01:00:0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6.8"/>
    <n v="44.92307692307692"/>
    <x v="7"/>
    <s v="plays"/>
    <x v="3662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.26666666666667"/>
    <n v="23.10144927536232"/>
    <x v="7"/>
    <s v="plays"/>
    <x v="3663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4.52"/>
    <n v="80.400000000000006"/>
    <x v="7"/>
    <s v="plays"/>
    <x v="3664"/>
    <d v="2015-10-06T16:44:46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89156626506028"/>
    <x v="7"/>
    <s v="plays"/>
    <x v="3665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4.57142857142858"/>
    <n v="32.972972972972975"/>
    <x v="7"/>
    <s v="plays"/>
    <x v="3666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8.62051149573753"/>
    <n v="116.65217391304348"/>
    <x v="7"/>
    <s v="plays"/>
    <x v="3667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.32000000000001"/>
    <n v="79.61904761904762"/>
    <x v="7"/>
    <s v="plays"/>
    <x v="3668"/>
    <d v="2014-08-03T23:00:0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77777777777779"/>
    <x v="7"/>
    <s v="plays"/>
    <x v="3669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.2"/>
    <n v="81.029411764705884"/>
    <x v="7"/>
    <s v="plays"/>
    <x v="3670"/>
    <d v="2014-10-10T21:00:0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.18"/>
    <n v="136.84821428571428"/>
    <x v="7"/>
    <s v="plays"/>
    <x v="367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.35000000000001"/>
    <n v="177.61702127659575"/>
    <x v="7"/>
    <s v="plays"/>
    <x v="367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.16666666666666"/>
    <n v="109.07894736842105"/>
    <x v="7"/>
    <s v="plays"/>
    <x v="3673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285714285714"/>
    <x v="7"/>
    <s v="plays"/>
    <x v="3674"/>
    <d v="2016-06-12T17:00:0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1.66666666666666"/>
    <n v="78.205128205128204"/>
    <x v="7"/>
    <s v="plays"/>
    <x v="3675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.42857142857142"/>
    <n v="52.173913043478258"/>
    <x v="7"/>
    <s v="plays"/>
    <x v="3676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.44444444444444"/>
    <n v="114.125"/>
    <x v="7"/>
    <s v="plays"/>
    <x v="3677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7"/>
    <s v="plays"/>
    <x v="367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.00000000000001"/>
    <n v="91.666666666666671"/>
    <x v="7"/>
    <s v="plays"/>
    <x v="3679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.44999999999999"/>
    <n v="108.59090909090909"/>
    <x v="7"/>
    <s v="plays"/>
    <x v="3680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.2909090909091"/>
    <n v="69.822784810126578"/>
    <x v="7"/>
    <s v="plays"/>
    <x v="3681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.4"/>
    <n v="109.57142857142857"/>
    <x v="7"/>
    <s v="plays"/>
    <x v="368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.42857142857143"/>
    <n v="71.666666666666671"/>
    <x v="7"/>
    <s v="plays"/>
    <x v="3683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.1"/>
    <n v="93.611111111111114"/>
    <x v="7"/>
    <s v="plays"/>
    <x v="3684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7.52"/>
    <n v="76.8"/>
    <x v="7"/>
    <s v="plays"/>
    <x v="3685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5454545454547"/>
    <x v="7"/>
    <s v="plays"/>
    <x v="3686"/>
    <d v="2016-05-02T23:00:0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1.93333333333334"/>
    <n v="55.6"/>
    <x v="7"/>
    <s v="plays"/>
    <x v="3687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.28571428571429"/>
    <n v="147.33333333333334"/>
    <x v="7"/>
    <s v="plays"/>
    <x v="3688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.4"/>
    <n v="56.333333333333336"/>
    <x v="7"/>
    <s v="plays"/>
    <x v="368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047619047619"/>
    <x v="7"/>
    <s v="plays"/>
    <x v="369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2.99000000000001"/>
    <n v="63.574074074074076"/>
    <x v="7"/>
    <s v="plays"/>
    <x v="3691"/>
    <d v="2014-11-19T08:27:59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.25"/>
    <n v="184.78260869565219"/>
    <x v="7"/>
    <s v="plays"/>
    <x v="3692"/>
    <d v="2017-02-25T01:22:14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.37777777777779"/>
    <n v="126.72222222222223"/>
    <x v="7"/>
    <s v="plays"/>
    <x v="369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.46000000000001"/>
    <n v="83.42647058823529"/>
    <x v="7"/>
    <s v="plays"/>
    <x v="3694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.00000000000003"/>
    <n v="54.5"/>
    <x v="7"/>
    <s v="plays"/>
    <x v="3695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.41935483870968"/>
    <n v="302.30769230769232"/>
    <x v="7"/>
    <s v="plays"/>
    <x v="3696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5.93333333333332"/>
    <n v="44.138888888888886"/>
    <x v="7"/>
    <s v="plays"/>
    <x v="3697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6666666666663"/>
    <x v="7"/>
    <s v="plays"/>
    <x v="3698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88888888888886"/>
    <x v="7"/>
    <s v="plays"/>
    <x v="3699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8.66666666666667"/>
    <n v="29.666666666666668"/>
    <x v="7"/>
    <s v="plays"/>
    <x v="370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4.60000000000001"/>
    <n v="45.478260869565219"/>
    <x v="7"/>
    <s v="plays"/>
    <x v="3701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3.89999999999999"/>
    <n v="96.203703703703709"/>
    <x v="7"/>
    <s v="plays"/>
    <x v="3702"/>
    <d v="2017-01-15T00:59:4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7.73333333333333"/>
    <n v="67.92307692307692"/>
    <x v="7"/>
    <s v="plays"/>
    <x v="3703"/>
    <d v="2016-12-17T08:00:0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8.5"/>
    <n v="30.777777777777779"/>
    <x v="7"/>
    <s v="plays"/>
    <x v="3704"/>
    <d v="2015-12-02T20:59:25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3.49999999999999"/>
    <n v="38.333333333333336"/>
    <x v="7"/>
    <s v="plays"/>
    <x v="3705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.25"/>
    <n v="66.833333333333329"/>
    <x v="7"/>
    <s v="plays"/>
    <x v="3706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6.57142857142856"/>
    <n v="71.730769230769226"/>
    <x v="7"/>
    <s v="plays"/>
    <x v="3707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058823529412"/>
    <x v="7"/>
    <s v="plays"/>
    <x v="370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.01249999999999"/>
    <n v="421.10526315789474"/>
    <x v="7"/>
    <s v="plays"/>
    <x v="3709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.05"/>
    <n v="104.98701298701299"/>
    <x v="7"/>
    <s v="plays"/>
    <x v="371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7.63636363636364"/>
    <n v="28.19047619047619"/>
    <x v="7"/>
    <s v="plays"/>
    <x v="3711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3.64999999999999"/>
    <n v="54.55263157894737"/>
    <x v="7"/>
    <s v="plays"/>
    <x v="3712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.43333333333334"/>
    <n v="111.89285714285714"/>
    <x v="7"/>
    <s v="plays"/>
    <x v="371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.25"/>
    <n v="85.208333333333329"/>
    <x v="7"/>
    <s v="plays"/>
    <x v="3714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0.74285714285713"/>
    <n v="76.652173913043484"/>
    <x v="7"/>
    <s v="plays"/>
    <x v="3715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1.71428571428572"/>
    <n v="65.166666666666671"/>
    <x v="7"/>
    <s v="plays"/>
    <x v="3716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.01100000000001"/>
    <n v="93.760312499999998"/>
    <x v="7"/>
    <s v="plays"/>
    <x v="3717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333333333334"/>
    <x v="7"/>
    <s v="plays"/>
    <x v="3718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19512195121951"/>
    <x v="7"/>
    <s v="plays"/>
    <x v="3719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6.86666666666667"/>
    <n v="100.17142857142858"/>
    <x v="7"/>
    <s v="plays"/>
    <x v="3720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3.8"/>
    <n v="34.6"/>
    <x v="7"/>
    <s v="plays"/>
    <x v="372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4.5"/>
    <n v="184.67741935483872"/>
    <x v="7"/>
    <s v="plays"/>
    <x v="37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.4"/>
    <n v="69.818181818181813"/>
    <x v="7"/>
    <s v="plays"/>
    <x v="372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4444444444443"/>
    <x v="7"/>
    <s v="plays"/>
    <x v="3724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66666666666664"/>
    <x v="7"/>
    <s v="plays"/>
    <x v="3725"/>
    <d v="2016-05-06T20:17:3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5.80000000000001"/>
    <n v="36.06818181818182"/>
    <x v="7"/>
    <s v="plays"/>
    <x v="3726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.36363636363635"/>
    <n v="29"/>
    <x v="7"/>
    <s v="plays"/>
    <x v="3727"/>
    <d v="2014-07-27T14:17:25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0526315789473"/>
    <x v="7"/>
    <s v="plays"/>
    <x v="3728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.33333333333333"/>
    <n v="55.892857142857146"/>
    <x v="7"/>
    <s v="plays"/>
    <x v="3729"/>
    <d v="2014-06-01T03:59:0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.00000000000001"/>
    <n v="11.666666666666666"/>
    <x v="7"/>
    <s v="plays"/>
    <x v="3730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.07499999999999"/>
    <n v="68.353846153846149"/>
    <x v="7"/>
    <s v="plays"/>
    <x v="3731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3.75000000000001"/>
    <n v="27.065217391304348"/>
    <x v="7"/>
    <s v="plays"/>
    <x v="3732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.41"/>
    <n v="118.12941176470588"/>
    <x v="7"/>
    <s v="plays"/>
    <x v="373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1.86206896551724"/>
    <n v="44.757575757575758"/>
    <x v="7"/>
    <s v="plays"/>
    <x v="3734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09.76666666666665"/>
    <n v="99.787878787878782"/>
    <x v="7"/>
    <s v="plays"/>
    <x v="3735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4705882352941"/>
    <x v="7"/>
    <s v="plays"/>
    <x v="3736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333333333334"/>
    <x v="7"/>
    <s v="plays"/>
    <x v="3737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7.57142857142856"/>
    <n v="28.323529411764707"/>
    <x v="7"/>
    <s v="plays"/>
    <x v="3738"/>
    <d v="2016-03-01T23:59:00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.31000000000002"/>
    <n v="110.23076923076923"/>
    <x v="7"/>
    <s v="plays"/>
    <x v="3739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.1"/>
    <n v="31.970149253731343"/>
    <x v="7"/>
    <s v="plays"/>
    <x v="3740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1111111111114"/>
    <x v="7"/>
    <s v="plays"/>
    <x v="374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3.6"/>
    <n v="29.428571428571427"/>
    <x v="7"/>
    <s v="plays"/>
    <x v="374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8.5"/>
    <n v="81.375"/>
    <x v="7"/>
    <s v="plays"/>
    <x v="3743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3.56666666666668"/>
    <n v="199.16666666666666"/>
    <x v="7"/>
    <s v="plays"/>
    <x v="3744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461538461539"/>
    <x v="7"/>
    <s v="plays"/>
    <x v="3745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28571428571431"/>
    <x v="7"/>
    <s v="plays"/>
    <x v="3746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3.49999999999999"/>
    <n v="70.568181818181813"/>
    <x v="7"/>
    <s v="plays"/>
    <x v="3747"/>
    <d v="2016-12-01T07:59:0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2222222222221"/>
    <x v="7"/>
    <s v="plays"/>
    <x v="3748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19.6"/>
    <n v="159.46666666666667"/>
    <x v="7"/>
    <s v="plays"/>
    <x v="3749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.00058823529412"/>
    <n v="37.777999999999999"/>
    <x v="7"/>
    <s v="plays"/>
    <x v="3750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0.875"/>
    <n v="72.053571428571431"/>
    <x v="7"/>
    <s v="plays"/>
    <x v="3751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6.54545454545455"/>
    <n v="63.695652173913047"/>
    <x v="7"/>
    <s v="plays"/>
    <x v="375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1764705882351"/>
    <x v="7"/>
    <s v="plays"/>
    <x v="3753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.15"/>
    <n v="103.21428571428571"/>
    <x v="7"/>
    <s v="plays"/>
    <x v="3754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.1"/>
    <n v="71.152173913043484"/>
    <x v="7"/>
    <s v="plays"/>
    <x v="3755"/>
    <d v="2015-12-14T00:00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7"/>
    <s v="plays"/>
    <x v="3756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3.58333333333334"/>
    <n v="81.776315789473685"/>
    <x v="7"/>
    <s v="plays"/>
    <x v="3757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2.97033333333331"/>
    <n v="297.02980769230766"/>
    <x v="7"/>
    <s v="plays"/>
    <x v="3758"/>
    <d v="2014-10-04T14:48:56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.13333333333333"/>
    <n v="46.609195402298852"/>
    <x v="7"/>
    <s v="plays"/>
    <x v="3759"/>
    <d v="2014-09-21T02:00:0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4137931034484"/>
    <x v="7"/>
    <s v="plays"/>
    <x v="3760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2.75000000000001"/>
    <n v="40.294117647058826"/>
    <x v="7"/>
    <s v="plays"/>
    <x v="3761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7"/>
    <s v="plays"/>
    <x v="376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8.54949999999999"/>
    <n v="30.152638888888887"/>
    <x v="7"/>
    <s v="plays"/>
    <x v="376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38095238095241"/>
    <x v="7"/>
    <s v="plays"/>
    <x v="3764"/>
    <d v="2014-08-18T17:32:33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09.65"/>
    <n v="52.214285714285715"/>
    <x v="7"/>
    <s v="plays"/>
    <x v="3765"/>
    <d v="2016-02-05T22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.26315789473684"/>
    <n v="134.1549295774648"/>
    <x v="7"/>
    <s v="plays"/>
    <x v="3766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5.55000000000001"/>
    <n v="62.827380952380949"/>
    <x v="7"/>
    <s v="plays"/>
    <x v="3767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.00000000000001"/>
    <n v="58.94736842105263"/>
    <x v="7"/>
    <s v="plays"/>
    <x v="3768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5.89999999999999"/>
    <n v="143.1081081081081"/>
    <x v="7"/>
    <s v="plays"/>
    <x v="3769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66666666666671"/>
    <x v="7"/>
    <s v="plays"/>
    <x v="377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.2"/>
    <n v="186.07142857142858"/>
    <x v="7"/>
    <s v="plays"/>
    <x v="3771"/>
    <d v="2015-05-02T21:00:0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4.67833333333334"/>
    <n v="89.785555555555561"/>
    <x v="7"/>
    <s v="plays"/>
    <x v="377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.2184"/>
    <n v="64.157560975609755"/>
    <x v="7"/>
    <s v="plays"/>
    <x v="377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2.60000000000001"/>
    <n v="59.651162790697676"/>
    <x v="7"/>
    <s v="plays"/>
    <x v="3774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7"/>
    <s v="plays"/>
    <x v="3775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5.5"/>
    <n v="41.222222222222221"/>
    <x v="7"/>
    <s v="plays"/>
    <x v="377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7"/>
    <s v="plays"/>
    <x v="3777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16129032258064"/>
    <x v="7"/>
    <s v="plays"/>
    <x v="3778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.2"/>
    <n v="43.28"/>
    <x v="7"/>
    <s v="plays"/>
    <x v="3779"/>
    <d v="2015-02-05T12:20:0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7.80000000000001"/>
    <n v="77"/>
    <x v="7"/>
    <s v="plays"/>
    <x v="3780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09.76190476190477"/>
    <n v="51.222222222222221"/>
    <x v="7"/>
    <s v="plays"/>
    <x v="3781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0.625"/>
    <n v="68.25"/>
    <x v="7"/>
    <s v="plays"/>
    <x v="378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7179487179485"/>
    <x v="7"/>
    <s v="plays"/>
    <x v="3783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.23076923076924"/>
    <n v="41.125"/>
    <x v="7"/>
    <s v="plays"/>
    <x v="3784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.19999999999999"/>
    <n v="41.405405405405403"/>
    <x v="7"/>
    <s v="plays"/>
    <x v="3785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.33333333333334"/>
    <n v="27.5"/>
    <x v="7"/>
    <s v="plays"/>
    <x v="378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0.71428571428571"/>
    <n v="33.571428571428569"/>
    <x v="7"/>
    <s v="plays"/>
    <x v="3787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0.64999999999999"/>
    <n v="145.86956521739131"/>
    <x v="7"/>
    <s v="plays"/>
    <x v="3788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.3"/>
    <n v="358.6875"/>
    <x v="7"/>
    <s v="plays"/>
    <x v="3789"/>
    <d v="2014-08-01T06:59:0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.19999999999999"/>
    <n v="50.981818181818184"/>
    <x v="7"/>
    <s v="plays"/>
    <x v="379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.33537832310839"/>
    <n v="45.037037037037038"/>
    <x v="7"/>
    <s v="plays"/>
    <x v="3791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.2"/>
    <n v="17.527777777777779"/>
    <x v="7"/>
    <s v="plays"/>
    <x v="3792"/>
    <d v="2016-05-20T11:31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7"/>
    <s v="plays"/>
    <x v="379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16666666666664"/>
    <x v="7"/>
    <s v="plays"/>
    <x v="3794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05882352941178"/>
    <x v="7"/>
    <s v="plays"/>
    <x v="3795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.38000000000001"/>
    <n v="90.684210526315795"/>
    <x v="7"/>
    <s v="plays"/>
    <x v="3796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.3236"/>
    <n v="55.012688172043013"/>
    <x v="7"/>
    <s v="plays"/>
    <x v="379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2222222222221"/>
    <x v="7"/>
    <s v="plays"/>
    <x v="3798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.14285714285714"/>
    <n v="72.950819672131146"/>
    <x v="7"/>
    <s v="plays"/>
    <x v="3799"/>
    <d v="2016-04-19T23:27:3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68085106382972"/>
    <x v="7"/>
    <s v="plays"/>
    <x v="380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1.78"/>
    <n v="716.35294117647061"/>
    <x v="7"/>
    <s v="plays"/>
    <x v="3801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.39285714285714"/>
    <n v="50.396825396825399"/>
    <x v="7"/>
    <s v="plays"/>
    <x v="3802"/>
    <d v="2016-04-28T15:24:05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66666666666664"/>
    <x v="7"/>
    <s v="plays"/>
    <x v="3803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4.6"/>
    <n v="35.766666666666666"/>
    <x v="7"/>
    <s v="plays"/>
    <x v="3804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.05"/>
    <n v="88.739130434782609"/>
    <x v="7"/>
    <s v="plays"/>
    <x v="3805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848484848485"/>
    <x v="7"/>
    <s v="plays"/>
    <x v="380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4871794871796"/>
    <x v="7"/>
    <s v="plays"/>
    <x v="3807"/>
    <d v="2016-07-20T12:02:11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.33333333333333"/>
    <n v="20"/>
    <x v="7"/>
    <s v="plays"/>
    <x v="3808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7"/>
    <s v="plays"/>
    <x v="3809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.33333333333333"/>
    <n v="53.230769230769234"/>
    <x v="7"/>
    <s v="plays"/>
    <x v="381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2.85000000000001"/>
    <n v="39.596491228070178"/>
    <x v="7"/>
    <s v="plays"/>
    <x v="3811"/>
    <d v="2015-03-16T21:00:0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7.86666666666666"/>
    <n v="34.25"/>
    <x v="7"/>
    <s v="plays"/>
    <x v="3812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2.66666666666669"/>
    <n v="164.61538461538461"/>
    <x v="7"/>
    <s v="plays"/>
    <x v="3813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8.8"/>
    <n v="125.05263157894737"/>
    <x v="7"/>
    <s v="plays"/>
    <x v="3814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.33333333333334"/>
    <n v="51.875"/>
    <x v="7"/>
    <s v="plays"/>
    <x v="3815"/>
    <d v="2014-07-06T18:31:06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59.9402985074627"/>
    <n v="40.285714285714285"/>
    <x v="7"/>
    <s v="plays"/>
    <x v="3816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.24000000000001"/>
    <n v="64.909090909090907"/>
    <x v="7"/>
    <s v="plays"/>
    <x v="3817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0.60606060606061"/>
    <n v="55.333333333333336"/>
    <x v="7"/>
    <s v="plays"/>
    <x v="3818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.20000000000002"/>
    <n v="83.142857142857139"/>
    <x v="7"/>
    <s v="plays"/>
    <x v="3819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7.75000000000001"/>
    <n v="38.712121212121211"/>
    <x v="7"/>
    <s v="plays"/>
    <x v="382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.2"/>
    <n v="125.37931034482759"/>
    <x v="7"/>
    <s v="plays"/>
    <x v="3821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2.7"/>
    <n v="78.263888888888886"/>
    <x v="7"/>
    <s v="plays"/>
    <x v="3822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7.49999999999999"/>
    <n v="47.222222222222221"/>
    <x v="7"/>
    <s v="plays"/>
    <x v="3823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.20000000000002"/>
    <n v="79.099999999999994"/>
    <x v="7"/>
    <s v="plays"/>
    <x v="382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.26894736842105"/>
    <n v="114.29199999999999"/>
    <x v="7"/>
    <s v="plays"/>
    <x v="3825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4137931034484"/>
    <x v="7"/>
    <s v="plays"/>
    <x v="382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6923076923077"/>
    <x v="7"/>
    <s v="plays"/>
    <x v="3827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6.86"/>
    <n v="74.208333333333329"/>
    <x v="7"/>
    <s v="plays"/>
    <x v="3828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.4"/>
    <n v="47.846153846153847"/>
    <x v="7"/>
    <s v="plays"/>
    <x v="3829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8.70406189555126"/>
    <n v="34.408163265306122"/>
    <x v="7"/>
    <s v="plays"/>
    <x v="3830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.42424242424242"/>
    <n v="40.238095238095241"/>
    <x v="7"/>
    <s v="plays"/>
    <x v="3831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5.5"/>
    <n v="60.285714285714285"/>
    <x v="7"/>
    <s v="plays"/>
    <x v="3832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.3"/>
    <n v="25.30952380952381"/>
    <x v="7"/>
    <s v="plays"/>
    <x v="3833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0.66666666666666"/>
    <n v="35.952380952380949"/>
    <x v="7"/>
    <s v="plays"/>
    <x v="3834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.4"/>
    <n v="136"/>
    <x v="7"/>
    <s v="plays"/>
    <x v="3835"/>
    <d v="2016-03-16T03:59:0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7.55999999999999"/>
    <n v="70.763157894736835"/>
    <x v="7"/>
    <s v="plays"/>
    <x v="3836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7"/>
    <s v="plays"/>
    <x v="3837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3.76"/>
    <n v="66.512820512820511"/>
    <x v="7"/>
    <s v="plays"/>
    <x v="3838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1.49999999999999"/>
    <n v="105"/>
    <x v="7"/>
    <s v="plays"/>
    <x v="3839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.4"/>
    <n v="145"/>
    <x v="7"/>
    <s v="plays"/>
    <x v="3840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7"/>
    <s v="plays"/>
    <x v="3841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.33333333333333"/>
    <n v="96.666666666666671"/>
    <x v="7"/>
    <s v="plays"/>
    <x v="3842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0.55555555555556"/>
    <n v="60.333333333333336"/>
    <x v="7"/>
    <s v="plays"/>
    <x v="3843"/>
    <d v="2014-07-02T14:54:06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.2"/>
    <n v="79.89473684210526"/>
    <x v="7"/>
    <s v="plays"/>
    <x v="3844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3529411764703"/>
    <x v="7"/>
    <s v="plays"/>
    <x v="3845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.39285714285714"/>
    <n v="75.340909090909093"/>
    <x v="7"/>
    <s v="plays"/>
    <x v="3846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.00000000000001"/>
    <n v="55"/>
    <x v="7"/>
    <s v="plays"/>
    <x v="3847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2.66666666666666"/>
    <n v="66.956521739130437"/>
    <x v="7"/>
    <s v="plays"/>
    <x v="3848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272727272728"/>
    <x v="7"/>
    <s v="plays"/>
    <x v="384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230769230768"/>
    <x v="7"/>
    <s v="plays"/>
    <x v="3850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.04599999999999"/>
    <n v="50.020909090909093"/>
    <x v="7"/>
    <s v="plays"/>
    <x v="3851"/>
    <d v="2014-10-02T14:21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.35000000000001"/>
    <n v="72.392857142857139"/>
    <x v="7"/>
    <s v="plays"/>
    <x v="3852"/>
    <d v="2015-03-04T14:22: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0.75"/>
    <n v="95.952380952380949"/>
    <x v="7"/>
    <s v="plays"/>
    <x v="3853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.42857142857144"/>
    <n v="45.615384615384613"/>
    <x v="7"/>
    <s v="plays"/>
    <x v="3854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29411764705884"/>
    <x v="7"/>
    <s v="plays"/>
    <x v="3855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3.65"/>
    <n v="56.825000000000003"/>
    <x v="7"/>
    <s v="plays"/>
    <x v="3856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1.56"/>
    <n v="137.24324324324326"/>
    <x v="7"/>
    <s v="plays"/>
    <x v="3857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14285714285708"/>
    <x v="7"/>
    <s v="plays"/>
    <x v="3858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7"/>
    <s v="plays"/>
    <x v="3859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6.91666666666667"/>
    <n v="81.569767441860463"/>
    <x v="7"/>
    <s v="plays"/>
    <x v="386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.15151515151514"/>
    <n v="45.108108108108105"/>
    <x v="7"/>
    <s v="plays"/>
    <x v="3861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66666666666664"/>
    <x v="7"/>
    <s v="plays"/>
    <x v="3862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7"/>
    <s v="plays"/>
    <x v="3863"/>
    <d v="2016-04-10T20:00:0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0769230769234"/>
    <x v="7"/>
    <s v="plays"/>
    <x v="386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8.95833333333334"/>
    <n v="42.296296296296298"/>
    <x v="7"/>
    <s v="plays"/>
    <x v="3865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.2"/>
    <n v="78.875"/>
    <x v="7"/>
    <s v="plays"/>
    <x v="3866"/>
    <d v="2015-11-11T19:16:07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.20000000000002"/>
    <n v="38.284313725490193"/>
    <x v="7"/>
    <s v="plays"/>
    <x v="3867"/>
    <d v="2015-10-01T15:00:23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.15"/>
    <n v="44.847826086956523"/>
    <x v="7"/>
    <s v="plays"/>
    <x v="3868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.33333333333334"/>
    <n v="13.529411764705882"/>
    <x v="7"/>
    <s v="plays"/>
    <x v="3869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.44444444444446"/>
    <n v="43.5"/>
    <x v="7"/>
    <s v="plays"/>
    <x v="3870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.44999999999999"/>
    <n v="30.951807228915662"/>
    <x v="7"/>
    <s v="plays"/>
    <x v="3871"/>
    <d v="2016-08-17T10:05:4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19.66666666666667"/>
    <n v="55.230769230769234"/>
    <x v="7"/>
    <s v="plays"/>
    <x v="387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25"/>
    <x v="7"/>
    <s v="plays"/>
    <x v="3873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75"/>
    <x v="7"/>
    <s v="plays"/>
    <x v="3874"/>
    <d v="2015-08-31T17:31:15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.23636363636363"/>
    <n v="66.152941176470591"/>
    <x v="7"/>
    <s v="plays"/>
    <x v="3875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4.66666666666666"/>
    <n v="54.137931034482762"/>
    <x v="7"/>
    <s v="plays"/>
    <x v="3876"/>
    <d v="2015-06-25T18:07:39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6666666666667"/>
    <x v="7"/>
    <s v="plays"/>
    <x v="387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.4"/>
    <n v="31.375"/>
    <x v="7"/>
    <s v="plays"/>
    <x v="3878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.27272727272727"/>
    <n v="59.210526315789473"/>
    <x v="7"/>
    <s v="plays"/>
    <x v="3879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.40928571428573"/>
    <n v="119.17633928571429"/>
    <x v="7"/>
    <s v="plays"/>
    <x v="3880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1.9047619047619"/>
    <n v="164.61538461538461"/>
    <x v="7"/>
    <s v="plays"/>
    <x v="388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85714285714285"/>
    <x v="7"/>
    <s v="plays"/>
    <x v="3882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4.80000000000001"/>
    <n v="40.9375"/>
    <x v="7"/>
    <s v="plays"/>
    <x v="3883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1.83333333333333"/>
    <n v="61.1"/>
    <x v="7"/>
    <s v="plays"/>
    <x v="3884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7"/>
    <s v="plays"/>
    <x v="3885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.27272727272728"/>
    <n v="56.20192307692308"/>
    <x v="7"/>
    <s v="plays"/>
    <x v="3886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.42219999999999"/>
    <n v="107.00207547169811"/>
    <x v="7"/>
    <s v="plays"/>
    <x v="3887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2857142857142"/>
    <x v="7"/>
    <s v="plays"/>
    <x v="3888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.45454545454547"/>
    <n v="110.5"/>
    <x v="7"/>
    <s v="plays"/>
    <x v="3889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.03599999999999"/>
    <n v="179.27598566308242"/>
    <x v="7"/>
    <s v="plays"/>
    <x v="3890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0909090909091"/>
    <x v="7"/>
    <s v="plays"/>
    <x v="3891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3.49999999999999"/>
    <n v="43.125"/>
    <x v="7"/>
    <s v="plays"/>
    <x v="3892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.43750000000001"/>
    <n v="46.891891891891895"/>
    <x v="7"/>
    <s v="plays"/>
    <x v="3893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.4"/>
    <n v="47.407407407407405"/>
    <x v="7"/>
    <s v="plays"/>
    <x v="3894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8.88888888888889"/>
    <n v="15.129032258064516"/>
    <x v="7"/>
    <s v="plays"/>
    <x v="3895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.49000000000002"/>
    <n v="21.098000000000003"/>
    <x v="7"/>
    <s v="plays"/>
    <x v="3896"/>
    <d v="2016-08-01T19:00:0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0.49999999999999"/>
    <n v="59.117647058823529"/>
    <x v="7"/>
    <s v="plays"/>
    <x v="3897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0.55555555555557"/>
    <n v="97.916666666666671"/>
    <x v="7"/>
    <s v="plays"/>
    <x v="389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4.75000000000001"/>
    <n v="55.131578947368418"/>
    <x v="7"/>
    <s v="plays"/>
    <x v="3899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8.80000000000001"/>
    <n v="26.536585365853657"/>
    <x v="7"/>
    <s v="plays"/>
    <x v="390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.00000000000001"/>
    <n v="58.421052631578945"/>
    <x v="7"/>
    <s v="plays"/>
    <x v="3901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.47999999999999"/>
    <n v="122.53658536585365"/>
    <x v="7"/>
    <s v="plays"/>
    <x v="3902"/>
    <d v="2015-01-08T16:31:36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.35"/>
    <n v="87.961538461538467"/>
    <x v="7"/>
    <s v="plays"/>
    <x v="39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.06666666666666"/>
    <n v="73.239999999999995"/>
    <x v="7"/>
    <s v="plays"/>
    <x v="3904"/>
    <d v="2014-10-30T20:36:53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55555555555557"/>
    <x v="7"/>
    <s v="plays"/>
    <x v="3905"/>
    <d v="2015-06-21T13:41:2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2.8"/>
    <n v="39.53846153846154"/>
    <x v="7"/>
    <s v="plays"/>
    <x v="390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.12068965517241"/>
    <n v="136.77777777777777"/>
    <x v="7"/>
    <s v="plays"/>
    <x v="3907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.33000000000001"/>
    <n v="99.343137254901961"/>
    <x v="7"/>
    <s v="plays"/>
    <x v="3908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7"/>
    <s v="plays"/>
    <x v="3909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88888888888889"/>
    <x v="7"/>
    <s v="plays"/>
    <x v="3910"/>
    <d v="2015-04-26T06:28:00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.01333333333334"/>
    <n v="40.545945945945945"/>
    <x v="7"/>
    <s v="plays"/>
    <x v="3911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4285714285715"/>
    <x v="7"/>
    <s v="plays"/>
    <x v="3912"/>
    <d v="2016-03-31T17:17:36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3.88888888888889"/>
    <n v="37.962962962962962"/>
    <x v="7"/>
    <s v="plays"/>
    <x v="3913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3333333333336"/>
    <x v="7"/>
    <s v="plays"/>
    <x v="3914"/>
    <d v="2014-07-30T11:18:3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1428571428569"/>
    <x v="7"/>
    <s v="plays"/>
    <x v="3915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8.5"/>
    <n v="135.625"/>
    <x v="7"/>
    <s v="plays"/>
    <x v="391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5.5"/>
    <n v="30.9375"/>
    <x v="7"/>
    <s v="plays"/>
    <x v="3917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.11764705882352"/>
    <n v="176.08695652173913"/>
    <x v="7"/>
    <s v="plays"/>
    <x v="3918"/>
    <d v="2014-12-21T17:11:30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.42666666666668"/>
    <n v="151.9814814814815"/>
    <x v="7"/>
    <s v="plays"/>
    <x v="3919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6.6"/>
    <n v="22.607142857142858"/>
    <x v="7"/>
    <s v="plays"/>
    <x v="3920"/>
    <d v="2016-06-27T19:0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0.49999999999999"/>
    <n v="18.272727272727273"/>
    <x v="7"/>
    <s v="plays"/>
    <x v="3921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7.49999999999999"/>
    <n v="82.258064516129039"/>
    <x v="7"/>
    <s v="plays"/>
    <x v="3922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.05999999999999"/>
    <n v="68.534246575342465"/>
    <x v="7"/>
    <s v="plays"/>
    <x v="392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55555555555557"/>
    <x v="7"/>
    <s v="plays"/>
    <x v="392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.25"/>
    <n v="72.714285714285708"/>
    <x v="7"/>
    <s v="plays"/>
    <x v="3925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0.63333333333334"/>
    <n v="77.186046511627907"/>
    <x v="7"/>
    <s v="plays"/>
    <x v="3926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5.93749999999999"/>
    <n v="55.972222222222221"/>
    <x v="7"/>
    <s v="plays"/>
    <x v="3927"/>
    <d v="2016-09-04T01:36:22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8.5"/>
    <n v="49.693548387096776"/>
    <x v="7"/>
    <s v="plays"/>
    <x v="3928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7.72727272727273"/>
    <n v="79"/>
    <x v="7"/>
    <s v="plays"/>
    <x v="3929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2.60000000000001"/>
    <n v="77.727272727272734"/>
    <x v="7"/>
    <s v="plays"/>
    <x v="3930"/>
    <d v="2016-03-03T05:59:0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.1"/>
    <n v="40.777777777777779"/>
    <x v="7"/>
    <s v="plays"/>
    <x v="3931"/>
    <d v="2014-09-03T04:59:0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1764705882355"/>
    <x v="7"/>
    <s v="plays"/>
    <x v="3932"/>
    <d v="2015-08-30T00:00:00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7"/>
    <s v="plays"/>
    <x v="3933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.35000000000001"/>
    <n v="39.377358490566039"/>
    <x v="7"/>
    <s v="plays"/>
    <x v="3934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.05"/>
    <n v="81.673469387755105"/>
    <x v="7"/>
    <s v="plays"/>
    <x v="3935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0.66666666666669"/>
    <n v="44.912280701754383"/>
    <x v="7"/>
    <s v="plays"/>
    <x v="3936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2.83333333333334"/>
    <n v="49.05797101449275"/>
    <x v="7"/>
    <s v="plays"/>
    <x v="3937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66666666666668"/>
    <x v="7"/>
    <s v="plays"/>
    <x v="3938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.26666666666665"/>
    <n v="61.0625"/>
    <x v="7"/>
    <s v="plays"/>
    <x v="3939"/>
    <d v="2016-08-14T14:30:57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.45454545454544"/>
    <n v="29"/>
    <x v="7"/>
    <s v="plays"/>
    <x v="3940"/>
    <d v="2015-12-15T00:00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2962962962963"/>
    <x v="7"/>
    <s v="plays"/>
    <x v="3941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.31632653061226"/>
    <n v="143.0952380952381"/>
    <x v="7"/>
    <s v="plays"/>
    <x v="394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.30000000000001"/>
    <n v="52.354838709677416"/>
    <x v="7"/>
    <s v="plays"/>
    <x v="3943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66666666666671"/>
    <x v="7"/>
    <s v="plays"/>
    <x v="3944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.4"/>
    <n v="126.66666666666667"/>
    <x v="7"/>
    <s v="plays"/>
    <x v="3945"/>
    <d v="2014-06-09T17:26:51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7"/>
    <s v="plays"/>
    <x v="3946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0.8"/>
    <n v="35.492957746478872"/>
    <x v="7"/>
    <s v="plays"/>
    <x v="3947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6.80000000000001"/>
    <n v="37.083333333333336"/>
    <x v="7"/>
    <s v="plays"/>
    <x v="3948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4.8"/>
    <n v="69.333333333333329"/>
    <x v="7"/>
    <s v="plays"/>
    <x v="3949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8.91891891891892"/>
    <n v="17.254901960784313"/>
    <x v="7"/>
    <s v="plays"/>
    <x v="3950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1428571428569"/>
    <x v="7"/>
    <s v="plays"/>
    <x v="3951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2.99999999999999"/>
    <n v="66.470588235294116"/>
    <x v="7"/>
    <s v="plays"/>
    <x v="395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.19047619047619"/>
    <n v="56.065989847715734"/>
    <x v="7"/>
    <s v="plays"/>
    <x v="3953"/>
    <d v="2015-03-05T04:00:0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09.73333333333332"/>
    <n v="47.028571428571432"/>
    <x v="7"/>
    <s v="plays"/>
    <x v="3954"/>
    <d v="2016-09-30T21:00:0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.099"/>
    <n v="47.666190476190479"/>
    <x v="7"/>
    <s v="plays"/>
    <x v="3955"/>
    <d v="2014-09-28T03:23:00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35294117647058"/>
    <x v="7"/>
    <s v="plays"/>
    <x v="3956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4.93333333333332"/>
    <n v="80.717948717948715"/>
    <x v="7"/>
    <s v="plays"/>
    <x v="3957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2.66666666666666"/>
    <n v="39.487179487179489"/>
    <x v="7"/>
    <s v="plays"/>
    <x v="3958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1.82500000000002"/>
    <n v="84.854166666666671"/>
    <x v="7"/>
    <s v="plays"/>
    <x v="3959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65517241379317"/>
    <x v="7"/>
    <s v="plays"/>
    <x v="3960"/>
    <d v="2016-05-21T03:59:0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.38249999999999"/>
    <n v="550.04109589041093"/>
    <x v="7"/>
    <s v="plays"/>
    <x v="3961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7"/>
    <s v="plays"/>
    <x v="3962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1764705882351"/>
    <x v="7"/>
    <s v="plays"/>
    <x v="3963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77777777777779"/>
    <x v="7"/>
    <s v="plays"/>
    <x v="3964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0.66666666666669"/>
    <n v="44.235294117647058"/>
    <x v="7"/>
    <s v="plays"/>
    <x v="3965"/>
    <d v="2016-08-25T03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0.49999999999999"/>
    <n v="60.909090909090907"/>
    <x v="7"/>
    <s v="plays"/>
    <x v="3966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.4"/>
    <n v="68.84210526315789"/>
    <x v="7"/>
    <s v="plays"/>
    <x v="3967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.26"/>
    <n v="73.582278481012665"/>
    <x v="7"/>
    <s v="plays"/>
    <x v="396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5.82000000000001"/>
    <n v="115.02173913043478"/>
    <x v="7"/>
    <s v="plays"/>
    <x v="3969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0.75"/>
    <n v="110.75"/>
    <x v="7"/>
    <s v="plays"/>
    <x v="3970"/>
    <d v="2016-06-01T21:42:0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0.66666666666666"/>
    <n v="75.5"/>
    <x v="7"/>
    <s v="plays"/>
    <x v="3971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.03333333333333"/>
    <n v="235.46153846153845"/>
    <x v="7"/>
    <s v="plays"/>
    <x v="3972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3636363636363"/>
    <x v="7"/>
    <s v="plays"/>
    <x v="397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.00000000000001"/>
    <n v="92.5"/>
    <x v="7"/>
    <s v="plays"/>
    <x v="3974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.42500000000001"/>
    <n v="202.85"/>
    <x v="7"/>
    <s v="plays"/>
    <x v="3975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7"/>
    <s v="plays"/>
    <x v="3976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.375"/>
    <n v="46.05263157894737"/>
    <x v="7"/>
    <s v="plays"/>
    <x v="3977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.16129032258064"/>
    <n v="51"/>
    <x v="7"/>
    <s v="plays"/>
    <x v="3978"/>
    <d v="2015-10-28T19:54:0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78947368421051"/>
    <x v="7"/>
    <s v="plays"/>
    <x v="3979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.17033333333335"/>
    <n v="53.363965517241382"/>
    <x v="7"/>
    <s v="plays"/>
    <x v="398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3.49999999999999"/>
    <n v="36.964285714285715"/>
    <x v="7"/>
    <s v="plays"/>
    <x v="3981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.19999999999999"/>
    <n v="81.294117647058826"/>
    <x v="7"/>
    <s v="plays"/>
    <x v="3982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09.54545454545455"/>
    <n v="20.083333333333332"/>
    <x v="7"/>
    <s v="plays"/>
    <x v="3983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0.85714285714286"/>
    <n v="88.25"/>
    <x v="7"/>
    <s v="plays"/>
    <x v="3984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1.53333333333335"/>
    <n v="53.438596491228068"/>
    <x v="7"/>
    <s v="plays"/>
    <x v="3985"/>
    <d v="2014-09-26T22:43:04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3.625"/>
    <n v="39.868421052631582"/>
    <x v="7"/>
    <s v="plays"/>
    <x v="3986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129032258064"/>
    <x v="7"/>
    <s v="plays"/>
    <x v="3987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3333333333332"/>
    <x v="7"/>
    <s v="plays"/>
    <x v="3988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8.75"/>
    <n v="64.375"/>
    <x v="7"/>
    <s v="plays"/>
    <x v="3989"/>
    <d v="2014-09-12T19:34:44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2.90416666666667"/>
    <n v="62.052763819095475"/>
    <x v="7"/>
    <s v="plays"/>
    <x v="3990"/>
    <d v="2014-07-03T03:59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2.49999999999999"/>
    <n v="66.129032258064512"/>
    <x v="7"/>
    <s v="plays"/>
    <x v="3991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.1"/>
    <n v="73.400000000000006"/>
    <x v="7"/>
    <s v="plays"/>
    <x v="3992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2.76666666666667"/>
    <n v="99.5"/>
    <x v="7"/>
    <s v="plays"/>
    <x v="3993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1.9"/>
    <n v="62.166666666666664"/>
    <x v="7"/>
    <s v="plays"/>
    <x v="3994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.19999999999999"/>
    <n v="62.328358208955223"/>
    <x v="7"/>
    <s v="plays"/>
    <x v="3995"/>
    <d v="2014-06-16T06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0.85714285714286"/>
    <n v="58.787878787878789"/>
    <x v="7"/>
    <s v="plays"/>
    <x v="399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.06666666666666"/>
    <n v="45.347826086956523"/>
    <x v="7"/>
    <s v="plays"/>
    <x v="3997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5.69999999999999"/>
    <n v="41.944444444444443"/>
    <x v="7"/>
    <s v="plays"/>
    <x v="3998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.42857142857142"/>
    <n v="59.166666666666664"/>
    <x v="7"/>
    <s v="plays"/>
    <x v="3999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.245"/>
    <n v="200.49"/>
    <x v="7"/>
    <s v="plays"/>
    <x v="4000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.16666666666666"/>
    <n v="83.974358974358978"/>
    <x v="7"/>
    <s v="plays"/>
    <x v="4001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.33333333333333"/>
    <n v="57.258064516129032"/>
    <x v="7"/>
    <s v="plays"/>
    <x v="4002"/>
    <d v="2015-06-21T22:25:0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4516129032256"/>
    <x v="7"/>
    <s v="plays"/>
    <x v="4003"/>
    <d v="2014-11-27T15:21:23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7.96000000000001"/>
    <n v="186.80291970802921"/>
    <x v="7"/>
    <s v="plays"/>
    <x v="4004"/>
    <d v="2015-03-02T04:59:0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17647058823536"/>
    <x v="7"/>
    <s v="plays"/>
    <x v="4005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.12912912912913"/>
    <n v="30.714285714285715"/>
    <x v="7"/>
    <s v="plays"/>
    <x v="4006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.42857142857143"/>
    <n v="62.666666666666664"/>
    <x v="7"/>
    <s v="plays"/>
    <x v="400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.125"/>
    <n v="121.36363636363636"/>
    <x v="7"/>
    <s v="plays"/>
    <x v="4008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3589743589745"/>
    <x v="7"/>
    <s v="plays"/>
    <x v="4009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7"/>
    <s v="plays"/>
    <x v="4010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0.52"/>
    <n v="40.632352941176471"/>
    <x v="7"/>
    <s v="plays"/>
    <x v="4011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0.8"/>
    <n v="63"/>
    <x v="7"/>
    <s v="plays"/>
    <x v="4012"/>
    <d v="2014-10-15T14:26:56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.2"/>
    <n v="33.666666666666664"/>
    <x v="7"/>
    <s v="plays"/>
    <x v="401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.33333333333334"/>
    <n v="38.589743589743591"/>
    <x v="7"/>
    <s v="plays"/>
    <x v="4014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.16666666666666"/>
    <n v="155.95238095238096"/>
    <x v="7"/>
    <s v="plays"/>
    <x v="4015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.42857142857142"/>
    <n v="43.2"/>
    <x v="7"/>
    <s v="plays"/>
    <x v="4016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.33666666666667"/>
    <n v="15.148518518518518"/>
    <x v="7"/>
    <s v="plays"/>
    <x v="4017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.46657233816768"/>
    <n v="83.571428571428569"/>
    <x v="7"/>
    <s v="plays"/>
    <x v="4018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.33333333333334"/>
    <n v="140"/>
    <x v="7"/>
    <s v="plays"/>
    <x v="401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69565217391298"/>
    <x v="7"/>
    <s v="plays"/>
    <x v="4020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46153846153847"/>
    <x v="7"/>
    <s v="plays"/>
    <x v="4021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.25"/>
    <n v="30.928571428571427"/>
    <x v="7"/>
    <s v="plays"/>
    <x v="4022"/>
    <d v="2014-06-25T16:59:06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.15384615384616"/>
    <n v="67.962962962962962"/>
    <x v="7"/>
    <s v="plays"/>
    <x v="4023"/>
    <d v="2015-04-03T13:49:48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3.99999999999999"/>
    <n v="27.142857142857142"/>
    <x v="7"/>
    <s v="plays"/>
    <x v="4024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3.73333333333335"/>
    <n v="110.86538461538461"/>
    <x v="7"/>
    <s v="plays"/>
    <x v="4025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1.49999999999999"/>
    <n v="106.84210526315789"/>
    <x v="7"/>
    <s v="plays"/>
    <x v="402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.35000000000001"/>
    <n v="105.51546391752578"/>
    <x v="7"/>
    <s v="plays"/>
    <x v="402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2.57142857142858"/>
    <n v="132.96296296296296"/>
    <x v="7"/>
    <s v="plays"/>
    <x v="4028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5.75"/>
    <n v="51.916666666666664"/>
    <x v="7"/>
    <s v="plays"/>
    <x v="40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0.75"/>
    <n v="310"/>
    <x v="7"/>
    <s v="plays"/>
    <x v="4030"/>
    <d v="2015-05-09T20:47:29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.4"/>
    <n v="26.021739130434781"/>
    <x v="7"/>
    <s v="plays"/>
    <x v="4031"/>
    <d v="2015-02-27T17:11:15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7"/>
    <s v="plays"/>
    <x v="4032"/>
    <d v="2015-06-22T17:31:06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4.51515151515152"/>
    <n v="86.224999999999994"/>
    <x v="7"/>
    <s v="plays"/>
    <x v="4033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0.8"/>
    <n v="114.54545454545455"/>
    <x v="7"/>
    <s v="plays"/>
    <x v="403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.20000000000002"/>
    <n v="47.657142857142858"/>
    <x v="7"/>
    <s v="plays"/>
    <x v="4035"/>
    <d v="2016-02-11T22:59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.04444444444445"/>
    <n v="72.888888888888886"/>
    <x v="7"/>
    <s v="plays"/>
    <x v="4036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2.54767441860466"/>
    <n v="49.545505617977533"/>
    <x v="7"/>
    <s v="plays"/>
    <x v="4037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7"/>
    <s v="plays"/>
    <x v="4038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8.70588235294122"/>
    <n v="62.586956521739133"/>
    <x v="7"/>
    <s v="plays"/>
    <x v="4039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0.75"/>
    <n v="61.060606060606062"/>
    <x v="7"/>
    <s v="plays"/>
    <x v="4040"/>
    <d v="2016-10-20T04:55:0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3.52"/>
    <n v="99.538461538461533"/>
    <x v="7"/>
    <s v="musical"/>
    <x v="4041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7"/>
    <s v="musical"/>
    <x v="404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.44999999999999"/>
    <n v="215.25"/>
    <x v="7"/>
    <s v="musical"/>
    <x v="4043"/>
    <d v="2015-02-10T07:59:0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2.6"/>
    <n v="120.54545454545455"/>
    <x v="7"/>
    <s v="musical"/>
    <x v="4044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2.99999999999999"/>
    <n v="37.666666666666664"/>
    <x v="7"/>
    <s v="musical"/>
    <x v="404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.34"/>
    <n v="172.23333333333332"/>
    <x v="7"/>
    <s v="musical"/>
    <x v="4046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111111111111"/>
    <x v="7"/>
    <s v="musical"/>
    <x v="4047"/>
    <d v="2014-07-26T04:59:0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29.63636363636363"/>
    <n v="25.464285714285715"/>
    <x v="7"/>
    <s v="musical"/>
    <x v="4048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.11111111111111"/>
    <n v="267.64705882352939"/>
    <x v="7"/>
    <s v="musical"/>
    <x v="4049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8.51428571428572"/>
    <n v="75.959999999999994"/>
    <x v="7"/>
    <s v="musical"/>
    <x v="4050"/>
    <d v="2014-12-01T20:25:15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.33333333333334"/>
    <n v="59.03846153846154"/>
    <x v="7"/>
    <s v="musical"/>
    <x v="4051"/>
    <d v="2014-05-19T05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.24425000000002"/>
    <n v="50.111022727272733"/>
    <x v="7"/>
    <s v="musical"/>
    <x v="4052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.0154"/>
    <n v="55.502967032967035"/>
    <x v="7"/>
    <s v="musical"/>
    <x v="405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6666666666666"/>
    <x v="7"/>
    <s v="musical"/>
    <x v="4054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.24"/>
    <n v="47.428571428571431"/>
    <x v="7"/>
    <s v="musical"/>
    <x v="4055"/>
    <d v="2015-08-02T19:31:29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35064935064929"/>
    <x v="7"/>
    <s v="musical"/>
    <x v="405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55555555555557"/>
    <x v="7"/>
    <s v="musical"/>
    <x v="4057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.45714285714286"/>
    <n v="74.224299065420567"/>
    <x v="7"/>
    <s v="musical"/>
    <x v="4058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2.65010000000001"/>
    <n v="106.9271875"/>
    <x v="7"/>
    <s v="musical"/>
    <x v="4059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6.75"/>
    <n v="41.696428571428569"/>
    <x v="7"/>
    <s v="musical"/>
    <x v="406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7.65274999999998"/>
    <n v="74.243275862068955"/>
    <x v="7"/>
    <s v="musical"/>
    <x v="4061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3333333333329"/>
    <x v="7"/>
    <s v="musical"/>
    <x v="406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7"/>
    <s v="musical"/>
    <x v="4063"/>
    <d v="2015-06-13T22:20:1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1052631578945"/>
    <x v="7"/>
    <s v="musical"/>
    <x v="4064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.2"/>
    <n v="166.96969696969697"/>
    <x v="7"/>
    <s v="musical"/>
    <x v="4065"/>
    <d v="2016-11-29T06:00:0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.2"/>
    <n v="94.912280701754383"/>
    <x v="7"/>
    <s v="musical"/>
    <x v="4066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7"/>
    <s v="musical"/>
    <x v="4067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.25"/>
    <n v="143.21428571428572"/>
    <x v="7"/>
    <s v="musical"/>
    <x v="4068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6.71250000000001"/>
    <n v="90.819148936170208"/>
    <x v="7"/>
    <s v="musical"/>
    <x v="4069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.19999999999999"/>
    <n v="48.542372881355931"/>
    <x v="7"/>
    <s v="musical"/>
    <x v="4070"/>
    <d v="2014-09-27T04:00:0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.04166666666667"/>
    <n v="70.027777777777771"/>
    <x v="7"/>
    <s v="musical"/>
    <x v="4071"/>
    <d v="2015-02-14T19:39:4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3.98"/>
    <n v="135.62608695652173"/>
    <x v="7"/>
    <s v="musical"/>
    <x v="407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7"/>
    <s v="musical"/>
    <x v="4073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09.66666666666667"/>
    <n v="94.90384615384616"/>
    <x v="7"/>
    <s v="musical"/>
    <x v="4074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1.75"/>
    <n v="75.370370370370367"/>
    <x v="7"/>
    <s v="musical"/>
    <x v="4075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8.91666666666666"/>
    <n v="64.458333333333329"/>
    <x v="7"/>
    <s v="musical"/>
    <x v="4076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4.99999999999999"/>
    <n v="115"/>
    <x v="7"/>
    <s v="musical"/>
    <x v="4077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0.75"/>
    <n v="100.5"/>
    <x v="7"/>
    <s v="musical"/>
    <x v="4078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0.96666666666665"/>
    <n v="93.774647887323937"/>
    <x v="7"/>
    <s v="musical"/>
    <x v="4079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.28571428571429"/>
    <n v="35.1"/>
    <x v="7"/>
    <s v="musical"/>
    <x v="4080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66666666666664"/>
    <x v="7"/>
    <s v="plays"/>
    <x v="4081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.25"/>
    <n v="53.289473684210527"/>
    <x v="7"/>
    <s v="plays"/>
    <x v="4082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1.73333333333333"/>
    <n v="70.230769230769226"/>
    <x v="7"/>
    <s v="plays"/>
    <x v="4083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1052631578945"/>
    <x v="7"/>
    <s v="plays"/>
    <x v="4084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09.55"/>
    <n v="199.18181818181819"/>
    <x v="7"/>
    <s v="plays"/>
    <x v="4085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0.95190476190474"/>
    <n v="78.518148148148143"/>
    <x v="7"/>
    <s v="plays"/>
    <x v="4086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.13333333333333"/>
    <n v="61.823529411764703"/>
    <x v="7"/>
    <s v="plays"/>
    <x v="4087"/>
    <d v="2015-04-01T03:59:0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.001"/>
    <n v="50.000500000000002"/>
    <x v="7"/>
    <s v="plays"/>
    <x v="4088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.238"/>
    <n v="48.339729729729726"/>
    <x v="7"/>
    <s v="plays"/>
    <x v="4089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.25"/>
    <n v="107.25"/>
    <x v="7"/>
    <s v="plays"/>
    <x v="409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7.99999999999997"/>
    <n v="57"/>
    <x v="7"/>
    <s v="plays"/>
    <x v="4091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.4"/>
    <n v="40.92307692307692"/>
    <x v="7"/>
    <s v="plays"/>
    <x v="4092"/>
    <d v="2015-07-17T21:02:0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.33333333333334"/>
    <n v="21.5"/>
    <x v="7"/>
    <s v="plays"/>
    <x v="4093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4.54285714285714"/>
    <n v="79.543478260869563"/>
    <x v="7"/>
    <s v="plays"/>
    <x v="4094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.02000000000001"/>
    <n v="72.381578947368425"/>
    <x v="7"/>
    <s v="plays"/>
    <x v="4095"/>
    <d v="2016-01-19T22:59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4146341463421"/>
    <x v="7"/>
    <s v="plays"/>
    <x v="4096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1428571428569"/>
    <x v="7"/>
    <s v="plays"/>
    <x v="4097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.42"/>
    <n v="107.57142857142857"/>
    <x v="7"/>
    <s v="plays"/>
    <x v="4098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.16666666666667"/>
    <n v="27.5"/>
    <x v="7"/>
    <s v="plays"/>
    <x v="4099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2.66666666666666"/>
    <n v="70.461538461538467"/>
    <x v="7"/>
    <s v="plays"/>
    <x v="410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142857142858"/>
    <x v="7"/>
    <s v="plays"/>
    <x v="4101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.2"/>
    <n v="62.625"/>
    <x v="7"/>
    <s v="plays"/>
    <x v="4102"/>
    <d v="2016-08-31T20:46:11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7"/>
    <s v="plays"/>
    <x v="4103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.02199999999999"/>
    <n v="58.901111111111113"/>
    <x v="7"/>
    <s v="plays"/>
    <x v="4104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4.66666666666666"/>
    <n v="139.55555555555554"/>
    <x v="7"/>
    <s v="plays"/>
    <x v="410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6.66666666666667"/>
    <n v="70"/>
    <x v="7"/>
    <s v="plays"/>
    <x v="4106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.03333333333333"/>
    <n v="57.385964912280699"/>
    <x v="7"/>
    <s v="plays"/>
    <x v="41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7"/>
    <s v="plays"/>
    <x v="410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2.5"/>
    <n v="64.285714285714292"/>
    <x v="7"/>
    <s v="plays"/>
    <x v="4109"/>
    <d v="2016-08-03T04:09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.1"/>
    <n v="120.11764705882354"/>
    <x v="7"/>
    <s v="plays"/>
    <x v="411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0.824"/>
    <n v="1008.24"/>
    <x v="7"/>
    <s v="plays"/>
    <x v="4111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.25"/>
    <n v="63.28125"/>
    <x v="7"/>
    <s v="plays"/>
    <x v="4112"/>
    <d v="2015-07-30T03:25:24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66666666666668"/>
    <x v="7"/>
    <s v="plays"/>
    <x v="4113"/>
    <d v="2016-03-28T15:50: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433550-7E52-4745-BD71-E1DD6D7D95B0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" showAll="0"/>
    <pivotField numFmtId="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3">
    <format dxfId="14">
      <pivotArea field="16" type="button" dataOnly="0" labelOnly="1" outline="0" axis="axisRow" fieldPosition="0"/>
    </format>
    <format dxfId="15">
      <pivotArea dataOnly="0" labelOnly="1" fieldPosition="0">
        <references count="1">
          <reference field="5" count="0"/>
        </references>
      </pivotArea>
    </format>
    <format dxfId="16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F258A3-FC80-49FC-A746-CF597F1E55A6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18">
    <pivotField showAll="0"/>
    <pivotField showAll="0"/>
    <pivotField showAll="0"/>
    <pivotField numFmtId="4" showAll="0"/>
    <pivotField numFmtId="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3">
    <i>
      <x v="4"/>
    </i>
    <i>
      <x v="7"/>
    </i>
    <i>
      <x v="8"/>
    </i>
    <i>
      <x v="13"/>
    </i>
    <i>
      <x v="14"/>
    </i>
    <i>
      <x v="16"/>
    </i>
    <i>
      <x v="18"/>
    </i>
    <i>
      <x v="24"/>
    </i>
    <i>
      <x v="25"/>
    </i>
    <i>
      <x v="28"/>
    </i>
    <i>
      <x v="33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formats count="2">
    <format dxfId="18">
      <pivotArea dataOnly="0" labelOnly="1" fieldPosition="0">
        <references count="1">
          <reference field="5" count="0"/>
        </references>
      </pivotArea>
    </format>
    <format dxfId="17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BFB7D4-79AD-4806-9D30-142087EC859B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numFmtId="4" showAll="0"/>
    <pivotField numFmtId="4" showAll="0"/>
    <pivotField axis="axisCol" dataField="1" showAll="0" sortType="descending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0"/>
        <item x="5"/>
        <item x="4"/>
        <item x="8"/>
        <item x="3"/>
        <item x="6"/>
        <item x="2"/>
        <item x="1"/>
        <item x="7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2">
    <format dxfId="12">
      <pivotArea dataOnly="0" labelOnly="1" fieldPosition="0">
        <references count="1">
          <reference field="5" count="0"/>
        </references>
      </pivotArea>
    </format>
    <format dxfId="13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A622B-5E6F-4CCD-A5B7-B2DB20A278F8}">
  <dimension ref="A1:T4115"/>
  <sheetViews>
    <sheetView tabSelected="1" zoomScaleNormal="100" workbookViewId="0">
      <selection activeCell="A2" sqref="A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3.855468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style="7" bestFit="1" customWidth="1"/>
    <col min="16" max="16" width="17" bestFit="1" customWidth="1"/>
    <col min="17" max="18" width="15.85546875" customWidth="1"/>
    <col min="19" max="19" width="24.5703125" bestFit="1" customWidth="1"/>
    <col min="20" max="20" width="23.140625" bestFit="1" customWidth="1"/>
  </cols>
  <sheetData>
    <row r="1" spans="1:20" x14ac:dyDescent="0.25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8338</v>
      </c>
      <c r="T1" s="1" t="s">
        <v>8339</v>
      </c>
    </row>
    <row r="2" spans="1:20" ht="60" x14ac:dyDescent="0.25">
      <c r="A2">
        <v>0</v>
      </c>
      <c r="B2" s="3" t="s">
        <v>14</v>
      </c>
      <c r="C2" s="3" t="s">
        <v>15</v>
      </c>
      <c r="D2" s="12">
        <v>8500</v>
      </c>
      <c r="E2" s="12">
        <v>11633</v>
      </c>
      <c r="F2" t="s">
        <v>16</v>
      </c>
      <c r="G2" t="s">
        <v>17</v>
      </c>
      <c r="H2" t="s">
        <v>18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19</v>
      </c>
      <c r="O2" s="8">
        <f>E2/D2*100</f>
        <v>136.85882352941178</v>
      </c>
      <c r="P2" s="12">
        <f>E2/L2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x14ac:dyDescent="0.25">
      <c r="A3">
        <v>1</v>
      </c>
      <c r="B3" s="3" t="s">
        <v>20</v>
      </c>
      <c r="C3" s="3" t="s">
        <v>21</v>
      </c>
      <c r="D3" s="12">
        <v>10275</v>
      </c>
      <c r="E3" s="12">
        <v>14653</v>
      </c>
      <c r="F3" t="s">
        <v>16</v>
      </c>
      <c r="G3" t="s">
        <v>17</v>
      </c>
      <c r="H3" t="s">
        <v>18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19</v>
      </c>
      <c r="O3" s="8">
        <f>E3/D3*100</f>
        <v>142.60827250608273</v>
      </c>
      <c r="P3" s="12">
        <f>E3/L3</f>
        <v>185.48101265822785</v>
      </c>
      <c r="Q3" t="str">
        <f>LEFT(N3,SEARCH("/",N3,1)-1)</f>
        <v>film &amp; video</v>
      </c>
      <c r="R3" t="str">
        <f>RIGHT(N3,LEN(N3)-SEARCH("/",N3,1))</f>
        <v>television</v>
      </c>
      <c r="S3" s="15">
        <f t="shared" ref="S3:S66" si="0">(((J3/60)/60)/24)+DATE(1970,1,1)</f>
        <v>42766.600497685184</v>
      </c>
      <c r="T3" s="15">
        <f t="shared" ref="T3:T66" si="1">(((I3/60)/60)/24)+DATE(1970,1,1)</f>
        <v>42796.600497685184</v>
      </c>
    </row>
    <row r="4" spans="1:20" ht="45" x14ac:dyDescent="0.25">
      <c r="A4">
        <v>2</v>
      </c>
      <c r="B4" s="3" t="s">
        <v>22</v>
      </c>
      <c r="C4" s="3" t="s">
        <v>23</v>
      </c>
      <c r="D4" s="12">
        <v>500</v>
      </c>
      <c r="E4" s="12">
        <v>525</v>
      </c>
      <c r="F4" t="s">
        <v>16</v>
      </c>
      <c r="G4" t="s">
        <v>24</v>
      </c>
      <c r="H4" t="s">
        <v>25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19</v>
      </c>
      <c r="O4" s="8">
        <f>E4/D4*100</f>
        <v>105</v>
      </c>
      <c r="P4" s="12">
        <f>E4/L4</f>
        <v>15</v>
      </c>
      <c r="Q4" t="str">
        <f>LEFT(N4,SEARCH("/",N4,1)-1)</f>
        <v>film &amp; video</v>
      </c>
      <c r="R4" t="str">
        <f>RIGHT(N4,LEN(N4)-SEARCH("/",N4,1))</f>
        <v>television</v>
      </c>
      <c r="S4" s="15">
        <f t="shared" si="0"/>
        <v>42405.702349537038</v>
      </c>
      <c r="T4" s="15">
        <f t="shared" si="1"/>
        <v>42415.702349537038</v>
      </c>
    </row>
    <row r="5" spans="1:20" ht="30" x14ac:dyDescent="0.25">
      <c r="A5">
        <v>3</v>
      </c>
      <c r="B5" s="3" t="s">
        <v>26</v>
      </c>
      <c r="C5" s="3" t="s">
        <v>27</v>
      </c>
      <c r="D5" s="12">
        <v>10000</v>
      </c>
      <c r="E5" s="12">
        <v>10390</v>
      </c>
      <c r="F5" t="s">
        <v>16</v>
      </c>
      <c r="G5" t="s">
        <v>17</v>
      </c>
      <c r="H5" t="s">
        <v>18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19</v>
      </c>
      <c r="O5" s="8">
        <f>E5/D5*100</f>
        <v>103.89999999999999</v>
      </c>
      <c r="P5" s="12">
        <f>E5/L5</f>
        <v>69.266666666666666</v>
      </c>
      <c r="Q5" t="str">
        <f>LEFT(N5,SEARCH("/",N5,1)-1)</f>
        <v>film &amp; video</v>
      </c>
      <c r="R5" t="str">
        <f>RIGHT(N5,LEN(N5)-SEARCH("/",N5,1))</f>
        <v>television</v>
      </c>
      <c r="S5" s="15">
        <f t="shared" si="0"/>
        <v>41828.515127314815</v>
      </c>
      <c r="T5" s="15">
        <f t="shared" si="1"/>
        <v>41858.515127314815</v>
      </c>
    </row>
    <row r="6" spans="1:20" ht="60" x14ac:dyDescent="0.25">
      <c r="A6">
        <v>4</v>
      </c>
      <c r="B6" s="3" t="s">
        <v>28</v>
      </c>
      <c r="C6" s="3" t="s">
        <v>29</v>
      </c>
      <c r="D6" s="12">
        <v>44000</v>
      </c>
      <c r="E6" s="12">
        <v>54116.28</v>
      </c>
      <c r="F6" t="s">
        <v>16</v>
      </c>
      <c r="G6" t="s">
        <v>17</v>
      </c>
      <c r="H6" t="s">
        <v>18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19</v>
      </c>
      <c r="O6" s="8">
        <f>E6/D6*100</f>
        <v>122.99154545454545</v>
      </c>
      <c r="P6" s="12">
        <f>E6/L6</f>
        <v>190.55028169014085</v>
      </c>
      <c r="Q6" t="str">
        <f>LEFT(N6,SEARCH("/",N6,1)-1)</f>
        <v>film &amp; video</v>
      </c>
      <c r="R6" t="str">
        <f>RIGHT(N6,LEN(N6)-SEARCH("/",N6,1))</f>
        <v>television</v>
      </c>
      <c r="S6" s="15">
        <f t="shared" si="0"/>
        <v>42327.834247685183</v>
      </c>
      <c r="T6" s="15">
        <f t="shared" si="1"/>
        <v>42357.834247685183</v>
      </c>
    </row>
    <row r="7" spans="1:20" ht="45" x14ac:dyDescent="0.25">
      <c r="A7">
        <v>5</v>
      </c>
      <c r="B7" s="3" t="s">
        <v>30</v>
      </c>
      <c r="C7" s="3" t="s">
        <v>31</v>
      </c>
      <c r="D7" s="12">
        <v>3999</v>
      </c>
      <c r="E7" s="12">
        <v>4390</v>
      </c>
      <c r="F7" t="s">
        <v>16</v>
      </c>
      <c r="G7" t="s">
        <v>17</v>
      </c>
      <c r="H7" t="s">
        <v>18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19</v>
      </c>
      <c r="O7" s="8">
        <f>E7/D7*100</f>
        <v>109.77744436109028</v>
      </c>
      <c r="P7" s="12">
        <f>E7/L7</f>
        <v>93.40425531914893</v>
      </c>
      <c r="Q7" t="str">
        <f>LEFT(N7,SEARCH("/",N7,1)-1)</f>
        <v>film &amp; video</v>
      </c>
      <c r="R7" t="str">
        <f>RIGHT(N7,LEN(N7)-SEARCH("/",N7,1))</f>
        <v>television</v>
      </c>
      <c r="S7" s="15">
        <f t="shared" si="0"/>
        <v>42563.932951388888</v>
      </c>
      <c r="T7" s="15">
        <f t="shared" si="1"/>
        <v>42580.232638888891</v>
      </c>
    </row>
    <row r="8" spans="1:20" ht="60" x14ac:dyDescent="0.25">
      <c r="A8">
        <v>6</v>
      </c>
      <c r="B8" s="3" t="s">
        <v>32</v>
      </c>
      <c r="C8" s="3" t="s">
        <v>33</v>
      </c>
      <c r="D8" s="12">
        <v>8000</v>
      </c>
      <c r="E8" s="12">
        <v>8519</v>
      </c>
      <c r="F8" t="s">
        <v>16</v>
      </c>
      <c r="G8" t="s">
        <v>17</v>
      </c>
      <c r="H8" t="s">
        <v>18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19</v>
      </c>
      <c r="O8" s="8">
        <f>E8/D8*100</f>
        <v>106.4875</v>
      </c>
      <c r="P8" s="12">
        <f>E8/L8</f>
        <v>146.87931034482759</v>
      </c>
      <c r="Q8" t="str">
        <f>LEFT(N8,SEARCH("/",N8,1)-1)</f>
        <v>film &amp; video</v>
      </c>
      <c r="R8" t="str">
        <f>RIGHT(N8,LEN(N8)-SEARCH("/",N8,1))</f>
        <v>television</v>
      </c>
      <c r="S8" s="15">
        <f t="shared" si="0"/>
        <v>41794.072337962964</v>
      </c>
      <c r="T8" s="15">
        <f t="shared" si="1"/>
        <v>41804.072337962964</v>
      </c>
    </row>
    <row r="9" spans="1:20" ht="60" x14ac:dyDescent="0.25">
      <c r="A9">
        <v>7</v>
      </c>
      <c r="B9" s="3" t="s">
        <v>34</v>
      </c>
      <c r="C9" s="3" t="s">
        <v>35</v>
      </c>
      <c r="D9" s="12">
        <v>9000</v>
      </c>
      <c r="E9" s="12">
        <v>9110</v>
      </c>
      <c r="F9" t="s">
        <v>16</v>
      </c>
      <c r="G9" t="s">
        <v>17</v>
      </c>
      <c r="H9" t="s">
        <v>18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19</v>
      </c>
      <c r="O9" s="8">
        <f>E9/D9*100</f>
        <v>101.22222222222221</v>
      </c>
      <c r="P9" s="12">
        <f>E9/L9</f>
        <v>159.82456140350877</v>
      </c>
      <c r="Q9" t="str">
        <f>LEFT(N9,SEARCH("/",N9,1)-1)</f>
        <v>film &amp; video</v>
      </c>
      <c r="R9" t="str">
        <f>RIGHT(N9,LEN(N9)-SEARCH("/",N9,1))</f>
        <v>television</v>
      </c>
      <c r="S9" s="15">
        <f t="shared" si="0"/>
        <v>42516.047071759262</v>
      </c>
      <c r="T9" s="15">
        <f t="shared" si="1"/>
        <v>42556.047071759262</v>
      </c>
    </row>
    <row r="10" spans="1:20" ht="30" x14ac:dyDescent="0.25">
      <c r="A10">
        <v>8</v>
      </c>
      <c r="B10" s="3" t="s">
        <v>36</v>
      </c>
      <c r="C10" s="3" t="s">
        <v>37</v>
      </c>
      <c r="D10" s="12">
        <v>3500</v>
      </c>
      <c r="E10" s="12">
        <v>3501.52</v>
      </c>
      <c r="F10" t="s">
        <v>16</v>
      </c>
      <c r="G10" t="s">
        <v>17</v>
      </c>
      <c r="H10" t="s">
        <v>18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19</v>
      </c>
      <c r="O10" s="8">
        <f>E10/D10*100</f>
        <v>100.04342857142856</v>
      </c>
      <c r="P10" s="12">
        <f>E10/L10</f>
        <v>291.79333333333335</v>
      </c>
      <c r="Q10" t="str">
        <f>LEFT(N10,SEARCH("/",N10,1)-1)</f>
        <v>film &amp; video</v>
      </c>
      <c r="R10" t="str">
        <f>RIGHT(N10,LEN(N10)-SEARCH("/",N10,1))</f>
        <v>television</v>
      </c>
      <c r="S10" s="15">
        <f t="shared" si="0"/>
        <v>42468.94458333333</v>
      </c>
      <c r="T10" s="15">
        <f t="shared" si="1"/>
        <v>42475.875</v>
      </c>
    </row>
    <row r="11" spans="1:20" ht="45" x14ac:dyDescent="0.25">
      <c r="A11">
        <v>9</v>
      </c>
      <c r="B11" s="3" t="s">
        <v>38</v>
      </c>
      <c r="C11" s="3" t="s">
        <v>39</v>
      </c>
      <c r="D11" s="12">
        <v>500</v>
      </c>
      <c r="E11" s="12">
        <v>629.99</v>
      </c>
      <c r="F11" t="s">
        <v>16</v>
      </c>
      <c r="G11" t="s">
        <v>17</v>
      </c>
      <c r="H11" t="s">
        <v>18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19</v>
      </c>
      <c r="O11" s="8">
        <f>E11/D11*100</f>
        <v>125.998</v>
      </c>
      <c r="P11" s="12">
        <f>E11/L11</f>
        <v>31.499500000000001</v>
      </c>
      <c r="Q11" t="str">
        <f>LEFT(N11,SEARCH("/",N11,1)-1)</f>
        <v>film &amp; video</v>
      </c>
      <c r="R11" t="str">
        <f>RIGHT(N11,LEN(N11)-SEARCH("/",N11,1))</f>
        <v>television</v>
      </c>
      <c r="S11" s="15">
        <f t="shared" si="0"/>
        <v>42447.103518518517</v>
      </c>
      <c r="T11" s="15">
        <f t="shared" si="1"/>
        <v>42477.103518518517</v>
      </c>
    </row>
    <row r="12" spans="1:20" ht="60" x14ac:dyDescent="0.25">
      <c r="A12">
        <v>10</v>
      </c>
      <c r="B12" s="3" t="s">
        <v>40</v>
      </c>
      <c r="C12" s="3" t="s">
        <v>41</v>
      </c>
      <c r="D12" s="12">
        <v>3000</v>
      </c>
      <c r="E12" s="12">
        <v>3015</v>
      </c>
      <c r="F12" t="s">
        <v>16</v>
      </c>
      <c r="G12" t="s">
        <v>17</v>
      </c>
      <c r="H12" t="s">
        <v>18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19</v>
      </c>
      <c r="O12" s="8">
        <f>E12/D12*100</f>
        <v>100.49999999999999</v>
      </c>
      <c r="P12" s="12">
        <f>E12/L12</f>
        <v>158.68421052631578</v>
      </c>
      <c r="Q12" t="str">
        <f>LEFT(N12,SEARCH("/",N12,1)-1)</f>
        <v>film &amp; video</v>
      </c>
      <c r="R12" t="str">
        <f>RIGHT(N12,LEN(N12)-SEARCH("/",N12,1))</f>
        <v>television</v>
      </c>
      <c r="S12" s="15">
        <f t="shared" si="0"/>
        <v>41780.068043981482</v>
      </c>
      <c r="T12" s="15">
        <f t="shared" si="1"/>
        <v>41815.068043981482</v>
      </c>
    </row>
    <row r="13" spans="1:20" ht="60" x14ac:dyDescent="0.25">
      <c r="A13">
        <v>11</v>
      </c>
      <c r="B13" s="3" t="s">
        <v>42</v>
      </c>
      <c r="C13" s="3" t="s">
        <v>43</v>
      </c>
      <c r="D13" s="12">
        <v>5000</v>
      </c>
      <c r="E13" s="12">
        <v>6025</v>
      </c>
      <c r="F13" t="s">
        <v>16</v>
      </c>
      <c r="G13" t="s">
        <v>17</v>
      </c>
      <c r="H13" t="s">
        <v>18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19</v>
      </c>
      <c r="O13" s="8">
        <f>E13/D13*100</f>
        <v>120.5</v>
      </c>
      <c r="P13" s="12">
        <f>E13/L13</f>
        <v>80.333333333333329</v>
      </c>
      <c r="Q13" t="str">
        <f>LEFT(N13,SEARCH("/",N13,1)-1)</f>
        <v>film &amp; video</v>
      </c>
      <c r="R13" t="str">
        <f>RIGHT(N13,LEN(N13)-SEARCH("/",N13,1))</f>
        <v>television</v>
      </c>
      <c r="S13" s="15">
        <f t="shared" si="0"/>
        <v>42572.778495370367</v>
      </c>
      <c r="T13" s="15">
        <f t="shared" si="1"/>
        <v>42604.125</v>
      </c>
    </row>
    <row r="14" spans="1:20" ht="60" x14ac:dyDescent="0.25">
      <c r="A14">
        <v>12</v>
      </c>
      <c r="B14" s="3" t="s">
        <v>44</v>
      </c>
      <c r="C14" s="3" t="s">
        <v>45</v>
      </c>
      <c r="D14" s="12">
        <v>30000</v>
      </c>
      <c r="E14" s="12">
        <v>49588</v>
      </c>
      <c r="F14" t="s">
        <v>16</v>
      </c>
      <c r="G14" t="s">
        <v>17</v>
      </c>
      <c r="H14" t="s">
        <v>18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19</v>
      </c>
      <c r="O14" s="8">
        <f>E14/D14*100</f>
        <v>165.29333333333335</v>
      </c>
      <c r="P14" s="12">
        <f>E14/L14</f>
        <v>59.961305925030231</v>
      </c>
      <c r="Q14" t="str">
        <f>LEFT(N14,SEARCH("/",N14,1)-1)</f>
        <v>film &amp; video</v>
      </c>
      <c r="R14" t="str">
        <f>RIGHT(N14,LEN(N14)-SEARCH("/",N14,1))</f>
        <v>television</v>
      </c>
      <c r="S14" s="15">
        <f t="shared" si="0"/>
        <v>41791.713252314818</v>
      </c>
      <c r="T14" s="15">
        <f t="shared" si="1"/>
        <v>41836.125</v>
      </c>
    </row>
    <row r="15" spans="1:20" ht="45" x14ac:dyDescent="0.25">
      <c r="A15">
        <v>13</v>
      </c>
      <c r="B15" s="3" t="s">
        <v>46</v>
      </c>
      <c r="C15" s="3" t="s">
        <v>47</v>
      </c>
      <c r="D15" s="12">
        <v>3500</v>
      </c>
      <c r="E15" s="12">
        <v>5599</v>
      </c>
      <c r="F15" t="s">
        <v>16</v>
      </c>
      <c r="G15" t="s">
        <v>17</v>
      </c>
      <c r="H15" t="s">
        <v>18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19</v>
      </c>
      <c r="O15" s="8">
        <f>E15/D15*100</f>
        <v>159.97142857142856</v>
      </c>
      <c r="P15" s="12">
        <f>E15/L15</f>
        <v>109.78431372549019</v>
      </c>
      <c r="Q15" t="str">
        <f>LEFT(N15,SEARCH("/",N15,1)-1)</f>
        <v>film &amp; video</v>
      </c>
      <c r="R15" t="str">
        <f>RIGHT(N15,LEN(N15)-SEARCH("/",N15,1))</f>
        <v>television</v>
      </c>
      <c r="S15" s="15">
        <f t="shared" si="0"/>
        <v>42508.677187499998</v>
      </c>
      <c r="T15" s="15">
        <f t="shared" si="1"/>
        <v>42544.852083333331</v>
      </c>
    </row>
    <row r="16" spans="1:20" ht="30" x14ac:dyDescent="0.25">
      <c r="A16">
        <v>14</v>
      </c>
      <c r="B16" s="3" t="s">
        <v>48</v>
      </c>
      <c r="C16" s="3" t="s">
        <v>49</v>
      </c>
      <c r="D16" s="12">
        <v>6000</v>
      </c>
      <c r="E16" s="12">
        <v>6056</v>
      </c>
      <c r="F16" t="s">
        <v>16</v>
      </c>
      <c r="G16" t="s">
        <v>50</v>
      </c>
      <c r="H16" t="s">
        <v>51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19</v>
      </c>
      <c r="O16" s="8">
        <f>E16/D16*100</f>
        <v>100.93333333333334</v>
      </c>
      <c r="P16" s="12">
        <f>E16/L16</f>
        <v>147.70731707317074</v>
      </c>
      <c r="Q16" t="str">
        <f>LEFT(N16,SEARCH("/",N16,1)-1)</f>
        <v>film &amp; video</v>
      </c>
      <c r="R16" t="str">
        <f>RIGHT(N16,LEN(N16)-SEARCH("/",N16,1))</f>
        <v>television</v>
      </c>
      <c r="S16" s="15">
        <f t="shared" si="0"/>
        <v>41808.02648148148</v>
      </c>
      <c r="T16" s="15">
        <f t="shared" si="1"/>
        <v>41833.582638888889</v>
      </c>
    </row>
    <row r="17" spans="1:20" ht="45" x14ac:dyDescent="0.25">
      <c r="A17">
        <v>15</v>
      </c>
      <c r="B17" s="3" t="s">
        <v>52</v>
      </c>
      <c r="C17" s="3" t="s">
        <v>53</v>
      </c>
      <c r="D17" s="12">
        <v>2000</v>
      </c>
      <c r="E17" s="12">
        <v>2132</v>
      </c>
      <c r="F17" t="s">
        <v>16</v>
      </c>
      <c r="G17" t="s">
        <v>54</v>
      </c>
      <c r="H17" t="s">
        <v>55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19</v>
      </c>
      <c r="O17" s="8">
        <f>E17/D17*100</f>
        <v>106.60000000000001</v>
      </c>
      <c r="P17" s="12">
        <f>E17/L17</f>
        <v>21.755102040816325</v>
      </c>
      <c r="Q17" t="str">
        <f>LEFT(N17,SEARCH("/",N17,1)-1)</f>
        <v>film &amp; video</v>
      </c>
      <c r="R17" t="str">
        <f>RIGHT(N17,LEN(N17)-SEARCH("/",N17,1))</f>
        <v>television</v>
      </c>
      <c r="S17" s="15">
        <f t="shared" si="0"/>
        <v>42256.391875000001</v>
      </c>
      <c r="T17" s="15">
        <f t="shared" si="1"/>
        <v>42274.843055555553</v>
      </c>
    </row>
    <row r="18" spans="1:20" ht="60" x14ac:dyDescent="0.25">
      <c r="A18">
        <v>16</v>
      </c>
      <c r="B18" s="3" t="s">
        <v>56</v>
      </c>
      <c r="C18" s="3" t="s">
        <v>57</v>
      </c>
      <c r="D18" s="12">
        <v>12000</v>
      </c>
      <c r="E18" s="12">
        <v>12029</v>
      </c>
      <c r="F18" t="s">
        <v>16</v>
      </c>
      <c r="G18" t="s">
        <v>17</v>
      </c>
      <c r="H18" t="s">
        <v>18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19</v>
      </c>
      <c r="O18" s="8">
        <f>E18/D18*100</f>
        <v>100.24166666666667</v>
      </c>
      <c r="P18" s="12">
        <f>E18/L18</f>
        <v>171.84285714285716</v>
      </c>
      <c r="Q18" t="str">
        <f>LEFT(N18,SEARCH("/",N18,1)-1)</f>
        <v>film &amp; video</v>
      </c>
      <c r="R18" t="str">
        <f>RIGHT(N18,LEN(N18)-SEARCH("/",N18,1))</f>
        <v>television</v>
      </c>
      <c r="S18" s="15">
        <f t="shared" si="0"/>
        <v>41760.796423611115</v>
      </c>
      <c r="T18" s="15">
        <f t="shared" si="1"/>
        <v>41806.229166666664</v>
      </c>
    </row>
    <row r="19" spans="1:20" ht="60" x14ac:dyDescent="0.25">
      <c r="A19">
        <v>17</v>
      </c>
      <c r="B19" s="3" t="s">
        <v>58</v>
      </c>
      <c r="C19" s="3" t="s">
        <v>59</v>
      </c>
      <c r="D19" s="12">
        <v>1500</v>
      </c>
      <c r="E19" s="12">
        <v>1510</v>
      </c>
      <c r="F19" t="s">
        <v>16</v>
      </c>
      <c r="G19" t="s">
        <v>24</v>
      </c>
      <c r="H19" t="s">
        <v>25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19</v>
      </c>
      <c r="O19" s="8">
        <f>E19/D19*100</f>
        <v>100.66666666666666</v>
      </c>
      <c r="P19" s="12">
        <f>E19/L19</f>
        <v>41.944444444444443</v>
      </c>
      <c r="Q19" t="str">
        <f>LEFT(N19,SEARCH("/",N19,1)-1)</f>
        <v>film &amp; video</v>
      </c>
      <c r="R19" t="str">
        <f>RIGHT(N19,LEN(N19)-SEARCH("/",N19,1))</f>
        <v>television</v>
      </c>
      <c r="S19" s="15">
        <f t="shared" si="0"/>
        <v>41917.731736111113</v>
      </c>
      <c r="T19" s="15">
        <f t="shared" si="1"/>
        <v>41947.773402777777</v>
      </c>
    </row>
    <row r="20" spans="1:20" ht="45" x14ac:dyDescent="0.25">
      <c r="A20">
        <v>18</v>
      </c>
      <c r="B20" s="3" t="s">
        <v>60</v>
      </c>
      <c r="C20" s="3" t="s">
        <v>61</v>
      </c>
      <c r="D20" s="12">
        <v>30000</v>
      </c>
      <c r="E20" s="12">
        <v>31896.33</v>
      </c>
      <c r="F20" t="s">
        <v>16</v>
      </c>
      <c r="G20" t="s">
        <v>17</v>
      </c>
      <c r="H20" t="s">
        <v>18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19</v>
      </c>
      <c r="O20" s="8">
        <f>E20/D20*100</f>
        <v>106.32110000000002</v>
      </c>
      <c r="P20" s="12">
        <f>E20/L20</f>
        <v>93.264122807017543</v>
      </c>
      <c r="Q20" t="str">
        <f>LEFT(N20,SEARCH("/",N20,1)-1)</f>
        <v>film &amp; video</v>
      </c>
      <c r="R20" t="str">
        <f>RIGHT(N20,LEN(N20)-SEARCH("/",N20,1))</f>
        <v>television</v>
      </c>
      <c r="S20" s="15">
        <f t="shared" si="0"/>
        <v>41869.542314814818</v>
      </c>
      <c r="T20" s="15">
        <f t="shared" si="1"/>
        <v>41899.542314814818</v>
      </c>
    </row>
    <row r="21" spans="1:20" ht="60" x14ac:dyDescent="0.25">
      <c r="A21">
        <v>19</v>
      </c>
      <c r="B21" s="3" t="s">
        <v>62</v>
      </c>
      <c r="C21" s="3" t="s">
        <v>63</v>
      </c>
      <c r="D21" s="12">
        <v>850</v>
      </c>
      <c r="E21" s="12">
        <v>1235</v>
      </c>
      <c r="F21" t="s">
        <v>16</v>
      </c>
      <c r="G21" t="s">
        <v>17</v>
      </c>
      <c r="H21" t="s">
        <v>18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19</v>
      </c>
      <c r="O21" s="8">
        <f>E21/D21*100</f>
        <v>145.29411764705881</v>
      </c>
      <c r="P21" s="12">
        <f>E21/L21</f>
        <v>56.136363636363633</v>
      </c>
      <c r="Q21" t="str">
        <f>LEFT(N21,SEARCH("/",N21,1)-1)</f>
        <v>film &amp; video</v>
      </c>
      <c r="R21" t="str">
        <f>RIGHT(N21,LEN(N21)-SEARCH("/",N21,1))</f>
        <v>television</v>
      </c>
      <c r="S21" s="15">
        <f t="shared" si="0"/>
        <v>42175.816365740742</v>
      </c>
      <c r="T21" s="15">
        <f t="shared" si="1"/>
        <v>42205.816365740742</v>
      </c>
    </row>
    <row r="22" spans="1:20" ht="45" x14ac:dyDescent="0.25">
      <c r="A22">
        <v>20</v>
      </c>
      <c r="B22" s="3" t="s">
        <v>64</v>
      </c>
      <c r="C22" s="3" t="s">
        <v>65</v>
      </c>
      <c r="D22" s="12">
        <v>2000</v>
      </c>
      <c r="E22" s="12">
        <v>2004</v>
      </c>
      <c r="F22" t="s">
        <v>16</v>
      </c>
      <c r="G22" t="s">
        <v>17</v>
      </c>
      <c r="H22" t="s">
        <v>18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19</v>
      </c>
      <c r="O22" s="8">
        <f>E22/D22*100</f>
        <v>100.2</v>
      </c>
      <c r="P22" s="12">
        <f>E22/L22</f>
        <v>80.16</v>
      </c>
      <c r="Q22" t="str">
        <f>LEFT(N22,SEARCH("/",N22,1)-1)</f>
        <v>film &amp; video</v>
      </c>
      <c r="R22" t="str">
        <f>RIGHT(N22,LEN(N22)-SEARCH("/",N22,1))</f>
        <v>television</v>
      </c>
      <c r="S22" s="15">
        <f t="shared" si="0"/>
        <v>42200.758240740746</v>
      </c>
      <c r="T22" s="15">
        <f t="shared" si="1"/>
        <v>42260.758240740746</v>
      </c>
    </row>
    <row r="23" spans="1:20" ht="45" x14ac:dyDescent="0.25">
      <c r="A23">
        <v>21</v>
      </c>
      <c r="B23" s="3" t="s">
        <v>66</v>
      </c>
      <c r="C23" s="3" t="s">
        <v>67</v>
      </c>
      <c r="D23" s="12">
        <v>18500</v>
      </c>
      <c r="E23" s="12">
        <v>20190</v>
      </c>
      <c r="F23" t="s">
        <v>16</v>
      </c>
      <c r="G23" t="s">
        <v>17</v>
      </c>
      <c r="H23" t="s">
        <v>18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19</v>
      </c>
      <c r="O23" s="8">
        <f>E23/D23*100</f>
        <v>109.13513513513513</v>
      </c>
      <c r="P23" s="12">
        <f>E23/L23</f>
        <v>199.9009900990099</v>
      </c>
      <c r="Q23" t="str">
        <f>LEFT(N23,SEARCH("/",N23,1)-1)</f>
        <v>film &amp; video</v>
      </c>
      <c r="R23" t="str">
        <f>RIGHT(N23,LEN(N23)-SEARCH("/",N23,1))</f>
        <v>television</v>
      </c>
      <c r="S23" s="15">
        <f t="shared" si="0"/>
        <v>41878.627187500002</v>
      </c>
      <c r="T23" s="15">
        <f t="shared" si="1"/>
        <v>41908.627187500002</v>
      </c>
    </row>
    <row r="24" spans="1:20" ht="30" x14ac:dyDescent="0.25">
      <c r="A24">
        <v>22</v>
      </c>
      <c r="B24" s="3" t="s">
        <v>68</v>
      </c>
      <c r="C24" s="3" t="s">
        <v>69</v>
      </c>
      <c r="D24" s="12">
        <v>350</v>
      </c>
      <c r="E24" s="12">
        <v>410</v>
      </c>
      <c r="F24" t="s">
        <v>16</v>
      </c>
      <c r="G24" t="s">
        <v>17</v>
      </c>
      <c r="H24" t="s">
        <v>18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19</v>
      </c>
      <c r="O24" s="8">
        <f>E24/D24*100</f>
        <v>117.14285714285715</v>
      </c>
      <c r="P24" s="12">
        <f>E24/L24</f>
        <v>51.25</v>
      </c>
      <c r="Q24" t="str">
        <f>LEFT(N24,SEARCH("/",N24,1)-1)</f>
        <v>film &amp; video</v>
      </c>
      <c r="R24" t="str">
        <f>RIGHT(N24,LEN(N24)-SEARCH("/",N24,1))</f>
        <v>television</v>
      </c>
      <c r="S24" s="15">
        <f t="shared" si="0"/>
        <v>41989.91134259259</v>
      </c>
      <c r="T24" s="15">
        <f t="shared" si="1"/>
        <v>42005.332638888889</v>
      </c>
    </row>
    <row r="25" spans="1:20" ht="45" x14ac:dyDescent="0.25">
      <c r="A25">
        <v>23</v>
      </c>
      <c r="B25" s="3" t="s">
        <v>70</v>
      </c>
      <c r="C25" s="3" t="s">
        <v>71</v>
      </c>
      <c r="D25" s="12">
        <v>2000</v>
      </c>
      <c r="E25" s="12">
        <v>2370</v>
      </c>
      <c r="F25" t="s">
        <v>16</v>
      </c>
      <c r="G25" t="s">
        <v>17</v>
      </c>
      <c r="H25" t="s">
        <v>18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19</v>
      </c>
      <c r="O25" s="8">
        <f>E25/D25*100</f>
        <v>118.5</v>
      </c>
      <c r="P25" s="12">
        <f>E25/L25</f>
        <v>103.04347826086956</v>
      </c>
      <c r="Q25" t="str">
        <f>LEFT(N25,SEARCH("/",N25,1)-1)</f>
        <v>film &amp; video</v>
      </c>
      <c r="R25" t="str">
        <f>RIGHT(N25,LEN(N25)-SEARCH("/",N25,1))</f>
        <v>television</v>
      </c>
      <c r="S25" s="15">
        <f t="shared" si="0"/>
        <v>42097.778946759259</v>
      </c>
      <c r="T25" s="15">
        <f t="shared" si="1"/>
        <v>42124.638888888891</v>
      </c>
    </row>
    <row r="26" spans="1:20" ht="30" x14ac:dyDescent="0.25">
      <c r="A26">
        <v>24</v>
      </c>
      <c r="B26" s="3" t="s">
        <v>72</v>
      </c>
      <c r="C26" s="3" t="s">
        <v>73</v>
      </c>
      <c r="D26" s="12">
        <v>35000</v>
      </c>
      <c r="E26" s="12">
        <v>38082.69</v>
      </c>
      <c r="F26" t="s">
        <v>16</v>
      </c>
      <c r="G26" t="s">
        <v>17</v>
      </c>
      <c r="H26" t="s">
        <v>18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19</v>
      </c>
      <c r="O26" s="8">
        <f>E26/D26*100</f>
        <v>108.80768571428572</v>
      </c>
      <c r="P26" s="12">
        <f>E26/L26</f>
        <v>66.346149825783982</v>
      </c>
      <c r="Q26" t="str">
        <f>LEFT(N26,SEARCH("/",N26,1)-1)</f>
        <v>film &amp; video</v>
      </c>
      <c r="R26" t="str">
        <f>RIGHT(N26,LEN(N26)-SEARCH("/",N26,1))</f>
        <v>television</v>
      </c>
      <c r="S26" s="15">
        <f t="shared" si="0"/>
        <v>42229.820173611108</v>
      </c>
      <c r="T26" s="15">
        <f t="shared" si="1"/>
        <v>42262.818750000006</v>
      </c>
    </row>
    <row r="27" spans="1:20" ht="60" x14ac:dyDescent="0.25">
      <c r="A27">
        <v>25</v>
      </c>
      <c r="B27" s="3" t="s">
        <v>74</v>
      </c>
      <c r="C27" s="3" t="s">
        <v>75</v>
      </c>
      <c r="D27" s="12">
        <v>600</v>
      </c>
      <c r="E27" s="12">
        <v>800</v>
      </c>
      <c r="F27" t="s">
        <v>16</v>
      </c>
      <c r="G27" t="s">
        <v>17</v>
      </c>
      <c r="H27" t="s">
        <v>18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19</v>
      </c>
      <c r="O27" s="8">
        <f>E27/D27*100</f>
        <v>133.33333333333331</v>
      </c>
      <c r="P27" s="12">
        <f>E27/L27</f>
        <v>57.142857142857146</v>
      </c>
      <c r="Q27" t="str">
        <f>LEFT(N27,SEARCH("/",N27,1)-1)</f>
        <v>film &amp; video</v>
      </c>
      <c r="R27" t="str">
        <f>RIGHT(N27,LEN(N27)-SEARCH("/",N27,1))</f>
        <v>television</v>
      </c>
      <c r="S27" s="15">
        <f t="shared" si="0"/>
        <v>42318.025011574078</v>
      </c>
      <c r="T27" s="15">
        <f t="shared" si="1"/>
        <v>42378.025011574078</v>
      </c>
    </row>
    <row r="28" spans="1:20" ht="45" x14ac:dyDescent="0.25">
      <c r="A28">
        <v>26</v>
      </c>
      <c r="B28" s="3" t="s">
        <v>76</v>
      </c>
      <c r="C28" s="3" t="s">
        <v>77</v>
      </c>
      <c r="D28" s="12">
        <v>1250</v>
      </c>
      <c r="E28" s="12">
        <v>1940</v>
      </c>
      <c r="F28" t="s">
        <v>16</v>
      </c>
      <c r="G28" t="s">
        <v>17</v>
      </c>
      <c r="H28" t="s">
        <v>18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19</v>
      </c>
      <c r="O28" s="8">
        <f>E28/D28*100</f>
        <v>155.20000000000002</v>
      </c>
      <c r="P28" s="12">
        <f>E28/L28</f>
        <v>102.10526315789474</v>
      </c>
      <c r="Q28" t="str">
        <f>LEFT(N28,SEARCH("/",N28,1)-1)</f>
        <v>film &amp; video</v>
      </c>
      <c r="R28" t="str">
        <f>RIGHT(N28,LEN(N28)-SEARCH("/",N28,1))</f>
        <v>television</v>
      </c>
      <c r="S28" s="15">
        <f t="shared" si="0"/>
        <v>41828.515555555554</v>
      </c>
      <c r="T28" s="15">
        <f t="shared" si="1"/>
        <v>41868.515555555554</v>
      </c>
    </row>
    <row r="29" spans="1:20" ht="45" x14ac:dyDescent="0.25">
      <c r="A29">
        <v>27</v>
      </c>
      <c r="B29" s="3" t="s">
        <v>78</v>
      </c>
      <c r="C29" s="3" t="s">
        <v>79</v>
      </c>
      <c r="D29" s="12">
        <v>20000</v>
      </c>
      <c r="E29" s="12">
        <v>22345</v>
      </c>
      <c r="F29" t="s">
        <v>16</v>
      </c>
      <c r="G29" t="s">
        <v>80</v>
      </c>
      <c r="H29" t="s">
        <v>81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19</v>
      </c>
      <c r="O29" s="8">
        <f>E29/D29*100</f>
        <v>111.72500000000001</v>
      </c>
      <c r="P29" s="12">
        <f>E29/L29</f>
        <v>148.96666666666667</v>
      </c>
      <c r="Q29" t="str">
        <f>LEFT(N29,SEARCH("/",N29,1)-1)</f>
        <v>film &amp; video</v>
      </c>
      <c r="R29" t="str">
        <f>RIGHT(N29,LEN(N29)-SEARCH("/",N29,1))</f>
        <v>television</v>
      </c>
      <c r="S29" s="15">
        <f t="shared" si="0"/>
        <v>41929.164733796293</v>
      </c>
      <c r="T29" s="15">
        <f t="shared" si="1"/>
        <v>41959.206400462965</v>
      </c>
    </row>
    <row r="30" spans="1:20" ht="30" x14ac:dyDescent="0.25">
      <c r="A30">
        <v>28</v>
      </c>
      <c r="B30" s="3" t="s">
        <v>82</v>
      </c>
      <c r="C30" s="3" t="s">
        <v>83</v>
      </c>
      <c r="D30" s="12">
        <v>12000</v>
      </c>
      <c r="E30" s="12">
        <v>12042</v>
      </c>
      <c r="F30" t="s">
        <v>16</v>
      </c>
      <c r="G30" t="s">
        <v>17</v>
      </c>
      <c r="H30" t="s">
        <v>18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19</v>
      </c>
      <c r="O30" s="8">
        <f>E30/D30*100</f>
        <v>100.35000000000001</v>
      </c>
      <c r="P30" s="12">
        <f>E30/L30</f>
        <v>169.6056338028169</v>
      </c>
      <c r="Q30" t="str">
        <f>LEFT(N30,SEARCH("/",N30,1)-1)</f>
        <v>film &amp; video</v>
      </c>
      <c r="R30" t="str">
        <f>RIGHT(N30,LEN(N30)-SEARCH("/",N30,1))</f>
        <v>television</v>
      </c>
      <c r="S30" s="15">
        <f t="shared" si="0"/>
        <v>42324.96393518518</v>
      </c>
      <c r="T30" s="15">
        <f t="shared" si="1"/>
        <v>42354.96393518518</v>
      </c>
    </row>
    <row r="31" spans="1:20" ht="60" x14ac:dyDescent="0.25">
      <c r="A31">
        <v>29</v>
      </c>
      <c r="B31" s="3" t="s">
        <v>84</v>
      </c>
      <c r="C31" s="3" t="s">
        <v>85</v>
      </c>
      <c r="D31" s="12">
        <v>3000</v>
      </c>
      <c r="E31" s="12">
        <v>3700</v>
      </c>
      <c r="F31" t="s">
        <v>16</v>
      </c>
      <c r="G31" t="s">
        <v>24</v>
      </c>
      <c r="H31" t="s">
        <v>25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19</v>
      </c>
      <c r="O31" s="8">
        <f>E31/D31*100</f>
        <v>123.33333333333334</v>
      </c>
      <c r="P31" s="12">
        <f>E31/L31</f>
        <v>31.623931623931625</v>
      </c>
      <c r="Q31" t="str">
        <f>LEFT(N31,SEARCH("/",N31,1)-1)</f>
        <v>film &amp; video</v>
      </c>
      <c r="R31" t="str">
        <f>RIGHT(N31,LEN(N31)-SEARCH("/",N31,1))</f>
        <v>television</v>
      </c>
      <c r="S31" s="15">
        <f t="shared" si="0"/>
        <v>41812.67324074074</v>
      </c>
      <c r="T31" s="15">
        <f t="shared" si="1"/>
        <v>41842.67324074074</v>
      </c>
    </row>
    <row r="32" spans="1:20" ht="45" x14ac:dyDescent="0.25">
      <c r="A32">
        <v>30</v>
      </c>
      <c r="B32" s="3" t="s">
        <v>86</v>
      </c>
      <c r="C32" s="3" t="s">
        <v>87</v>
      </c>
      <c r="D32" s="12">
        <v>4000</v>
      </c>
      <c r="E32" s="12">
        <v>4051.99</v>
      </c>
      <c r="F32" t="s">
        <v>16</v>
      </c>
      <c r="G32" t="s">
        <v>17</v>
      </c>
      <c r="H32" t="s">
        <v>18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19</v>
      </c>
      <c r="O32" s="8">
        <f>E32/D32*100</f>
        <v>101.29975</v>
      </c>
      <c r="P32" s="12">
        <f>E32/L32</f>
        <v>76.45264150943396</v>
      </c>
      <c r="Q32" t="str">
        <f>LEFT(N32,SEARCH("/",N32,1)-1)</f>
        <v>film &amp; video</v>
      </c>
      <c r="R32" t="str">
        <f>RIGHT(N32,LEN(N32)-SEARCH("/",N32,1))</f>
        <v>television</v>
      </c>
      <c r="S32" s="15">
        <f t="shared" si="0"/>
        <v>41842.292997685188</v>
      </c>
      <c r="T32" s="15">
        <f t="shared" si="1"/>
        <v>41872.292997685188</v>
      </c>
    </row>
    <row r="33" spans="1:20" ht="45" x14ac:dyDescent="0.25">
      <c r="A33">
        <v>31</v>
      </c>
      <c r="B33" s="3" t="s">
        <v>88</v>
      </c>
      <c r="C33" s="3" t="s">
        <v>89</v>
      </c>
      <c r="D33" s="12">
        <v>13</v>
      </c>
      <c r="E33" s="12">
        <v>13</v>
      </c>
      <c r="F33" t="s">
        <v>16</v>
      </c>
      <c r="G33" t="s">
        <v>17</v>
      </c>
      <c r="H33" t="s">
        <v>18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19</v>
      </c>
      <c r="O33" s="8">
        <f>E33/D33*100</f>
        <v>100</v>
      </c>
      <c r="P33" s="12">
        <f>E33/L33</f>
        <v>13</v>
      </c>
      <c r="Q33" t="str">
        <f>LEFT(N33,SEARCH("/",N33,1)-1)</f>
        <v>film &amp; video</v>
      </c>
      <c r="R33" t="str">
        <f>RIGHT(N33,LEN(N33)-SEARCH("/",N33,1))</f>
        <v>television</v>
      </c>
      <c r="S33" s="15">
        <f t="shared" si="0"/>
        <v>42376.79206018518</v>
      </c>
      <c r="T33" s="15">
        <f t="shared" si="1"/>
        <v>42394.79206018518</v>
      </c>
    </row>
    <row r="34" spans="1:20" ht="60" x14ac:dyDescent="0.25">
      <c r="A34">
        <v>32</v>
      </c>
      <c r="B34" s="3" t="s">
        <v>90</v>
      </c>
      <c r="C34" s="3" t="s">
        <v>91</v>
      </c>
      <c r="D34" s="12">
        <v>28450</v>
      </c>
      <c r="E34" s="12">
        <v>28520</v>
      </c>
      <c r="F34" t="s">
        <v>16</v>
      </c>
      <c r="G34" t="s">
        <v>17</v>
      </c>
      <c r="H34" t="s">
        <v>18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19</v>
      </c>
      <c r="O34" s="8">
        <f>E34/D34*100</f>
        <v>100.24604569420035</v>
      </c>
      <c r="P34" s="12">
        <f>E34/L34</f>
        <v>320.44943820224717</v>
      </c>
      <c r="Q34" t="str">
        <f>LEFT(N34,SEARCH("/",N34,1)-1)</f>
        <v>film &amp; video</v>
      </c>
      <c r="R34" t="str">
        <f>RIGHT(N34,LEN(N34)-SEARCH("/",N34,1))</f>
        <v>television</v>
      </c>
      <c r="S34" s="15">
        <f t="shared" si="0"/>
        <v>42461.627511574072</v>
      </c>
      <c r="T34" s="15">
        <f t="shared" si="1"/>
        <v>42503.165972222225</v>
      </c>
    </row>
    <row r="35" spans="1:20" ht="60" x14ac:dyDescent="0.25">
      <c r="A35">
        <v>33</v>
      </c>
      <c r="B35" s="3" t="s">
        <v>92</v>
      </c>
      <c r="C35" s="3" t="s">
        <v>93</v>
      </c>
      <c r="D35" s="12">
        <v>5250</v>
      </c>
      <c r="E35" s="12">
        <v>5360</v>
      </c>
      <c r="F35" t="s">
        <v>16</v>
      </c>
      <c r="G35" t="s">
        <v>17</v>
      </c>
      <c r="H35" t="s">
        <v>18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19</v>
      </c>
      <c r="O35" s="8">
        <f>E35/D35*100</f>
        <v>102.0952380952381</v>
      </c>
      <c r="P35" s="12">
        <f>E35/L35</f>
        <v>83.75</v>
      </c>
      <c r="Q35" t="str">
        <f>LEFT(N35,SEARCH("/",N35,1)-1)</f>
        <v>film &amp; video</v>
      </c>
      <c r="R35" t="str">
        <f>RIGHT(N35,LEN(N35)-SEARCH("/",N35,1))</f>
        <v>television</v>
      </c>
      <c r="S35" s="15">
        <f t="shared" si="0"/>
        <v>42286.660891203705</v>
      </c>
      <c r="T35" s="15">
        <f t="shared" si="1"/>
        <v>42316.702557870376</v>
      </c>
    </row>
    <row r="36" spans="1:20" ht="60" x14ac:dyDescent="0.25">
      <c r="A36">
        <v>34</v>
      </c>
      <c r="B36" s="3" t="s">
        <v>94</v>
      </c>
      <c r="C36" s="3" t="s">
        <v>95</v>
      </c>
      <c r="D36" s="12">
        <v>2600</v>
      </c>
      <c r="E36" s="12">
        <v>3392</v>
      </c>
      <c r="F36" t="s">
        <v>16</v>
      </c>
      <c r="G36" t="s">
        <v>17</v>
      </c>
      <c r="H36" t="s">
        <v>18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19</v>
      </c>
      <c r="O36" s="8">
        <f>E36/D36*100</f>
        <v>130.46153846153845</v>
      </c>
      <c r="P36" s="12">
        <f>E36/L36</f>
        <v>49.882352941176471</v>
      </c>
      <c r="Q36" t="str">
        <f>LEFT(N36,SEARCH("/",N36,1)-1)</f>
        <v>film &amp; video</v>
      </c>
      <c r="R36" t="str">
        <f>RIGHT(N36,LEN(N36)-SEARCH("/",N36,1))</f>
        <v>television</v>
      </c>
      <c r="S36" s="15">
        <f t="shared" si="0"/>
        <v>41841.321770833332</v>
      </c>
      <c r="T36" s="15">
        <f t="shared" si="1"/>
        <v>41856.321770833332</v>
      </c>
    </row>
    <row r="37" spans="1:20" ht="45" x14ac:dyDescent="0.25">
      <c r="A37">
        <v>35</v>
      </c>
      <c r="B37" s="3" t="s">
        <v>96</v>
      </c>
      <c r="C37" s="3" t="s">
        <v>97</v>
      </c>
      <c r="D37" s="12">
        <v>1000</v>
      </c>
      <c r="E37" s="12">
        <v>1665</v>
      </c>
      <c r="F37" t="s">
        <v>16</v>
      </c>
      <c r="G37" t="s">
        <v>17</v>
      </c>
      <c r="H37" t="s">
        <v>18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19</v>
      </c>
      <c r="O37" s="8">
        <f>E37/D37*100</f>
        <v>166.5</v>
      </c>
      <c r="P37" s="12">
        <f>E37/L37</f>
        <v>59.464285714285715</v>
      </c>
      <c r="Q37" t="str">
        <f>LEFT(N37,SEARCH("/",N37,1)-1)</f>
        <v>film &amp; video</v>
      </c>
      <c r="R37" t="str">
        <f>RIGHT(N37,LEN(N37)-SEARCH("/",N37,1))</f>
        <v>television</v>
      </c>
      <c r="S37" s="15">
        <f t="shared" si="0"/>
        <v>42098.291828703703</v>
      </c>
      <c r="T37" s="15">
        <f t="shared" si="1"/>
        <v>42122</v>
      </c>
    </row>
    <row r="38" spans="1:20" ht="30" x14ac:dyDescent="0.25">
      <c r="A38">
        <v>36</v>
      </c>
      <c r="B38" s="3" t="s">
        <v>98</v>
      </c>
      <c r="C38" s="3" t="s">
        <v>99</v>
      </c>
      <c r="D38" s="12">
        <v>6000</v>
      </c>
      <c r="E38" s="12">
        <v>8529</v>
      </c>
      <c r="F38" t="s">
        <v>16</v>
      </c>
      <c r="G38" t="s">
        <v>17</v>
      </c>
      <c r="H38" t="s">
        <v>18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19</v>
      </c>
      <c r="O38" s="8">
        <f>E38/D38*100</f>
        <v>142.15</v>
      </c>
      <c r="P38" s="12">
        <f>E38/L38</f>
        <v>193.84090909090909</v>
      </c>
      <c r="Q38" t="str">
        <f>LEFT(N38,SEARCH("/",N38,1)-1)</f>
        <v>film &amp; video</v>
      </c>
      <c r="R38" t="str">
        <f>RIGHT(N38,LEN(N38)-SEARCH("/",N38,1))</f>
        <v>television</v>
      </c>
      <c r="S38" s="15">
        <f t="shared" si="0"/>
        <v>42068.307002314818</v>
      </c>
      <c r="T38" s="15">
        <f t="shared" si="1"/>
        <v>42098.265335648146</v>
      </c>
    </row>
    <row r="39" spans="1:20" ht="60" x14ac:dyDescent="0.25">
      <c r="A39">
        <v>37</v>
      </c>
      <c r="B39" s="3" t="s">
        <v>100</v>
      </c>
      <c r="C39" s="3" t="s">
        <v>101</v>
      </c>
      <c r="D39" s="12">
        <v>22000</v>
      </c>
      <c r="E39" s="12">
        <v>40357</v>
      </c>
      <c r="F39" t="s">
        <v>16</v>
      </c>
      <c r="G39" t="s">
        <v>17</v>
      </c>
      <c r="H39" t="s">
        <v>18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19</v>
      </c>
      <c r="O39" s="8">
        <f>E39/D39*100</f>
        <v>183.44090909090909</v>
      </c>
      <c r="P39" s="12">
        <f>E39/L39</f>
        <v>159.51383399209487</v>
      </c>
      <c r="Q39" t="str">
        <f>LEFT(N39,SEARCH("/",N39,1)-1)</f>
        <v>film &amp; video</v>
      </c>
      <c r="R39" t="str">
        <f>RIGHT(N39,LEN(N39)-SEARCH("/",N39,1))</f>
        <v>television</v>
      </c>
      <c r="S39" s="15">
        <f t="shared" si="0"/>
        <v>42032.693043981482</v>
      </c>
      <c r="T39" s="15">
        <f t="shared" si="1"/>
        <v>42062.693043981482</v>
      </c>
    </row>
    <row r="40" spans="1:20" ht="45" x14ac:dyDescent="0.25">
      <c r="A40">
        <v>38</v>
      </c>
      <c r="B40" s="3" t="s">
        <v>102</v>
      </c>
      <c r="C40" s="3" t="s">
        <v>103</v>
      </c>
      <c r="D40" s="12">
        <v>2500</v>
      </c>
      <c r="E40" s="12">
        <v>2751</v>
      </c>
      <c r="F40" t="s">
        <v>16</v>
      </c>
      <c r="G40" t="s">
        <v>17</v>
      </c>
      <c r="H40" t="s">
        <v>18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19</v>
      </c>
      <c r="O40" s="8">
        <f>E40/D40*100</f>
        <v>110.04</v>
      </c>
      <c r="P40" s="12">
        <f>E40/L40</f>
        <v>41.68181818181818</v>
      </c>
      <c r="Q40" t="str">
        <f>LEFT(N40,SEARCH("/",N40,1)-1)</f>
        <v>film &amp; video</v>
      </c>
      <c r="R40" t="str">
        <f>RIGHT(N40,LEN(N40)-SEARCH("/",N40,1))</f>
        <v>television</v>
      </c>
      <c r="S40" s="15">
        <f t="shared" si="0"/>
        <v>41375.057222222218</v>
      </c>
      <c r="T40" s="15">
        <f t="shared" si="1"/>
        <v>41405.057222222218</v>
      </c>
    </row>
    <row r="41" spans="1:20" ht="60" x14ac:dyDescent="0.25">
      <c r="A41">
        <v>39</v>
      </c>
      <c r="B41" s="3" t="s">
        <v>104</v>
      </c>
      <c r="C41" s="3" t="s">
        <v>105</v>
      </c>
      <c r="D41" s="12">
        <v>25000</v>
      </c>
      <c r="E41" s="12">
        <v>32745</v>
      </c>
      <c r="F41" t="s">
        <v>16</v>
      </c>
      <c r="G41" t="s">
        <v>24</v>
      </c>
      <c r="H41" t="s">
        <v>25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19</v>
      </c>
      <c r="O41" s="8">
        <f>E41/D41*100</f>
        <v>130.98000000000002</v>
      </c>
      <c r="P41" s="12">
        <f>E41/L41</f>
        <v>150.89861751152074</v>
      </c>
      <c r="Q41" t="str">
        <f>LEFT(N41,SEARCH("/",N41,1)-1)</f>
        <v>film &amp; video</v>
      </c>
      <c r="R41" t="str">
        <f>RIGHT(N41,LEN(N41)-SEARCH("/",N41,1))</f>
        <v>television</v>
      </c>
      <c r="S41" s="15">
        <f t="shared" si="0"/>
        <v>41754.047083333331</v>
      </c>
      <c r="T41" s="15">
        <f t="shared" si="1"/>
        <v>41784.957638888889</v>
      </c>
    </row>
    <row r="42" spans="1:20" ht="60" x14ac:dyDescent="0.25">
      <c r="A42">
        <v>40</v>
      </c>
      <c r="B42" s="3" t="s">
        <v>106</v>
      </c>
      <c r="C42" s="3" t="s">
        <v>107</v>
      </c>
      <c r="D42" s="12">
        <v>2000</v>
      </c>
      <c r="E42" s="12">
        <v>2027</v>
      </c>
      <c r="F42" t="s">
        <v>16</v>
      </c>
      <c r="G42" t="s">
        <v>17</v>
      </c>
      <c r="H42" t="s">
        <v>18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19</v>
      </c>
      <c r="O42" s="8">
        <f>E42/D42*100</f>
        <v>101.35000000000001</v>
      </c>
      <c r="P42" s="12">
        <f>E42/L42</f>
        <v>126.6875</v>
      </c>
      <c r="Q42" t="str">
        <f>LEFT(N42,SEARCH("/",N42,1)-1)</f>
        <v>film &amp; video</v>
      </c>
      <c r="R42" t="str">
        <f>RIGHT(N42,LEN(N42)-SEARCH("/",N42,1))</f>
        <v>television</v>
      </c>
      <c r="S42" s="15">
        <f t="shared" si="0"/>
        <v>41789.21398148148</v>
      </c>
      <c r="T42" s="15">
        <f t="shared" si="1"/>
        <v>41809.166666666664</v>
      </c>
    </row>
    <row r="43" spans="1:20" ht="60" x14ac:dyDescent="0.25">
      <c r="A43">
        <v>41</v>
      </c>
      <c r="B43" s="3" t="s">
        <v>108</v>
      </c>
      <c r="C43" s="3" t="s">
        <v>109</v>
      </c>
      <c r="D43" s="12">
        <v>2000</v>
      </c>
      <c r="E43" s="12">
        <v>2000</v>
      </c>
      <c r="F43" t="s">
        <v>16</v>
      </c>
      <c r="G43" t="s">
        <v>17</v>
      </c>
      <c r="H43" t="s">
        <v>18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19</v>
      </c>
      <c r="O43" s="8">
        <f>E43/D43*100</f>
        <v>100</v>
      </c>
      <c r="P43" s="12">
        <f>E43/L43</f>
        <v>105.26315789473684</v>
      </c>
      <c r="Q43" t="str">
        <f>LEFT(N43,SEARCH("/",N43,1)-1)</f>
        <v>film &amp; video</v>
      </c>
      <c r="R43" t="str">
        <f>RIGHT(N43,LEN(N43)-SEARCH("/",N43,1))</f>
        <v>television</v>
      </c>
      <c r="S43" s="15">
        <f t="shared" si="0"/>
        <v>41887.568912037037</v>
      </c>
      <c r="T43" s="15">
        <f t="shared" si="1"/>
        <v>41917.568912037037</v>
      </c>
    </row>
    <row r="44" spans="1:20" ht="60" x14ac:dyDescent="0.25">
      <c r="A44">
        <v>42</v>
      </c>
      <c r="B44" s="3" t="s">
        <v>110</v>
      </c>
      <c r="C44" s="3" t="s">
        <v>111</v>
      </c>
      <c r="D44" s="12">
        <v>14000</v>
      </c>
      <c r="E44" s="12">
        <v>19860</v>
      </c>
      <c r="F44" t="s">
        <v>16</v>
      </c>
      <c r="G44" t="s">
        <v>17</v>
      </c>
      <c r="H44" t="s">
        <v>18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19</v>
      </c>
      <c r="O44" s="8">
        <f>E44/D44*100</f>
        <v>141.85714285714286</v>
      </c>
      <c r="P44" s="12">
        <f>E44/L44</f>
        <v>117.51479289940828</v>
      </c>
      <c r="Q44" t="str">
        <f>LEFT(N44,SEARCH("/",N44,1)-1)</f>
        <v>film &amp; video</v>
      </c>
      <c r="R44" t="str">
        <f>RIGHT(N44,LEN(N44)-SEARCH("/",N44,1))</f>
        <v>television</v>
      </c>
      <c r="S44" s="15">
        <f t="shared" si="0"/>
        <v>41971.639189814814</v>
      </c>
      <c r="T44" s="15">
        <f t="shared" si="1"/>
        <v>42001.639189814814</v>
      </c>
    </row>
    <row r="45" spans="1:20" ht="60" x14ac:dyDescent="0.25">
      <c r="A45">
        <v>43</v>
      </c>
      <c r="B45" s="3" t="s">
        <v>112</v>
      </c>
      <c r="C45" s="3" t="s">
        <v>113</v>
      </c>
      <c r="D45" s="12">
        <v>10000</v>
      </c>
      <c r="E45" s="12">
        <v>30866</v>
      </c>
      <c r="F45" t="s">
        <v>16</v>
      </c>
      <c r="G45" t="s">
        <v>17</v>
      </c>
      <c r="H45" t="s">
        <v>18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19</v>
      </c>
      <c r="O45" s="8">
        <f>E45/D45*100</f>
        <v>308.65999999999997</v>
      </c>
      <c r="P45" s="12">
        <f>E45/L45</f>
        <v>117.36121673003802</v>
      </c>
      <c r="Q45" t="str">
        <f>LEFT(N45,SEARCH("/",N45,1)-1)</f>
        <v>film &amp; video</v>
      </c>
      <c r="R45" t="str">
        <f>RIGHT(N45,LEN(N45)-SEARCH("/",N45,1))</f>
        <v>television</v>
      </c>
      <c r="S45" s="15">
        <f t="shared" si="0"/>
        <v>41802.790347222224</v>
      </c>
      <c r="T45" s="15">
        <f t="shared" si="1"/>
        <v>41833</v>
      </c>
    </row>
    <row r="46" spans="1:20" ht="60" x14ac:dyDescent="0.25">
      <c r="A46">
        <v>44</v>
      </c>
      <c r="B46" s="3" t="s">
        <v>114</v>
      </c>
      <c r="C46" s="3" t="s">
        <v>115</v>
      </c>
      <c r="D46" s="12">
        <v>2000</v>
      </c>
      <c r="E46" s="12">
        <v>2000</v>
      </c>
      <c r="F46" t="s">
        <v>16</v>
      </c>
      <c r="G46" t="s">
        <v>17</v>
      </c>
      <c r="H46" t="s">
        <v>18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19</v>
      </c>
      <c r="O46" s="8">
        <f>E46/D46*100</f>
        <v>100</v>
      </c>
      <c r="P46" s="12">
        <f>E46/L46</f>
        <v>133.33333333333334</v>
      </c>
      <c r="Q46" t="str">
        <f>LEFT(N46,SEARCH("/",N46,1)-1)</f>
        <v>film &amp; video</v>
      </c>
      <c r="R46" t="str">
        <f>RIGHT(N46,LEN(N46)-SEARCH("/",N46,1))</f>
        <v>television</v>
      </c>
      <c r="S46" s="15">
        <f t="shared" si="0"/>
        <v>41874.098807870374</v>
      </c>
      <c r="T46" s="15">
        <f t="shared" si="1"/>
        <v>41919.098807870374</v>
      </c>
    </row>
    <row r="47" spans="1:20" ht="45" x14ac:dyDescent="0.25">
      <c r="A47">
        <v>45</v>
      </c>
      <c r="B47" s="3" t="s">
        <v>116</v>
      </c>
      <c r="C47" s="3" t="s">
        <v>117</v>
      </c>
      <c r="D47" s="12">
        <v>5000</v>
      </c>
      <c r="E47" s="12">
        <v>6000</v>
      </c>
      <c r="F47" t="s">
        <v>16</v>
      </c>
      <c r="G47" t="s">
        <v>17</v>
      </c>
      <c r="H47" t="s">
        <v>18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19</v>
      </c>
      <c r="O47" s="8">
        <f>E47/D47*100</f>
        <v>120</v>
      </c>
      <c r="P47" s="12">
        <f>E47/L47</f>
        <v>98.360655737704917</v>
      </c>
      <c r="Q47" t="str">
        <f>LEFT(N47,SEARCH("/",N47,1)-1)</f>
        <v>film &amp; video</v>
      </c>
      <c r="R47" t="str">
        <f>RIGHT(N47,LEN(N47)-SEARCH("/",N47,1))</f>
        <v>television</v>
      </c>
      <c r="S47" s="15">
        <f t="shared" si="0"/>
        <v>42457.623923611114</v>
      </c>
      <c r="T47" s="15">
        <f t="shared" si="1"/>
        <v>42487.623923611114</v>
      </c>
    </row>
    <row r="48" spans="1:20" ht="45" x14ac:dyDescent="0.25">
      <c r="A48">
        <v>46</v>
      </c>
      <c r="B48" s="3" t="s">
        <v>118</v>
      </c>
      <c r="C48" s="3" t="s">
        <v>119</v>
      </c>
      <c r="D48" s="12">
        <v>8400</v>
      </c>
      <c r="E48" s="12">
        <v>8750</v>
      </c>
      <c r="F48" t="s">
        <v>16</v>
      </c>
      <c r="G48" t="s">
        <v>50</v>
      </c>
      <c r="H48" t="s">
        <v>51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19</v>
      </c>
      <c r="O48" s="8">
        <f>E48/D48*100</f>
        <v>104.16666666666667</v>
      </c>
      <c r="P48" s="12">
        <f>E48/L48</f>
        <v>194.44444444444446</v>
      </c>
      <c r="Q48" t="str">
        <f>LEFT(N48,SEARCH("/",N48,1)-1)</f>
        <v>film &amp; video</v>
      </c>
      <c r="R48" t="str">
        <f>RIGHT(N48,LEN(N48)-SEARCH("/",N48,1))</f>
        <v>television</v>
      </c>
      <c r="S48" s="15">
        <f t="shared" si="0"/>
        <v>42323.964976851858</v>
      </c>
      <c r="T48" s="15">
        <f t="shared" si="1"/>
        <v>42353.964976851858</v>
      </c>
    </row>
    <row r="49" spans="1:20" ht="60" x14ac:dyDescent="0.25">
      <c r="A49">
        <v>47</v>
      </c>
      <c r="B49" s="3" t="s">
        <v>120</v>
      </c>
      <c r="C49" s="3" t="s">
        <v>121</v>
      </c>
      <c r="D49" s="12">
        <v>5000</v>
      </c>
      <c r="E49" s="12">
        <v>5380.55</v>
      </c>
      <c r="F49" t="s">
        <v>16</v>
      </c>
      <c r="G49" t="s">
        <v>17</v>
      </c>
      <c r="H49" t="s">
        <v>18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19</v>
      </c>
      <c r="O49" s="8">
        <f>E49/D49*100</f>
        <v>107.61100000000002</v>
      </c>
      <c r="P49" s="12">
        <f>E49/L49</f>
        <v>76.865000000000009</v>
      </c>
      <c r="Q49" t="str">
        <f>LEFT(N49,SEARCH("/",N49,1)-1)</f>
        <v>film &amp; video</v>
      </c>
      <c r="R49" t="str">
        <f>RIGHT(N49,LEN(N49)-SEARCH("/",N49,1))</f>
        <v>television</v>
      </c>
      <c r="S49" s="15">
        <f t="shared" si="0"/>
        <v>41932.819525462961</v>
      </c>
      <c r="T49" s="15">
        <f t="shared" si="1"/>
        <v>41992.861192129625</v>
      </c>
    </row>
    <row r="50" spans="1:20" ht="60" x14ac:dyDescent="0.25">
      <c r="A50">
        <v>48</v>
      </c>
      <c r="B50" s="3" t="s">
        <v>122</v>
      </c>
      <c r="C50" s="3" t="s">
        <v>123</v>
      </c>
      <c r="D50" s="12">
        <v>2000</v>
      </c>
      <c r="E50" s="12">
        <v>2159</v>
      </c>
      <c r="F50" t="s">
        <v>16</v>
      </c>
      <c r="G50" t="s">
        <v>24</v>
      </c>
      <c r="H50" t="s">
        <v>25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19</v>
      </c>
      <c r="O50" s="8">
        <f>E50/D50*100</f>
        <v>107.94999999999999</v>
      </c>
      <c r="P50" s="12">
        <f>E50/L50</f>
        <v>56.815789473684212</v>
      </c>
      <c r="Q50" t="str">
        <f>LEFT(N50,SEARCH("/",N50,1)-1)</f>
        <v>film &amp; video</v>
      </c>
      <c r="R50" t="str">
        <f>RIGHT(N50,LEN(N50)-SEARCH("/",N50,1))</f>
        <v>television</v>
      </c>
      <c r="S50" s="15">
        <f t="shared" si="0"/>
        <v>42033.516898148147</v>
      </c>
      <c r="T50" s="15">
        <f t="shared" si="1"/>
        <v>42064.5</v>
      </c>
    </row>
    <row r="51" spans="1:20" ht="30" x14ac:dyDescent="0.25">
      <c r="A51">
        <v>49</v>
      </c>
      <c r="B51" s="3" t="s">
        <v>124</v>
      </c>
      <c r="C51" s="3" t="s">
        <v>125</v>
      </c>
      <c r="D51" s="12">
        <v>12000</v>
      </c>
      <c r="E51" s="12">
        <v>12000</v>
      </c>
      <c r="F51" t="s">
        <v>16</v>
      </c>
      <c r="G51" t="s">
        <v>17</v>
      </c>
      <c r="H51" t="s">
        <v>18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19</v>
      </c>
      <c r="O51" s="8">
        <f>E51/D51*100</f>
        <v>100</v>
      </c>
      <c r="P51" s="12">
        <f>E51/L51</f>
        <v>137.93103448275863</v>
      </c>
      <c r="Q51" t="str">
        <f>LEFT(N51,SEARCH("/",N51,1)-1)</f>
        <v>film &amp; video</v>
      </c>
      <c r="R51" t="str">
        <f>RIGHT(N51,LEN(N51)-SEARCH("/",N51,1))</f>
        <v>television</v>
      </c>
      <c r="S51" s="15">
        <f t="shared" si="0"/>
        <v>42271.176446759258</v>
      </c>
      <c r="T51" s="15">
        <f t="shared" si="1"/>
        <v>42301.176446759258</v>
      </c>
    </row>
    <row r="52" spans="1:20" ht="45" x14ac:dyDescent="0.25">
      <c r="A52">
        <v>50</v>
      </c>
      <c r="B52" s="3" t="s">
        <v>126</v>
      </c>
      <c r="C52" s="3" t="s">
        <v>127</v>
      </c>
      <c r="D52" s="12">
        <v>600</v>
      </c>
      <c r="E52" s="12">
        <v>600</v>
      </c>
      <c r="F52" t="s">
        <v>16</v>
      </c>
      <c r="G52" t="s">
        <v>24</v>
      </c>
      <c r="H52" t="s">
        <v>25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19</v>
      </c>
      <c r="O52" s="8">
        <f>E52/D52*100</f>
        <v>100</v>
      </c>
      <c r="P52" s="12">
        <f>E52/L52</f>
        <v>27.272727272727273</v>
      </c>
      <c r="Q52" t="str">
        <f>LEFT(N52,SEARCH("/",N52,1)-1)</f>
        <v>film &amp; video</v>
      </c>
      <c r="R52" t="str">
        <f>RIGHT(N52,LEN(N52)-SEARCH("/",N52,1))</f>
        <v>television</v>
      </c>
      <c r="S52" s="15">
        <f t="shared" si="0"/>
        <v>41995.752986111111</v>
      </c>
      <c r="T52" s="15">
        <f t="shared" si="1"/>
        <v>42034.708333333328</v>
      </c>
    </row>
    <row r="53" spans="1:20" ht="60" x14ac:dyDescent="0.25">
      <c r="A53">
        <v>51</v>
      </c>
      <c r="B53" s="3" t="s">
        <v>128</v>
      </c>
      <c r="C53" s="3" t="s">
        <v>129</v>
      </c>
      <c r="D53" s="12">
        <v>11000</v>
      </c>
      <c r="E53" s="12">
        <v>14082</v>
      </c>
      <c r="F53" t="s">
        <v>16</v>
      </c>
      <c r="G53" t="s">
        <v>17</v>
      </c>
      <c r="H53" t="s">
        <v>18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19</v>
      </c>
      <c r="O53" s="8">
        <f>E53/D53*100</f>
        <v>128.0181818181818</v>
      </c>
      <c r="P53" s="12">
        <f>E53/L53</f>
        <v>118.33613445378151</v>
      </c>
      <c r="Q53" t="str">
        <f>LEFT(N53,SEARCH("/",N53,1)-1)</f>
        <v>film &amp; video</v>
      </c>
      <c r="R53" t="str">
        <f>RIGHT(N53,LEN(N53)-SEARCH("/",N53,1))</f>
        <v>television</v>
      </c>
      <c r="S53" s="15">
        <f t="shared" si="0"/>
        <v>42196.928668981483</v>
      </c>
      <c r="T53" s="15">
        <f t="shared" si="1"/>
        <v>42226.928668981483</v>
      </c>
    </row>
    <row r="54" spans="1:20" ht="45" x14ac:dyDescent="0.25">
      <c r="A54">
        <v>52</v>
      </c>
      <c r="B54" s="3" t="s">
        <v>130</v>
      </c>
      <c r="C54" s="3" t="s">
        <v>131</v>
      </c>
      <c r="D54" s="12">
        <v>10000</v>
      </c>
      <c r="E54" s="12">
        <v>11621</v>
      </c>
      <c r="F54" t="s">
        <v>16</v>
      </c>
      <c r="G54" t="s">
        <v>17</v>
      </c>
      <c r="H54" t="s">
        <v>18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19</v>
      </c>
      <c r="O54" s="8">
        <f>E54/D54*100</f>
        <v>116.21</v>
      </c>
      <c r="P54" s="12">
        <f>E54/L54</f>
        <v>223.48076923076923</v>
      </c>
      <c r="Q54" t="str">
        <f>LEFT(N54,SEARCH("/",N54,1)-1)</f>
        <v>film &amp; video</v>
      </c>
      <c r="R54" t="str">
        <f>RIGHT(N54,LEN(N54)-SEARCH("/",N54,1))</f>
        <v>television</v>
      </c>
      <c r="S54" s="15">
        <f t="shared" si="0"/>
        <v>41807.701921296299</v>
      </c>
      <c r="T54" s="15">
        <f t="shared" si="1"/>
        <v>41837.701921296299</v>
      </c>
    </row>
    <row r="55" spans="1:20" ht="30" x14ac:dyDescent="0.25">
      <c r="A55">
        <v>53</v>
      </c>
      <c r="B55" s="3" t="s">
        <v>132</v>
      </c>
      <c r="C55" s="3" t="s">
        <v>133</v>
      </c>
      <c r="D55" s="12">
        <v>3000</v>
      </c>
      <c r="E55" s="12">
        <v>3289</v>
      </c>
      <c r="F55" t="s">
        <v>16</v>
      </c>
      <c r="G55" t="s">
        <v>17</v>
      </c>
      <c r="H55" t="s">
        <v>18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19</v>
      </c>
      <c r="O55" s="8">
        <f>E55/D55*100</f>
        <v>109.63333333333334</v>
      </c>
      <c r="P55" s="12">
        <f>E55/L55</f>
        <v>28.111111111111111</v>
      </c>
      <c r="Q55" t="str">
        <f>LEFT(N55,SEARCH("/",N55,1)-1)</f>
        <v>film &amp; video</v>
      </c>
      <c r="R55" t="str">
        <f>RIGHT(N55,LEN(N55)-SEARCH("/",N55,1))</f>
        <v>television</v>
      </c>
      <c r="S55" s="15">
        <f t="shared" si="0"/>
        <v>41719.549131944441</v>
      </c>
      <c r="T55" s="15">
        <f t="shared" si="1"/>
        <v>41733.916666666664</v>
      </c>
    </row>
    <row r="56" spans="1:20" ht="60" x14ac:dyDescent="0.25">
      <c r="A56">
        <v>54</v>
      </c>
      <c r="B56" s="3" t="s">
        <v>134</v>
      </c>
      <c r="C56" s="3" t="s">
        <v>135</v>
      </c>
      <c r="D56" s="12">
        <v>10000</v>
      </c>
      <c r="E56" s="12">
        <v>10100</v>
      </c>
      <c r="F56" t="s">
        <v>16</v>
      </c>
      <c r="G56" t="s">
        <v>17</v>
      </c>
      <c r="H56" t="s">
        <v>18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19</v>
      </c>
      <c r="O56" s="8">
        <f>E56/D56*100</f>
        <v>101</v>
      </c>
      <c r="P56" s="12">
        <f>E56/L56</f>
        <v>194.23076923076923</v>
      </c>
      <c r="Q56" t="str">
        <f>LEFT(N56,SEARCH("/",N56,1)-1)</f>
        <v>film &amp; video</v>
      </c>
      <c r="R56" t="str">
        <f>RIGHT(N56,LEN(N56)-SEARCH("/",N56,1))</f>
        <v>television</v>
      </c>
      <c r="S56" s="15">
        <f t="shared" si="0"/>
        <v>42333.713206018518</v>
      </c>
      <c r="T56" s="15">
        <f t="shared" si="1"/>
        <v>42363.713206018518</v>
      </c>
    </row>
    <row r="57" spans="1:20" ht="45" x14ac:dyDescent="0.25">
      <c r="A57">
        <v>55</v>
      </c>
      <c r="B57" s="3" t="s">
        <v>136</v>
      </c>
      <c r="C57" s="3" t="s">
        <v>137</v>
      </c>
      <c r="D57" s="12">
        <v>8600</v>
      </c>
      <c r="E57" s="12">
        <v>11090</v>
      </c>
      <c r="F57" t="s">
        <v>16</v>
      </c>
      <c r="G57" t="s">
        <v>17</v>
      </c>
      <c r="H57" t="s">
        <v>18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19</v>
      </c>
      <c r="O57" s="8">
        <f>E57/D57*100</f>
        <v>128.95348837209301</v>
      </c>
      <c r="P57" s="12">
        <f>E57/L57</f>
        <v>128.95348837209303</v>
      </c>
      <c r="Q57" t="str">
        <f>LEFT(N57,SEARCH("/",N57,1)-1)</f>
        <v>film &amp; video</v>
      </c>
      <c r="R57" t="str">
        <f>RIGHT(N57,LEN(N57)-SEARCH("/",N57,1))</f>
        <v>television</v>
      </c>
      <c r="S57" s="15">
        <f t="shared" si="0"/>
        <v>42496.968935185185</v>
      </c>
      <c r="T57" s="15">
        <f t="shared" si="1"/>
        <v>42517.968935185185</v>
      </c>
    </row>
    <row r="58" spans="1:20" ht="45" x14ac:dyDescent="0.25">
      <c r="A58">
        <v>56</v>
      </c>
      <c r="B58" s="3" t="s">
        <v>138</v>
      </c>
      <c r="C58" s="3" t="s">
        <v>139</v>
      </c>
      <c r="D58" s="12">
        <v>8000</v>
      </c>
      <c r="E58" s="12">
        <v>8581</v>
      </c>
      <c r="F58" t="s">
        <v>16</v>
      </c>
      <c r="G58" t="s">
        <v>24</v>
      </c>
      <c r="H58" t="s">
        <v>25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19</v>
      </c>
      <c r="O58" s="8">
        <f>E58/D58*100</f>
        <v>107.26249999999999</v>
      </c>
      <c r="P58" s="12">
        <f>E58/L58</f>
        <v>49.316091954022987</v>
      </c>
      <c r="Q58" t="str">
        <f>LEFT(N58,SEARCH("/",N58,1)-1)</f>
        <v>film &amp; video</v>
      </c>
      <c r="R58" t="str">
        <f>RIGHT(N58,LEN(N58)-SEARCH("/",N58,1))</f>
        <v>television</v>
      </c>
      <c r="S58" s="15">
        <f t="shared" si="0"/>
        <v>42149.548888888887</v>
      </c>
      <c r="T58" s="15">
        <f t="shared" si="1"/>
        <v>42163.666666666672</v>
      </c>
    </row>
    <row r="59" spans="1:20" ht="60" x14ac:dyDescent="0.25">
      <c r="A59">
        <v>57</v>
      </c>
      <c r="B59" s="3" t="s">
        <v>140</v>
      </c>
      <c r="C59" s="3" t="s">
        <v>141</v>
      </c>
      <c r="D59" s="12">
        <v>15000</v>
      </c>
      <c r="E59" s="12">
        <v>15285</v>
      </c>
      <c r="F59" t="s">
        <v>16</v>
      </c>
      <c r="G59" t="s">
        <v>17</v>
      </c>
      <c r="H59" t="s">
        <v>18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19</v>
      </c>
      <c r="O59" s="8">
        <f>E59/D59*100</f>
        <v>101.89999999999999</v>
      </c>
      <c r="P59" s="12">
        <f>E59/L59</f>
        <v>221.52173913043478</v>
      </c>
      <c r="Q59" t="str">
        <f>LEFT(N59,SEARCH("/",N59,1)-1)</f>
        <v>film &amp; video</v>
      </c>
      <c r="R59" t="str">
        <f>RIGHT(N59,LEN(N59)-SEARCH("/",N59,1))</f>
        <v>television</v>
      </c>
      <c r="S59" s="15">
        <f t="shared" si="0"/>
        <v>42089.83289351852</v>
      </c>
      <c r="T59" s="15">
        <f t="shared" si="1"/>
        <v>42119.83289351852</v>
      </c>
    </row>
    <row r="60" spans="1:20" ht="45" x14ac:dyDescent="0.25">
      <c r="A60">
        <v>58</v>
      </c>
      <c r="B60" s="3" t="s">
        <v>142</v>
      </c>
      <c r="C60" s="3" t="s">
        <v>143</v>
      </c>
      <c r="D60" s="12">
        <v>10000</v>
      </c>
      <c r="E60" s="12">
        <v>10291</v>
      </c>
      <c r="F60" t="s">
        <v>16</v>
      </c>
      <c r="G60" t="s">
        <v>17</v>
      </c>
      <c r="H60" t="s">
        <v>18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19</v>
      </c>
      <c r="O60" s="8">
        <f>E60/D60*100</f>
        <v>102.91</v>
      </c>
      <c r="P60" s="12">
        <f>E60/L60</f>
        <v>137.21333333333334</v>
      </c>
      <c r="Q60" t="str">
        <f>LEFT(N60,SEARCH("/",N60,1)-1)</f>
        <v>film &amp; video</v>
      </c>
      <c r="R60" t="str">
        <f>RIGHT(N60,LEN(N60)-SEARCH("/",N60,1))</f>
        <v>television</v>
      </c>
      <c r="S60" s="15">
        <f t="shared" si="0"/>
        <v>41932.745046296295</v>
      </c>
      <c r="T60" s="15">
        <f t="shared" si="1"/>
        <v>41962.786712962959</v>
      </c>
    </row>
    <row r="61" spans="1:20" ht="60" x14ac:dyDescent="0.25">
      <c r="A61">
        <v>59</v>
      </c>
      <c r="B61" s="3" t="s">
        <v>144</v>
      </c>
      <c r="C61" s="3" t="s">
        <v>145</v>
      </c>
      <c r="D61" s="12">
        <v>20000</v>
      </c>
      <c r="E61" s="12">
        <v>20025.14</v>
      </c>
      <c r="F61" t="s">
        <v>16</v>
      </c>
      <c r="G61" t="s">
        <v>17</v>
      </c>
      <c r="H61" t="s">
        <v>18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19</v>
      </c>
      <c r="O61" s="8">
        <f>E61/D61*100</f>
        <v>100.12570000000001</v>
      </c>
      <c r="P61" s="12">
        <f>E61/L61</f>
        <v>606.82242424242418</v>
      </c>
      <c r="Q61" t="str">
        <f>LEFT(N61,SEARCH("/",N61,1)-1)</f>
        <v>film &amp; video</v>
      </c>
      <c r="R61" t="str">
        <f>RIGHT(N61,LEN(N61)-SEARCH("/",N61,1))</f>
        <v>television</v>
      </c>
      <c r="S61" s="15">
        <f t="shared" si="0"/>
        <v>42230.23583333334</v>
      </c>
      <c r="T61" s="15">
        <f t="shared" si="1"/>
        <v>42261.875</v>
      </c>
    </row>
    <row r="62" spans="1:20" ht="45" x14ac:dyDescent="0.25">
      <c r="A62">
        <v>60</v>
      </c>
      <c r="B62" s="3" t="s">
        <v>146</v>
      </c>
      <c r="C62" s="3" t="s">
        <v>147</v>
      </c>
      <c r="D62" s="12">
        <v>4500</v>
      </c>
      <c r="E62" s="12">
        <v>4648.33</v>
      </c>
      <c r="F62" t="s">
        <v>16</v>
      </c>
      <c r="G62" t="s">
        <v>24</v>
      </c>
      <c r="H62" t="s">
        <v>25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148</v>
      </c>
      <c r="O62" s="8">
        <f>E62/D62*100</f>
        <v>103.29622222222221</v>
      </c>
      <c r="P62" s="12">
        <f>E62/L62</f>
        <v>43.040092592592593</v>
      </c>
      <c r="Q62" t="str">
        <f>LEFT(N62,SEARCH("/",N62,1)-1)</f>
        <v>film &amp; video</v>
      </c>
      <c r="R62" t="str">
        <f>RIGHT(N62,LEN(N62)-SEARCH("/",N62,1))</f>
        <v>shorts</v>
      </c>
      <c r="S62" s="15">
        <f t="shared" si="0"/>
        <v>41701.901817129627</v>
      </c>
      <c r="T62" s="15">
        <f t="shared" si="1"/>
        <v>41721</v>
      </c>
    </row>
    <row r="63" spans="1:20" ht="60" x14ac:dyDescent="0.25">
      <c r="A63">
        <v>61</v>
      </c>
      <c r="B63" s="3" t="s">
        <v>149</v>
      </c>
      <c r="C63" s="3" t="s">
        <v>150</v>
      </c>
      <c r="D63" s="12">
        <v>5000</v>
      </c>
      <c r="E63" s="12">
        <v>7415</v>
      </c>
      <c r="F63" t="s">
        <v>16</v>
      </c>
      <c r="G63" t="s">
        <v>17</v>
      </c>
      <c r="H63" t="s">
        <v>18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148</v>
      </c>
      <c r="O63" s="8">
        <f>E63/D63*100</f>
        <v>148.30000000000001</v>
      </c>
      <c r="P63" s="12">
        <f>E63/L63</f>
        <v>322.39130434782606</v>
      </c>
      <c r="Q63" t="str">
        <f>LEFT(N63,SEARCH("/",N63,1)-1)</f>
        <v>film &amp; video</v>
      </c>
      <c r="R63" t="str">
        <f>RIGHT(N63,LEN(N63)-SEARCH("/",N63,1))</f>
        <v>shorts</v>
      </c>
      <c r="S63" s="15">
        <f t="shared" si="0"/>
        <v>41409.814317129632</v>
      </c>
      <c r="T63" s="15">
        <f t="shared" si="1"/>
        <v>41431.814317129632</v>
      </c>
    </row>
    <row r="64" spans="1:20" ht="60" x14ac:dyDescent="0.25">
      <c r="A64">
        <v>62</v>
      </c>
      <c r="B64" s="3" t="s">
        <v>151</v>
      </c>
      <c r="C64" s="3" t="s">
        <v>152</v>
      </c>
      <c r="D64" s="12">
        <v>3000</v>
      </c>
      <c r="E64" s="12">
        <v>4642</v>
      </c>
      <c r="F64" t="s">
        <v>16</v>
      </c>
      <c r="G64" t="s">
        <v>17</v>
      </c>
      <c r="H64" t="s">
        <v>18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148</v>
      </c>
      <c r="O64" s="8">
        <f>E64/D64*100</f>
        <v>154.73333333333332</v>
      </c>
      <c r="P64" s="12">
        <f>E64/L64</f>
        <v>96.708333333333329</v>
      </c>
      <c r="Q64" t="str">
        <f>LEFT(N64,SEARCH("/",N64,1)-1)</f>
        <v>film &amp; video</v>
      </c>
      <c r="R64" t="str">
        <f>RIGHT(N64,LEN(N64)-SEARCH("/",N64,1))</f>
        <v>shorts</v>
      </c>
      <c r="S64" s="15">
        <f t="shared" si="0"/>
        <v>41311.799513888887</v>
      </c>
      <c r="T64" s="15">
        <f t="shared" si="1"/>
        <v>41336.799513888887</v>
      </c>
    </row>
    <row r="65" spans="1:20" ht="45" x14ac:dyDescent="0.25">
      <c r="A65">
        <v>63</v>
      </c>
      <c r="B65" s="3" t="s">
        <v>153</v>
      </c>
      <c r="C65" s="3" t="s">
        <v>154</v>
      </c>
      <c r="D65" s="12">
        <v>2000</v>
      </c>
      <c r="E65" s="12">
        <v>2270.37</v>
      </c>
      <c r="F65" t="s">
        <v>16</v>
      </c>
      <c r="G65" t="s">
        <v>17</v>
      </c>
      <c r="H65" t="s">
        <v>18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148</v>
      </c>
      <c r="O65" s="8">
        <f>E65/D65*100</f>
        <v>113.51849999999999</v>
      </c>
      <c r="P65" s="12">
        <f>E65/L65</f>
        <v>35.474531249999998</v>
      </c>
      <c r="Q65" t="str">
        <f>LEFT(N65,SEARCH("/",N65,1)-1)</f>
        <v>film &amp; video</v>
      </c>
      <c r="R65" t="str">
        <f>RIGHT(N65,LEN(N65)-SEARCH("/",N65,1))</f>
        <v>shorts</v>
      </c>
      <c r="S65" s="15">
        <f t="shared" si="0"/>
        <v>41612.912187499998</v>
      </c>
      <c r="T65" s="15">
        <f t="shared" si="1"/>
        <v>41636.207638888889</v>
      </c>
    </row>
    <row r="66" spans="1:20" ht="60" x14ac:dyDescent="0.25">
      <c r="A66">
        <v>64</v>
      </c>
      <c r="B66" s="3" t="s">
        <v>155</v>
      </c>
      <c r="C66" s="3" t="s">
        <v>156</v>
      </c>
      <c r="D66" s="12">
        <v>1200</v>
      </c>
      <c r="E66" s="12">
        <v>2080</v>
      </c>
      <c r="F66" t="s">
        <v>16</v>
      </c>
      <c r="G66" t="s">
        <v>17</v>
      </c>
      <c r="H66" t="s">
        <v>18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148</v>
      </c>
      <c r="O66" s="8">
        <f>E66/D66*100</f>
        <v>173.33333333333334</v>
      </c>
      <c r="P66" s="12">
        <f>E66/L66</f>
        <v>86.666666666666671</v>
      </c>
      <c r="Q66" t="str">
        <f>LEFT(N66,SEARCH("/",N66,1)-1)</f>
        <v>film &amp; video</v>
      </c>
      <c r="R66" t="str">
        <f>RIGHT(N66,LEN(N66)-SEARCH("/",N66,1))</f>
        <v>shorts</v>
      </c>
      <c r="S66" s="15">
        <f t="shared" si="0"/>
        <v>41433.01829861111</v>
      </c>
      <c r="T66" s="15">
        <f t="shared" si="1"/>
        <v>41463.01829861111</v>
      </c>
    </row>
    <row r="67" spans="1:20" ht="45" x14ac:dyDescent="0.25">
      <c r="A67">
        <v>65</v>
      </c>
      <c r="B67" s="3" t="s">
        <v>157</v>
      </c>
      <c r="C67" s="3" t="s">
        <v>158</v>
      </c>
      <c r="D67" s="12">
        <v>7000</v>
      </c>
      <c r="E67" s="12">
        <v>7527</v>
      </c>
      <c r="F67" t="s">
        <v>16</v>
      </c>
      <c r="G67" t="s">
        <v>159</v>
      </c>
      <c r="H67" t="s">
        <v>160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148</v>
      </c>
      <c r="O67" s="8">
        <f>E67/D67*100</f>
        <v>107.52857142857141</v>
      </c>
      <c r="P67" s="12">
        <f>E67/L67</f>
        <v>132.05263157894737</v>
      </c>
      <c r="Q67" t="str">
        <f>LEFT(N67,SEARCH("/",N67,1)-1)</f>
        <v>film &amp; video</v>
      </c>
      <c r="R67" t="str">
        <f>RIGHT(N67,LEN(N67)-SEARCH("/",N67,1))</f>
        <v>shorts</v>
      </c>
      <c r="S67" s="15">
        <f t="shared" ref="S67:S130" si="2">(((J67/60)/60)/24)+DATE(1970,1,1)</f>
        <v>41835.821226851855</v>
      </c>
      <c r="T67" s="15">
        <f t="shared" ref="T67:T130" si="3">(((I67/60)/60)/24)+DATE(1970,1,1)</f>
        <v>41862.249305555553</v>
      </c>
    </row>
    <row r="68" spans="1:20" ht="30" x14ac:dyDescent="0.25">
      <c r="A68">
        <v>66</v>
      </c>
      <c r="B68" s="3" t="s">
        <v>161</v>
      </c>
      <c r="C68" s="3" t="s">
        <v>162</v>
      </c>
      <c r="D68" s="12">
        <v>2000</v>
      </c>
      <c r="E68" s="12">
        <v>2372</v>
      </c>
      <c r="F68" t="s">
        <v>16</v>
      </c>
      <c r="G68" t="s">
        <v>17</v>
      </c>
      <c r="H68" t="s">
        <v>18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148</v>
      </c>
      <c r="O68" s="8">
        <f>E68/D68*100</f>
        <v>118.6</v>
      </c>
      <c r="P68" s="12">
        <f>E68/L68</f>
        <v>91.230769230769226</v>
      </c>
      <c r="Q68" t="str">
        <f>LEFT(N68,SEARCH("/",N68,1)-1)</f>
        <v>film &amp; video</v>
      </c>
      <c r="R68" t="str">
        <f>RIGHT(N68,LEN(N68)-SEARCH("/",N68,1))</f>
        <v>shorts</v>
      </c>
      <c r="S68" s="15">
        <f t="shared" si="2"/>
        <v>42539.849768518514</v>
      </c>
      <c r="T68" s="15">
        <f t="shared" si="3"/>
        <v>42569.849768518514</v>
      </c>
    </row>
    <row r="69" spans="1:20" ht="45" x14ac:dyDescent="0.25">
      <c r="A69">
        <v>67</v>
      </c>
      <c r="B69" s="3" t="s">
        <v>163</v>
      </c>
      <c r="C69" s="3" t="s">
        <v>164</v>
      </c>
      <c r="D69" s="12">
        <v>2000</v>
      </c>
      <c r="E69" s="12">
        <v>2325</v>
      </c>
      <c r="F69" t="s">
        <v>16</v>
      </c>
      <c r="G69" t="s">
        <v>17</v>
      </c>
      <c r="H69" t="s">
        <v>18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148</v>
      </c>
      <c r="O69" s="8">
        <f>E69/D69*100</f>
        <v>116.25000000000001</v>
      </c>
      <c r="P69" s="12">
        <f>E69/L69</f>
        <v>116.25</v>
      </c>
      <c r="Q69" t="str">
        <f>LEFT(N69,SEARCH("/",N69,1)-1)</f>
        <v>film &amp; video</v>
      </c>
      <c r="R69" t="str">
        <f>RIGHT(N69,LEN(N69)-SEARCH("/",N69,1))</f>
        <v>shorts</v>
      </c>
      <c r="S69" s="15">
        <f t="shared" si="2"/>
        <v>41075.583379629628</v>
      </c>
      <c r="T69" s="15">
        <f t="shared" si="3"/>
        <v>41105.583379629628</v>
      </c>
    </row>
    <row r="70" spans="1:20" ht="60" x14ac:dyDescent="0.25">
      <c r="A70">
        <v>68</v>
      </c>
      <c r="B70" s="3" t="s">
        <v>165</v>
      </c>
      <c r="C70" s="3" t="s">
        <v>166</v>
      </c>
      <c r="D70" s="12">
        <v>600</v>
      </c>
      <c r="E70" s="12">
        <v>763</v>
      </c>
      <c r="F70" t="s">
        <v>16</v>
      </c>
      <c r="G70" t="s">
        <v>24</v>
      </c>
      <c r="H70" t="s">
        <v>25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148</v>
      </c>
      <c r="O70" s="8">
        <f>E70/D70*100</f>
        <v>127.16666666666667</v>
      </c>
      <c r="P70" s="12">
        <f>E70/L70</f>
        <v>21.194444444444443</v>
      </c>
      <c r="Q70" t="str">
        <f>LEFT(N70,SEARCH("/",N70,1)-1)</f>
        <v>film &amp; video</v>
      </c>
      <c r="R70" t="str">
        <f>RIGHT(N70,LEN(N70)-SEARCH("/",N70,1))</f>
        <v>shorts</v>
      </c>
      <c r="S70" s="15">
        <f t="shared" si="2"/>
        <v>41663.569340277776</v>
      </c>
      <c r="T70" s="15">
        <f t="shared" si="3"/>
        <v>41693.569340277776</v>
      </c>
    </row>
    <row r="71" spans="1:20" ht="60" x14ac:dyDescent="0.25">
      <c r="A71">
        <v>69</v>
      </c>
      <c r="B71" s="3" t="s">
        <v>167</v>
      </c>
      <c r="C71" s="3" t="s">
        <v>168</v>
      </c>
      <c r="D71" s="12">
        <v>10000</v>
      </c>
      <c r="E71" s="12">
        <v>11094.23</v>
      </c>
      <c r="F71" t="s">
        <v>16</v>
      </c>
      <c r="G71" t="s">
        <v>17</v>
      </c>
      <c r="H71" t="s">
        <v>18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148</v>
      </c>
      <c r="O71" s="8">
        <f>E71/D71*100</f>
        <v>110.9423</v>
      </c>
      <c r="P71" s="12">
        <f>E71/L71</f>
        <v>62.327134831460668</v>
      </c>
      <c r="Q71" t="str">
        <f>LEFT(N71,SEARCH("/",N71,1)-1)</f>
        <v>film &amp; video</v>
      </c>
      <c r="R71" t="str">
        <f>RIGHT(N71,LEN(N71)-SEARCH("/",N71,1))</f>
        <v>shorts</v>
      </c>
      <c r="S71" s="15">
        <f t="shared" si="2"/>
        <v>40786.187789351854</v>
      </c>
      <c r="T71" s="15">
        <f t="shared" si="3"/>
        <v>40818.290972222225</v>
      </c>
    </row>
    <row r="72" spans="1:20" ht="60" x14ac:dyDescent="0.25">
      <c r="A72">
        <v>70</v>
      </c>
      <c r="B72" s="3" t="s">
        <v>169</v>
      </c>
      <c r="C72" s="3" t="s">
        <v>170</v>
      </c>
      <c r="D72" s="12">
        <v>500</v>
      </c>
      <c r="E72" s="12">
        <v>636</v>
      </c>
      <c r="F72" t="s">
        <v>16</v>
      </c>
      <c r="G72" t="s">
        <v>17</v>
      </c>
      <c r="H72" t="s">
        <v>18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148</v>
      </c>
      <c r="O72" s="8">
        <f>E72/D72*100</f>
        <v>127.2</v>
      </c>
      <c r="P72" s="12">
        <f>E72/L72</f>
        <v>37.411764705882355</v>
      </c>
      <c r="Q72" t="str">
        <f>LEFT(N72,SEARCH("/",N72,1)-1)</f>
        <v>film &amp; video</v>
      </c>
      <c r="R72" t="str">
        <f>RIGHT(N72,LEN(N72)-SEARCH("/",N72,1))</f>
        <v>shorts</v>
      </c>
      <c r="S72" s="15">
        <f t="shared" si="2"/>
        <v>40730.896354166667</v>
      </c>
      <c r="T72" s="15">
        <f t="shared" si="3"/>
        <v>40790.896354166667</v>
      </c>
    </row>
    <row r="73" spans="1:20" ht="45" x14ac:dyDescent="0.25">
      <c r="A73">
        <v>71</v>
      </c>
      <c r="B73" s="3" t="s">
        <v>171</v>
      </c>
      <c r="C73" s="3" t="s">
        <v>172</v>
      </c>
      <c r="D73" s="12">
        <v>1800</v>
      </c>
      <c r="E73" s="12">
        <v>2231</v>
      </c>
      <c r="F73" t="s">
        <v>16</v>
      </c>
      <c r="G73" t="s">
        <v>17</v>
      </c>
      <c r="H73" t="s">
        <v>18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148</v>
      </c>
      <c r="O73" s="8">
        <f>E73/D73*100</f>
        <v>123.94444444444443</v>
      </c>
      <c r="P73" s="12">
        <f>E73/L73</f>
        <v>69.71875</v>
      </c>
      <c r="Q73" t="str">
        <f>LEFT(N73,SEARCH("/",N73,1)-1)</f>
        <v>film &amp; video</v>
      </c>
      <c r="R73" t="str">
        <f>RIGHT(N73,LEN(N73)-SEARCH("/",N73,1))</f>
        <v>shorts</v>
      </c>
      <c r="S73" s="15">
        <f t="shared" si="2"/>
        <v>40997.271493055552</v>
      </c>
      <c r="T73" s="15">
        <f t="shared" si="3"/>
        <v>41057.271493055552</v>
      </c>
    </row>
    <row r="74" spans="1:20" ht="60" x14ac:dyDescent="0.25">
      <c r="A74">
        <v>72</v>
      </c>
      <c r="B74" s="3" t="s">
        <v>173</v>
      </c>
      <c r="C74" s="3" t="s">
        <v>174</v>
      </c>
      <c r="D74" s="12">
        <v>2200</v>
      </c>
      <c r="E74" s="12">
        <v>2385</v>
      </c>
      <c r="F74" t="s">
        <v>16</v>
      </c>
      <c r="G74" t="s">
        <v>17</v>
      </c>
      <c r="H74" t="s">
        <v>18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148</v>
      </c>
      <c r="O74" s="8">
        <f>E74/D74*100</f>
        <v>108.40909090909091</v>
      </c>
      <c r="P74" s="12">
        <f>E74/L74</f>
        <v>58.170731707317074</v>
      </c>
      <c r="Q74" t="str">
        <f>LEFT(N74,SEARCH("/",N74,1)-1)</f>
        <v>film &amp; video</v>
      </c>
      <c r="R74" t="str">
        <f>RIGHT(N74,LEN(N74)-SEARCH("/",N74,1))</f>
        <v>shorts</v>
      </c>
      <c r="S74" s="15">
        <f t="shared" si="2"/>
        <v>41208.010196759256</v>
      </c>
      <c r="T74" s="15">
        <f t="shared" si="3"/>
        <v>41228</v>
      </c>
    </row>
    <row r="75" spans="1:20" ht="60" x14ac:dyDescent="0.25">
      <c r="A75">
        <v>73</v>
      </c>
      <c r="B75" s="3" t="s">
        <v>175</v>
      </c>
      <c r="C75" s="3" t="s">
        <v>176</v>
      </c>
      <c r="D75" s="12">
        <v>900</v>
      </c>
      <c r="E75" s="12">
        <v>900</v>
      </c>
      <c r="F75" t="s">
        <v>16</v>
      </c>
      <c r="G75" t="s">
        <v>17</v>
      </c>
      <c r="H75" t="s">
        <v>18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148</v>
      </c>
      <c r="O75" s="8">
        <f>E75/D75*100</f>
        <v>100</v>
      </c>
      <c r="P75" s="12">
        <f>E75/L75</f>
        <v>50</v>
      </c>
      <c r="Q75" t="str">
        <f>LEFT(N75,SEARCH("/",N75,1)-1)</f>
        <v>film &amp; video</v>
      </c>
      <c r="R75" t="str">
        <f>RIGHT(N75,LEN(N75)-SEARCH("/",N75,1))</f>
        <v>shorts</v>
      </c>
      <c r="S75" s="15">
        <f t="shared" si="2"/>
        <v>40587.75675925926</v>
      </c>
      <c r="T75" s="15">
        <f t="shared" si="3"/>
        <v>40666.165972222225</v>
      </c>
    </row>
    <row r="76" spans="1:20" ht="60" x14ac:dyDescent="0.25">
      <c r="A76">
        <v>74</v>
      </c>
      <c r="B76" s="3" t="s">
        <v>177</v>
      </c>
      <c r="C76" s="3" t="s">
        <v>178</v>
      </c>
      <c r="D76" s="12">
        <v>500</v>
      </c>
      <c r="E76" s="12">
        <v>564.66</v>
      </c>
      <c r="F76" t="s">
        <v>16</v>
      </c>
      <c r="G76" t="s">
        <v>179</v>
      </c>
      <c r="H76" t="s">
        <v>55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148</v>
      </c>
      <c r="O76" s="8">
        <f>E76/D76*100</f>
        <v>112.93199999999999</v>
      </c>
      <c r="P76" s="12">
        <f>E76/L76</f>
        <v>19.471034482758618</v>
      </c>
      <c r="Q76" t="str">
        <f>LEFT(N76,SEARCH("/",N76,1)-1)</f>
        <v>film &amp; video</v>
      </c>
      <c r="R76" t="str">
        <f>RIGHT(N76,LEN(N76)-SEARCH("/",N76,1))</f>
        <v>shorts</v>
      </c>
      <c r="S76" s="15">
        <f t="shared" si="2"/>
        <v>42360.487210648149</v>
      </c>
      <c r="T76" s="15">
        <f t="shared" si="3"/>
        <v>42390.487210648149</v>
      </c>
    </row>
    <row r="77" spans="1:20" ht="45" x14ac:dyDescent="0.25">
      <c r="A77">
        <v>75</v>
      </c>
      <c r="B77" s="3" t="s">
        <v>180</v>
      </c>
      <c r="C77" s="3" t="s">
        <v>181</v>
      </c>
      <c r="D77" s="12">
        <v>3500</v>
      </c>
      <c r="E77" s="12">
        <v>4040</v>
      </c>
      <c r="F77" t="s">
        <v>16</v>
      </c>
      <c r="G77" t="s">
        <v>17</v>
      </c>
      <c r="H77" t="s">
        <v>18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148</v>
      </c>
      <c r="O77" s="8">
        <f>E77/D77*100</f>
        <v>115.42857142857143</v>
      </c>
      <c r="P77" s="12">
        <f>E77/L77</f>
        <v>85.957446808510639</v>
      </c>
      <c r="Q77" t="str">
        <f>LEFT(N77,SEARCH("/",N77,1)-1)</f>
        <v>film &amp; video</v>
      </c>
      <c r="R77" t="str">
        <f>RIGHT(N77,LEN(N77)-SEARCH("/",N77,1))</f>
        <v>shorts</v>
      </c>
      <c r="S77" s="15">
        <f t="shared" si="2"/>
        <v>41357.209166666667</v>
      </c>
      <c r="T77" s="15">
        <f t="shared" si="3"/>
        <v>41387.209166666667</v>
      </c>
    </row>
    <row r="78" spans="1:20" ht="60" x14ac:dyDescent="0.25">
      <c r="A78">
        <v>76</v>
      </c>
      <c r="B78" s="3" t="s">
        <v>182</v>
      </c>
      <c r="C78" s="3" t="s">
        <v>183</v>
      </c>
      <c r="D78" s="12">
        <v>300</v>
      </c>
      <c r="E78" s="12">
        <v>460</v>
      </c>
      <c r="F78" t="s">
        <v>16</v>
      </c>
      <c r="G78" t="s">
        <v>17</v>
      </c>
      <c r="H78" t="s">
        <v>18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148</v>
      </c>
      <c r="O78" s="8">
        <f>E78/D78*100</f>
        <v>153.33333333333334</v>
      </c>
      <c r="P78" s="12">
        <f>E78/L78</f>
        <v>30.666666666666668</v>
      </c>
      <c r="Q78" t="str">
        <f>LEFT(N78,SEARCH("/",N78,1)-1)</f>
        <v>film &amp; video</v>
      </c>
      <c r="R78" t="str">
        <f>RIGHT(N78,LEN(N78)-SEARCH("/",N78,1))</f>
        <v>shorts</v>
      </c>
      <c r="S78" s="15">
        <f t="shared" si="2"/>
        <v>40844.691643518519</v>
      </c>
      <c r="T78" s="15">
        <f t="shared" si="3"/>
        <v>40904.733310185184</v>
      </c>
    </row>
    <row r="79" spans="1:20" ht="45" x14ac:dyDescent="0.25">
      <c r="A79">
        <v>77</v>
      </c>
      <c r="B79" s="3" t="s">
        <v>184</v>
      </c>
      <c r="C79" s="3" t="s">
        <v>185</v>
      </c>
      <c r="D79" s="12">
        <v>400</v>
      </c>
      <c r="E79" s="12">
        <v>1570</v>
      </c>
      <c r="F79" t="s">
        <v>16</v>
      </c>
      <c r="G79" t="s">
        <v>17</v>
      </c>
      <c r="H79" t="s">
        <v>18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148</v>
      </c>
      <c r="O79" s="8">
        <f>E79/D79*100</f>
        <v>392.5</v>
      </c>
      <c r="P79" s="12">
        <f>E79/L79</f>
        <v>60.384615384615387</v>
      </c>
      <c r="Q79" t="str">
        <f>LEFT(N79,SEARCH("/",N79,1)-1)</f>
        <v>film &amp; video</v>
      </c>
      <c r="R79" t="str">
        <f>RIGHT(N79,LEN(N79)-SEARCH("/",N79,1))</f>
        <v>shorts</v>
      </c>
      <c r="S79" s="15">
        <f t="shared" si="2"/>
        <v>40997.144872685189</v>
      </c>
      <c r="T79" s="15">
        <f t="shared" si="3"/>
        <v>41050.124305555553</v>
      </c>
    </row>
    <row r="80" spans="1:20" ht="105" x14ac:dyDescent="0.25">
      <c r="A80">
        <v>78</v>
      </c>
      <c r="B80" s="3" t="s">
        <v>186</v>
      </c>
      <c r="C80" s="3" t="s">
        <v>187</v>
      </c>
      <c r="D80" s="12">
        <v>50</v>
      </c>
      <c r="E80" s="12">
        <v>1351</v>
      </c>
      <c r="F80" t="s">
        <v>16</v>
      </c>
      <c r="G80" t="s">
        <v>179</v>
      </c>
      <c r="H80" t="s">
        <v>55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148</v>
      </c>
      <c r="O80" s="8">
        <f>E80/D80*100</f>
        <v>2702</v>
      </c>
      <c r="P80" s="12">
        <f>E80/L80</f>
        <v>38.6</v>
      </c>
      <c r="Q80" t="str">
        <f>LEFT(N80,SEARCH("/",N80,1)-1)</f>
        <v>film &amp; video</v>
      </c>
      <c r="R80" t="str">
        <f>RIGHT(N80,LEN(N80)-SEARCH("/",N80,1))</f>
        <v>shorts</v>
      </c>
      <c r="S80" s="15">
        <f t="shared" si="2"/>
        <v>42604.730567129634</v>
      </c>
      <c r="T80" s="15">
        <f t="shared" si="3"/>
        <v>42614.730567129634</v>
      </c>
    </row>
    <row r="81" spans="1:20" ht="45" x14ac:dyDescent="0.25">
      <c r="A81">
        <v>79</v>
      </c>
      <c r="B81" s="3" t="s">
        <v>188</v>
      </c>
      <c r="C81" s="3" t="s">
        <v>189</v>
      </c>
      <c r="D81" s="12">
        <v>1300</v>
      </c>
      <c r="E81" s="12">
        <v>1651</v>
      </c>
      <c r="F81" t="s">
        <v>16</v>
      </c>
      <c r="G81" t="s">
        <v>24</v>
      </c>
      <c r="H81" t="s">
        <v>25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148</v>
      </c>
      <c r="O81" s="8">
        <f>E81/D81*100</f>
        <v>127</v>
      </c>
      <c r="P81" s="12">
        <f>E81/L81</f>
        <v>40.268292682926827</v>
      </c>
      <c r="Q81" t="str">
        <f>LEFT(N81,SEARCH("/",N81,1)-1)</f>
        <v>film &amp; video</v>
      </c>
      <c r="R81" t="str">
        <f>RIGHT(N81,LEN(N81)-SEARCH("/",N81,1))</f>
        <v>shorts</v>
      </c>
      <c r="S81" s="15">
        <f t="shared" si="2"/>
        <v>41724.776539351849</v>
      </c>
      <c r="T81" s="15">
        <f t="shared" si="3"/>
        <v>41754.776539351849</v>
      </c>
    </row>
    <row r="82" spans="1:20" ht="45" x14ac:dyDescent="0.25">
      <c r="A82">
        <v>80</v>
      </c>
      <c r="B82" s="3" t="s">
        <v>190</v>
      </c>
      <c r="C82" s="3" t="s">
        <v>191</v>
      </c>
      <c r="D82" s="12">
        <v>12000</v>
      </c>
      <c r="E82" s="12">
        <v>12870</v>
      </c>
      <c r="F82" t="s">
        <v>16</v>
      </c>
      <c r="G82" t="s">
        <v>17</v>
      </c>
      <c r="H82" t="s">
        <v>18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148</v>
      </c>
      <c r="O82" s="8">
        <f>E82/D82*100</f>
        <v>107.25</v>
      </c>
      <c r="P82" s="12">
        <f>E82/L82</f>
        <v>273.82978723404256</v>
      </c>
      <c r="Q82" t="str">
        <f>LEFT(N82,SEARCH("/",N82,1)-1)</f>
        <v>film &amp; video</v>
      </c>
      <c r="R82" t="str">
        <f>RIGHT(N82,LEN(N82)-SEARCH("/",N82,1))</f>
        <v>shorts</v>
      </c>
      <c r="S82" s="15">
        <f t="shared" si="2"/>
        <v>41583.083981481483</v>
      </c>
      <c r="T82" s="15">
        <f t="shared" si="3"/>
        <v>41618.083981481483</v>
      </c>
    </row>
    <row r="83" spans="1:20" ht="60" x14ac:dyDescent="0.25">
      <c r="A83">
        <v>81</v>
      </c>
      <c r="B83" s="3" t="s">
        <v>192</v>
      </c>
      <c r="C83" s="3" t="s">
        <v>193</v>
      </c>
      <c r="D83" s="12">
        <v>750</v>
      </c>
      <c r="E83" s="12">
        <v>1485</v>
      </c>
      <c r="F83" t="s">
        <v>16</v>
      </c>
      <c r="G83" t="s">
        <v>17</v>
      </c>
      <c r="H83" t="s">
        <v>18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148</v>
      </c>
      <c r="O83" s="8">
        <f>E83/D83*100</f>
        <v>198</v>
      </c>
      <c r="P83" s="12">
        <f>E83/L83</f>
        <v>53.035714285714285</v>
      </c>
      <c r="Q83" t="str">
        <f>LEFT(N83,SEARCH("/",N83,1)-1)</f>
        <v>film &amp; video</v>
      </c>
      <c r="R83" t="str">
        <f>RIGHT(N83,LEN(N83)-SEARCH("/",N83,1))</f>
        <v>shorts</v>
      </c>
      <c r="S83" s="15">
        <f t="shared" si="2"/>
        <v>41100.158877314818</v>
      </c>
      <c r="T83" s="15">
        <f t="shared" si="3"/>
        <v>41104.126388888886</v>
      </c>
    </row>
    <row r="84" spans="1:20" ht="60" x14ac:dyDescent="0.25">
      <c r="A84">
        <v>82</v>
      </c>
      <c r="B84" s="3" t="s">
        <v>194</v>
      </c>
      <c r="C84" s="3" t="s">
        <v>195</v>
      </c>
      <c r="D84" s="12">
        <v>4000</v>
      </c>
      <c r="E84" s="12">
        <v>4000.5</v>
      </c>
      <c r="F84" t="s">
        <v>16</v>
      </c>
      <c r="G84" t="s">
        <v>17</v>
      </c>
      <c r="H84" t="s">
        <v>18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148</v>
      </c>
      <c r="O84" s="8">
        <f>E84/D84*100</f>
        <v>100.01249999999999</v>
      </c>
      <c r="P84" s="12">
        <f>E84/L84</f>
        <v>40.005000000000003</v>
      </c>
      <c r="Q84" t="str">
        <f>LEFT(N84,SEARCH("/",N84,1)-1)</f>
        <v>film &amp; video</v>
      </c>
      <c r="R84" t="str">
        <f>RIGHT(N84,LEN(N84)-SEARCH("/",N84,1))</f>
        <v>shorts</v>
      </c>
      <c r="S84" s="15">
        <f t="shared" si="2"/>
        <v>40795.820150462961</v>
      </c>
      <c r="T84" s="15">
        <f t="shared" si="3"/>
        <v>40825.820150462961</v>
      </c>
    </row>
    <row r="85" spans="1:20" ht="60" x14ac:dyDescent="0.25">
      <c r="A85">
        <v>83</v>
      </c>
      <c r="B85" s="3" t="s">
        <v>196</v>
      </c>
      <c r="C85" s="3" t="s">
        <v>197</v>
      </c>
      <c r="D85" s="12">
        <v>200</v>
      </c>
      <c r="E85" s="12">
        <v>205</v>
      </c>
      <c r="F85" t="s">
        <v>16</v>
      </c>
      <c r="G85" t="s">
        <v>24</v>
      </c>
      <c r="H85" t="s">
        <v>25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148</v>
      </c>
      <c r="O85" s="8">
        <f>E85/D85*100</f>
        <v>102.49999999999999</v>
      </c>
      <c r="P85" s="12">
        <f>E85/L85</f>
        <v>15.76923076923077</v>
      </c>
      <c r="Q85" t="str">
        <f>LEFT(N85,SEARCH("/",N85,1)-1)</f>
        <v>film &amp; video</v>
      </c>
      <c r="R85" t="str">
        <f>RIGHT(N85,LEN(N85)-SEARCH("/",N85,1))</f>
        <v>shorts</v>
      </c>
      <c r="S85" s="15">
        <f t="shared" si="2"/>
        <v>42042.615613425922</v>
      </c>
      <c r="T85" s="15">
        <f t="shared" si="3"/>
        <v>42057.479166666672</v>
      </c>
    </row>
    <row r="86" spans="1:20" ht="45" x14ac:dyDescent="0.25">
      <c r="A86">
        <v>84</v>
      </c>
      <c r="B86" s="3" t="s">
        <v>198</v>
      </c>
      <c r="C86" s="3" t="s">
        <v>199</v>
      </c>
      <c r="D86" s="12">
        <v>500</v>
      </c>
      <c r="E86" s="12">
        <v>500</v>
      </c>
      <c r="F86" t="s">
        <v>16</v>
      </c>
      <c r="G86" t="s">
        <v>17</v>
      </c>
      <c r="H86" t="s">
        <v>18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148</v>
      </c>
      <c r="O86" s="8">
        <f>E86/D86*100</f>
        <v>100</v>
      </c>
      <c r="P86" s="12">
        <f>E86/L86</f>
        <v>71.428571428571431</v>
      </c>
      <c r="Q86" t="str">
        <f>LEFT(N86,SEARCH("/",N86,1)-1)</f>
        <v>film &amp; video</v>
      </c>
      <c r="R86" t="str">
        <f>RIGHT(N86,LEN(N86)-SEARCH("/",N86,1))</f>
        <v>shorts</v>
      </c>
      <c r="S86" s="15">
        <f t="shared" si="2"/>
        <v>40648.757939814815</v>
      </c>
      <c r="T86" s="15">
        <f t="shared" si="3"/>
        <v>40678.757939814815</v>
      </c>
    </row>
    <row r="87" spans="1:20" ht="60" x14ac:dyDescent="0.25">
      <c r="A87">
        <v>85</v>
      </c>
      <c r="B87" s="3" t="s">
        <v>200</v>
      </c>
      <c r="C87" s="3" t="s">
        <v>201</v>
      </c>
      <c r="D87" s="12">
        <v>1200</v>
      </c>
      <c r="E87" s="12">
        <v>1506</v>
      </c>
      <c r="F87" t="s">
        <v>16</v>
      </c>
      <c r="G87" t="s">
        <v>17</v>
      </c>
      <c r="H87" t="s">
        <v>18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148</v>
      </c>
      <c r="O87" s="8">
        <f>E87/D87*100</f>
        <v>125.49999999999999</v>
      </c>
      <c r="P87" s="12">
        <f>E87/L87</f>
        <v>71.714285714285708</v>
      </c>
      <c r="Q87" t="str">
        <f>LEFT(N87,SEARCH("/",N87,1)-1)</f>
        <v>film &amp; video</v>
      </c>
      <c r="R87" t="str">
        <f>RIGHT(N87,LEN(N87)-SEARCH("/",N87,1))</f>
        <v>shorts</v>
      </c>
      <c r="S87" s="15">
        <f t="shared" si="2"/>
        <v>40779.125428240739</v>
      </c>
      <c r="T87" s="15">
        <f t="shared" si="3"/>
        <v>40809.125428240739</v>
      </c>
    </row>
    <row r="88" spans="1:20" ht="75" x14ac:dyDescent="0.25">
      <c r="A88">
        <v>86</v>
      </c>
      <c r="B88" s="3" t="s">
        <v>202</v>
      </c>
      <c r="C88" s="3" t="s">
        <v>203</v>
      </c>
      <c r="D88" s="12">
        <v>6000</v>
      </c>
      <c r="E88" s="12">
        <v>6388</v>
      </c>
      <c r="F88" t="s">
        <v>16</v>
      </c>
      <c r="G88" t="s">
        <v>179</v>
      </c>
      <c r="H88" t="s">
        <v>55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148</v>
      </c>
      <c r="O88" s="8">
        <f>E88/D88*100</f>
        <v>106.46666666666667</v>
      </c>
      <c r="P88" s="12">
        <f>E88/L88</f>
        <v>375.76470588235293</v>
      </c>
      <c r="Q88" t="str">
        <f>LEFT(N88,SEARCH("/",N88,1)-1)</f>
        <v>film &amp; video</v>
      </c>
      <c r="R88" t="str">
        <f>RIGHT(N88,LEN(N88)-SEARCH("/",N88,1))</f>
        <v>shorts</v>
      </c>
      <c r="S88" s="15">
        <f t="shared" si="2"/>
        <v>42291.556076388893</v>
      </c>
      <c r="T88" s="15">
        <f t="shared" si="3"/>
        <v>42365.59774305555</v>
      </c>
    </row>
    <row r="89" spans="1:20" ht="45" x14ac:dyDescent="0.25">
      <c r="A89">
        <v>87</v>
      </c>
      <c r="B89" s="3" t="s">
        <v>204</v>
      </c>
      <c r="C89" s="3" t="s">
        <v>205</v>
      </c>
      <c r="D89" s="12">
        <v>2500</v>
      </c>
      <c r="E89" s="12">
        <v>2615</v>
      </c>
      <c r="F89" t="s">
        <v>16</v>
      </c>
      <c r="G89" t="s">
        <v>17</v>
      </c>
      <c r="H89" t="s">
        <v>18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148</v>
      </c>
      <c r="O89" s="8">
        <f>E89/D89*100</f>
        <v>104.60000000000001</v>
      </c>
      <c r="P89" s="12">
        <f>E89/L89</f>
        <v>104.6</v>
      </c>
      <c r="Q89" t="str">
        <f>LEFT(N89,SEARCH("/",N89,1)-1)</f>
        <v>film &amp; video</v>
      </c>
      <c r="R89" t="str">
        <f>RIGHT(N89,LEN(N89)-SEARCH("/",N89,1))</f>
        <v>shorts</v>
      </c>
      <c r="S89" s="15">
        <f t="shared" si="2"/>
        <v>40322.53938657407</v>
      </c>
      <c r="T89" s="15">
        <f t="shared" si="3"/>
        <v>40332.070138888892</v>
      </c>
    </row>
    <row r="90" spans="1:20" ht="60" x14ac:dyDescent="0.25">
      <c r="A90">
        <v>88</v>
      </c>
      <c r="B90" s="3" t="s">
        <v>206</v>
      </c>
      <c r="C90" s="3" t="s">
        <v>207</v>
      </c>
      <c r="D90" s="12">
        <v>3500</v>
      </c>
      <c r="E90" s="12">
        <v>3600</v>
      </c>
      <c r="F90" t="s">
        <v>16</v>
      </c>
      <c r="G90" t="s">
        <v>17</v>
      </c>
      <c r="H90" t="s">
        <v>18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148</v>
      </c>
      <c r="O90" s="8">
        <f>E90/D90*100</f>
        <v>102.85714285714285</v>
      </c>
      <c r="P90" s="12">
        <f>E90/L90</f>
        <v>60</v>
      </c>
      <c r="Q90" t="str">
        <f>LEFT(N90,SEARCH("/",N90,1)-1)</f>
        <v>film &amp; video</v>
      </c>
      <c r="R90" t="str">
        <f>RIGHT(N90,LEN(N90)-SEARCH("/",N90,1))</f>
        <v>shorts</v>
      </c>
      <c r="S90" s="15">
        <f t="shared" si="2"/>
        <v>41786.65892361111</v>
      </c>
      <c r="T90" s="15">
        <f t="shared" si="3"/>
        <v>41812.65892361111</v>
      </c>
    </row>
    <row r="91" spans="1:20" ht="45" x14ac:dyDescent="0.25">
      <c r="A91">
        <v>89</v>
      </c>
      <c r="B91" s="3" t="s">
        <v>208</v>
      </c>
      <c r="C91" s="3" t="s">
        <v>209</v>
      </c>
      <c r="D91" s="12">
        <v>6000</v>
      </c>
      <c r="E91" s="12">
        <v>6904</v>
      </c>
      <c r="F91" t="s">
        <v>16</v>
      </c>
      <c r="G91" t="s">
        <v>17</v>
      </c>
      <c r="H91" t="s">
        <v>18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148</v>
      </c>
      <c r="O91" s="8">
        <f>E91/D91*100</f>
        <v>115.06666666666668</v>
      </c>
      <c r="P91" s="12">
        <f>E91/L91</f>
        <v>123.28571428571429</v>
      </c>
      <c r="Q91" t="str">
        <f>LEFT(N91,SEARCH("/",N91,1)-1)</f>
        <v>film &amp; video</v>
      </c>
      <c r="R91" t="str">
        <f>RIGHT(N91,LEN(N91)-SEARCH("/",N91,1))</f>
        <v>shorts</v>
      </c>
      <c r="S91" s="15">
        <f t="shared" si="2"/>
        <v>41402.752222222225</v>
      </c>
      <c r="T91" s="15">
        <f t="shared" si="3"/>
        <v>41427.752222222225</v>
      </c>
    </row>
    <row r="92" spans="1:20" ht="30" x14ac:dyDescent="0.25">
      <c r="A92">
        <v>90</v>
      </c>
      <c r="B92" s="3" t="s">
        <v>210</v>
      </c>
      <c r="C92" s="3" t="s">
        <v>211</v>
      </c>
      <c r="D92" s="12">
        <v>500</v>
      </c>
      <c r="E92" s="12">
        <v>502</v>
      </c>
      <c r="F92" t="s">
        <v>16</v>
      </c>
      <c r="G92" t="s">
        <v>17</v>
      </c>
      <c r="H92" t="s">
        <v>18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148</v>
      </c>
      <c r="O92" s="8">
        <f>E92/D92*100</f>
        <v>100.4</v>
      </c>
      <c r="P92" s="12">
        <f>E92/L92</f>
        <v>31.375</v>
      </c>
      <c r="Q92" t="str">
        <f>LEFT(N92,SEARCH("/",N92,1)-1)</f>
        <v>film &amp; video</v>
      </c>
      <c r="R92" t="str">
        <f>RIGHT(N92,LEN(N92)-SEARCH("/",N92,1))</f>
        <v>shorts</v>
      </c>
      <c r="S92" s="15">
        <f t="shared" si="2"/>
        <v>40706.297442129631</v>
      </c>
      <c r="T92" s="15">
        <f t="shared" si="3"/>
        <v>40736.297442129631</v>
      </c>
    </row>
    <row r="93" spans="1:20" ht="45" x14ac:dyDescent="0.25">
      <c r="A93">
        <v>91</v>
      </c>
      <c r="B93" s="3" t="s">
        <v>212</v>
      </c>
      <c r="C93" s="3" t="s">
        <v>213</v>
      </c>
      <c r="D93" s="12">
        <v>3000</v>
      </c>
      <c r="E93" s="12">
        <v>3600</v>
      </c>
      <c r="F93" t="s">
        <v>16</v>
      </c>
      <c r="G93" t="s">
        <v>17</v>
      </c>
      <c r="H93" t="s">
        <v>18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148</v>
      </c>
      <c r="O93" s="8">
        <f>E93/D93*100</f>
        <v>120</v>
      </c>
      <c r="P93" s="12">
        <f>E93/L93</f>
        <v>78.260869565217391</v>
      </c>
      <c r="Q93" t="str">
        <f>LEFT(N93,SEARCH("/",N93,1)-1)</f>
        <v>film &amp; video</v>
      </c>
      <c r="R93" t="str">
        <f>RIGHT(N93,LEN(N93)-SEARCH("/",N93,1))</f>
        <v>shorts</v>
      </c>
      <c r="S93" s="15">
        <f t="shared" si="2"/>
        <v>40619.402361111112</v>
      </c>
      <c r="T93" s="15">
        <f t="shared" si="3"/>
        <v>40680.402361111112</v>
      </c>
    </row>
    <row r="94" spans="1:20" ht="60" x14ac:dyDescent="0.25">
      <c r="A94">
        <v>92</v>
      </c>
      <c r="B94" s="3" t="s">
        <v>214</v>
      </c>
      <c r="C94" s="3" t="s">
        <v>215</v>
      </c>
      <c r="D94" s="12">
        <v>5000</v>
      </c>
      <c r="E94" s="12">
        <v>5260</v>
      </c>
      <c r="F94" t="s">
        <v>16</v>
      </c>
      <c r="G94" t="s">
        <v>159</v>
      </c>
      <c r="H94" t="s">
        <v>160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148</v>
      </c>
      <c r="O94" s="8">
        <f>E94/D94*100</f>
        <v>105.2</v>
      </c>
      <c r="P94" s="12">
        <f>E94/L94</f>
        <v>122.32558139534883</v>
      </c>
      <c r="Q94" t="str">
        <f>LEFT(N94,SEARCH("/",N94,1)-1)</f>
        <v>film &amp; video</v>
      </c>
      <c r="R94" t="str">
        <f>RIGHT(N94,LEN(N94)-SEARCH("/",N94,1))</f>
        <v>shorts</v>
      </c>
      <c r="S94" s="15">
        <f t="shared" si="2"/>
        <v>42721.198877314819</v>
      </c>
      <c r="T94" s="15">
        <f t="shared" si="3"/>
        <v>42767.333333333328</v>
      </c>
    </row>
    <row r="95" spans="1:20" ht="60" x14ac:dyDescent="0.25">
      <c r="A95">
        <v>93</v>
      </c>
      <c r="B95" s="3" t="s">
        <v>216</v>
      </c>
      <c r="C95" s="3" t="s">
        <v>217</v>
      </c>
      <c r="D95" s="12">
        <v>1000</v>
      </c>
      <c r="E95" s="12">
        <v>1106</v>
      </c>
      <c r="F95" t="s">
        <v>16</v>
      </c>
      <c r="G95" t="s">
        <v>17</v>
      </c>
      <c r="H95" t="s">
        <v>18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148</v>
      </c>
      <c r="O95" s="8">
        <f>E95/D95*100</f>
        <v>110.60000000000001</v>
      </c>
      <c r="P95" s="12">
        <f>E95/L95</f>
        <v>73.733333333333334</v>
      </c>
      <c r="Q95" t="str">
        <f>LEFT(N95,SEARCH("/",N95,1)-1)</f>
        <v>film &amp; video</v>
      </c>
      <c r="R95" t="str">
        <f>RIGHT(N95,LEN(N95)-SEARCH("/",N95,1))</f>
        <v>shorts</v>
      </c>
      <c r="S95" s="15">
        <f t="shared" si="2"/>
        <v>41065.858067129629</v>
      </c>
      <c r="T95" s="15">
        <f t="shared" si="3"/>
        <v>41093.875</v>
      </c>
    </row>
    <row r="96" spans="1:20" ht="45" x14ac:dyDescent="0.25">
      <c r="A96">
        <v>94</v>
      </c>
      <c r="B96" s="3" t="s">
        <v>218</v>
      </c>
      <c r="C96" s="3" t="s">
        <v>219</v>
      </c>
      <c r="D96" s="12">
        <v>250</v>
      </c>
      <c r="E96" s="12">
        <v>260</v>
      </c>
      <c r="F96" t="s">
        <v>16</v>
      </c>
      <c r="G96" t="s">
        <v>24</v>
      </c>
      <c r="H96" t="s">
        <v>25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148</v>
      </c>
      <c r="O96" s="8">
        <f>E96/D96*100</f>
        <v>104</v>
      </c>
      <c r="P96" s="12">
        <f>E96/L96</f>
        <v>21.666666666666668</v>
      </c>
      <c r="Q96" t="str">
        <f>LEFT(N96,SEARCH("/",N96,1)-1)</f>
        <v>film &amp; video</v>
      </c>
      <c r="R96" t="str">
        <f>RIGHT(N96,LEN(N96)-SEARCH("/",N96,1))</f>
        <v>shorts</v>
      </c>
      <c r="S96" s="15">
        <f t="shared" si="2"/>
        <v>41716.717847222222</v>
      </c>
      <c r="T96" s="15">
        <f t="shared" si="3"/>
        <v>41736.717847222222</v>
      </c>
    </row>
    <row r="97" spans="1:20" ht="60" x14ac:dyDescent="0.25">
      <c r="A97">
        <v>95</v>
      </c>
      <c r="B97" s="3" t="s">
        <v>220</v>
      </c>
      <c r="C97" s="3" t="s">
        <v>221</v>
      </c>
      <c r="D97" s="12">
        <v>350</v>
      </c>
      <c r="E97" s="12">
        <v>460</v>
      </c>
      <c r="F97" t="s">
        <v>16</v>
      </c>
      <c r="G97" t="s">
        <v>17</v>
      </c>
      <c r="H97" t="s">
        <v>18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148</v>
      </c>
      <c r="O97" s="8">
        <f>E97/D97*100</f>
        <v>131.42857142857142</v>
      </c>
      <c r="P97" s="12">
        <f>E97/L97</f>
        <v>21.904761904761905</v>
      </c>
      <c r="Q97" t="str">
        <f>LEFT(N97,SEARCH("/",N97,1)-1)</f>
        <v>film &amp; video</v>
      </c>
      <c r="R97" t="str">
        <f>RIGHT(N97,LEN(N97)-SEARCH("/",N97,1))</f>
        <v>shorts</v>
      </c>
      <c r="S97" s="15">
        <f t="shared" si="2"/>
        <v>40935.005104166667</v>
      </c>
      <c r="T97" s="15">
        <f t="shared" si="3"/>
        <v>40965.005104166667</v>
      </c>
    </row>
    <row r="98" spans="1:20" ht="60" x14ac:dyDescent="0.25">
      <c r="A98">
        <v>96</v>
      </c>
      <c r="B98" s="3" t="s">
        <v>222</v>
      </c>
      <c r="C98" s="3" t="s">
        <v>223</v>
      </c>
      <c r="D98" s="12">
        <v>1500</v>
      </c>
      <c r="E98" s="12">
        <v>1720</v>
      </c>
      <c r="F98" t="s">
        <v>16</v>
      </c>
      <c r="G98" t="s">
        <v>17</v>
      </c>
      <c r="H98" t="s">
        <v>18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148</v>
      </c>
      <c r="O98" s="8">
        <f>E98/D98*100</f>
        <v>114.66666666666667</v>
      </c>
      <c r="P98" s="12">
        <f>E98/L98</f>
        <v>50.588235294117645</v>
      </c>
      <c r="Q98" t="str">
        <f>LEFT(N98,SEARCH("/",N98,1)-1)</f>
        <v>film &amp; video</v>
      </c>
      <c r="R98" t="str">
        <f>RIGHT(N98,LEN(N98)-SEARCH("/",N98,1))</f>
        <v>shorts</v>
      </c>
      <c r="S98" s="15">
        <f t="shared" si="2"/>
        <v>40324.662511574075</v>
      </c>
      <c r="T98" s="15">
        <f t="shared" si="3"/>
        <v>40391.125</v>
      </c>
    </row>
    <row r="99" spans="1:20" ht="45" x14ac:dyDescent="0.25">
      <c r="A99">
        <v>97</v>
      </c>
      <c r="B99" s="3" t="s">
        <v>224</v>
      </c>
      <c r="C99" s="3" t="s">
        <v>225</v>
      </c>
      <c r="D99" s="12">
        <v>400</v>
      </c>
      <c r="E99" s="12">
        <v>425</v>
      </c>
      <c r="F99" t="s">
        <v>16</v>
      </c>
      <c r="G99" t="s">
        <v>17</v>
      </c>
      <c r="H99" t="s">
        <v>18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148</v>
      </c>
      <c r="O99" s="8">
        <f>E99/D99*100</f>
        <v>106.25</v>
      </c>
      <c r="P99" s="12">
        <f>E99/L99</f>
        <v>53.125</v>
      </c>
      <c r="Q99" t="str">
        <f>LEFT(N99,SEARCH("/",N99,1)-1)</f>
        <v>film &amp; video</v>
      </c>
      <c r="R99" t="str">
        <f>RIGHT(N99,LEN(N99)-SEARCH("/",N99,1))</f>
        <v>shorts</v>
      </c>
      <c r="S99" s="15">
        <f t="shared" si="2"/>
        <v>40706.135208333333</v>
      </c>
      <c r="T99" s="15">
        <f t="shared" si="3"/>
        <v>40736.135208333333</v>
      </c>
    </row>
    <row r="100" spans="1:20" ht="45" x14ac:dyDescent="0.25">
      <c r="A100">
        <v>98</v>
      </c>
      <c r="B100" s="3" t="s">
        <v>226</v>
      </c>
      <c r="C100" s="3" t="s">
        <v>227</v>
      </c>
      <c r="D100" s="12">
        <v>3200</v>
      </c>
      <c r="E100" s="12">
        <v>3400</v>
      </c>
      <c r="F100" t="s">
        <v>16</v>
      </c>
      <c r="G100" t="s">
        <v>17</v>
      </c>
      <c r="H100" t="s">
        <v>18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148</v>
      </c>
      <c r="O100" s="8">
        <f>E100/D100*100</f>
        <v>106.25</v>
      </c>
      <c r="P100" s="12">
        <f>E100/L100</f>
        <v>56.666666666666664</v>
      </c>
      <c r="Q100" t="str">
        <f>LEFT(N100,SEARCH("/",N100,1)-1)</f>
        <v>film &amp; video</v>
      </c>
      <c r="R100" t="str">
        <f>RIGHT(N100,LEN(N100)-SEARCH("/",N100,1))</f>
        <v>shorts</v>
      </c>
      <c r="S100" s="15">
        <f t="shared" si="2"/>
        <v>41214.79483796296</v>
      </c>
      <c r="T100" s="15">
        <f t="shared" si="3"/>
        <v>41250.979166666664</v>
      </c>
    </row>
    <row r="101" spans="1:20" ht="45" x14ac:dyDescent="0.25">
      <c r="A101">
        <v>99</v>
      </c>
      <c r="B101" s="3" t="s">
        <v>228</v>
      </c>
      <c r="C101" s="3" t="s">
        <v>229</v>
      </c>
      <c r="D101" s="12">
        <v>1500</v>
      </c>
      <c r="E101" s="12">
        <v>1590.29</v>
      </c>
      <c r="F101" t="s">
        <v>16</v>
      </c>
      <c r="G101" t="s">
        <v>17</v>
      </c>
      <c r="H101" t="s">
        <v>18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148</v>
      </c>
      <c r="O101" s="8">
        <f>E101/D101*100</f>
        <v>106.01933333333334</v>
      </c>
      <c r="P101" s="12">
        <f>E101/L101</f>
        <v>40.776666666666664</v>
      </c>
      <c r="Q101" t="str">
        <f>LEFT(N101,SEARCH("/",N101,1)-1)</f>
        <v>film &amp; video</v>
      </c>
      <c r="R101" t="str">
        <f>RIGHT(N101,LEN(N101)-SEARCH("/",N101,1))</f>
        <v>shorts</v>
      </c>
      <c r="S101" s="15">
        <f t="shared" si="2"/>
        <v>41631.902766203704</v>
      </c>
      <c r="T101" s="15">
        <f t="shared" si="3"/>
        <v>41661.902766203704</v>
      </c>
    </row>
    <row r="102" spans="1:20" ht="60" x14ac:dyDescent="0.25">
      <c r="A102">
        <v>100</v>
      </c>
      <c r="B102" s="3" t="s">
        <v>230</v>
      </c>
      <c r="C102" s="3" t="s">
        <v>231</v>
      </c>
      <c r="D102" s="12">
        <v>5000</v>
      </c>
      <c r="E102" s="12">
        <v>5000</v>
      </c>
      <c r="F102" t="s">
        <v>16</v>
      </c>
      <c r="G102" t="s">
        <v>17</v>
      </c>
      <c r="H102" t="s">
        <v>18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148</v>
      </c>
      <c r="O102" s="8">
        <f>E102/D102*100</f>
        <v>100</v>
      </c>
      <c r="P102" s="12">
        <f>E102/L102</f>
        <v>192.30769230769232</v>
      </c>
      <c r="Q102" t="str">
        <f>LEFT(N102,SEARCH("/",N102,1)-1)</f>
        <v>film &amp; video</v>
      </c>
      <c r="R102" t="str">
        <f>RIGHT(N102,LEN(N102)-SEARCH("/",N102,1))</f>
        <v>shorts</v>
      </c>
      <c r="S102" s="15">
        <f t="shared" si="2"/>
        <v>41197.753310185188</v>
      </c>
      <c r="T102" s="15">
        <f t="shared" si="3"/>
        <v>41217.794976851852</v>
      </c>
    </row>
    <row r="103" spans="1:20" ht="60" x14ac:dyDescent="0.25">
      <c r="A103">
        <v>101</v>
      </c>
      <c r="B103" s="3" t="s">
        <v>232</v>
      </c>
      <c r="C103" s="3" t="s">
        <v>233</v>
      </c>
      <c r="D103" s="12">
        <v>3500</v>
      </c>
      <c r="E103" s="12">
        <v>3500</v>
      </c>
      <c r="F103" t="s">
        <v>16</v>
      </c>
      <c r="G103" t="s">
        <v>17</v>
      </c>
      <c r="H103" t="s">
        <v>18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148</v>
      </c>
      <c r="O103" s="8">
        <f>E103/D103*100</f>
        <v>100</v>
      </c>
      <c r="P103" s="12">
        <f>E103/L103</f>
        <v>100</v>
      </c>
      <c r="Q103" t="str">
        <f>LEFT(N103,SEARCH("/",N103,1)-1)</f>
        <v>film &amp; video</v>
      </c>
      <c r="R103" t="str">
        <f>RIGHT(N103,LEN(N103)-SEARCH("/",N103,1))</f>
        <v>shorts</v>
      </c>
      <c r="S103" s="15">
        <f t="shared" si="2"/>
        <v>41274.776736111111</v>
      </c>
      <c r="T103" s="15">
        <f t="shared" si="3"/>
        <v>41298.776736111111</v>
      </c>
    </row>
    <row r="104" spans="1:20" ht="60" x14ac:dyDescent="0.25">
      <c r="A104">
        <v>102</v>
      </c>
      <c r="B104" s="3" t="s">
        <v>234</v>
      </c>
      <c r="C104" s="3" t="s">
        <v>235</v>
      </c>
      <c r="D104" s="12">
        <v>6000</v>
      </c>
      <c r="E104" s="12">
        <v>7665</v>
      </c>
      <c r="F104" t="s">
        <v>16</v>
      </c>
      <c r="G104" t="s">
        <v>17</v>
      </c>
      <c r="H104" t="s">
        <v>18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148</v>
      </c>
      <c r="O104" s="8">
        <f>E104/D104*100</f>
        <v>127.75000000000001</v>
      </c>
      <c r="P104" s="12">
        <f>E104/L104</f>
        <v>117.92307692307692</v>
      </c>
      <c r="Q104" t="str">
        <f>LEFT(N104,SEARCH("/",N104,1)-1)</f>
        <v>film &amp; video</v>
      </c>
      <c r="R104" t="str">
        <f>RIGHT(N104,LEN(N104)-SEARCH("/",N104,1))</f>
        <v>shorts</v>
      </c>
      <c r="S104" s="15">
        <f t="shared" si="2"/>
        <v>40505.131168981483</v>
      </c>
      <c r="T104" s="15">
        <f t="shared" si="3"/>
        <v>40535.131168981483</v>
      </c>
    </row>
    <row r="105" spans="1:20" ht="45" x14ac:dyDescent="0.25">
      <c r="A105">
        <v>103</v>
      </c>
      <c r="B105" s="3" t="s">
        <v>236</v>
      </c>
      <c r="C105" s="3" t="s">
        <v>237</v>
      </c>
      <c r="D105" s="12">
        <v>1300</v>
      </c>
      <c r="E105" s="12">
        <v>1367</v>
      </c>
      <c r="F105" t="s">
        <v>16</v>
      </c>
      <c r="G105" t="s">
        <v>24</v>
      </c>
      <c r="H105" t="s">
        <v>25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148</v>
      </c>
      <c r="O105" s="8">
        <f>E105/D105*100</f>
        <v>105.15384615384616</v>
      </c>
      <c r="P105" s="12">
        <f>E105/L105</f>
        <v>27.897959183673468</v>
      </c>
      <c r="Q105" t="str">
        <f>LEFT(N105,SEARCH("/",N105,1)-1)</f>
        <v>film &amp; video</v>
      </c>
      <c r="R105" t="str">
        <f>RIGHT(N105,LEN(N105)-SEARCH("/",N105,1))</f>
        <v>shorts</v>
      </c>
      <c r="S105" s="15">
        <f t="shared" si="2"/>
        <v>41682.805902777778</v>
      </c>
      <c r="T105" s="15">
        <f t="shared" si="3"/>
        <v>41705.805902777778</v>
      </c>
    </row>
    <row r="106" spans="1:20" ht="30" x14ac:dyDescent="0.25">
      <c r="A106">
        <v>104</v>
      </c>
      <c r="B106" s="3" t="s">
        <v>238</v>
      </c>
      <c r="C106" s="3" t="s">
        <v>239</v>
      </c>
      <c r="D106" s="12">
        <v>500</v>
      </c>
      <c r="E106" s="12">
        <v>600</v>
      </c>
      <c r="F106" t="s">
        <v>16</v>
      </c>
      <c r="G106" t="s">
        <v>17</v>
      </c>
      <c r="H106" t="s">
        <v>18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148</v>
      </c>
      <c r="O106" s="8">
        <f>E106/D106*100</f>
        <v>120</v>
      </c>
      <c r="P106" s="12">
        <f>E106/L106</f>
        <v>60</v>
      </c>
      <c r="Q106" t="str">
        <f>LEFT(N106,SEARCH("/",N106,1)-1)</f>
        <v>film &amp; video</v>
      </c>
      <c r="R106" t="str">
        <f>RIGHT(N106,LEN(N106)-SEARCH("/",N106,1))</f>
        <v>shorts</v>
      </c>
      <c r="S106" s="15">
        <f t="shared" si="2"/>
        <v>40612.695208333331</v>
      </c>
      <c r="T106" s="15">
        <f t="shared" si="3"/>
        <v>40636.041666666664</v>
      </c>
    </row>
    <row r="107" spans="1:20" ht="45" x14ac:dyDescent="0.25">
      <c r="A107">
        <v>105</v>
      </c>
      <c r="B107" s="3" t="s">
        <v>240</v>
      </c>
      <c r="C107" s="3" t="s">
        <v>241</v>
      </c>
      <c r="D107" s="12">
        <v>2200</v>
      </c>
      <c r="E107" s="12">
        <v>2363</v>
      </c>
      <c r="F107" t="s">
        <v>16</v>
      </c>
      <c r="G107" t="s">
        <v>17</v>
      </c>
      <c r="H107" t="s">
        <v>18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148</v>
      </c>
      <c r="O107" s="8">
        <f>E107/D107*100</f>
        <v>107.40909090909089</v>
      </c>
      <c r="P107" s="12">
        <f>E107/L107</f>
        <v>39.383333333333333</v>
      </c>
      <c r="Q107" t="str">
        <f>LEFT(N107,SEARCH("/",N107,1)-1)</f>
        <v>film &amp; video</v>
      </c>
      <c r="R107" t="str">
        <f>RIGHT(N107,LEN(N107)-SEARCH("/",N107,1))</f>
        <v>shorts</v>
      </c>
      <c r="S107" s="15">
        <f t="shared" si="2"/>
        <v>42485.724768518514</v>
      </c>
      <c r="T107" s="15">
        <f t="shared" si="3"/>
        <v>42504</v>
      </c>
    </row>
    <row r="108" spans="1:20" x14ac:dyDescent="0.25">
      <c r="A108">
        <v>106</v>
      </c>
      <c r="B108" s="3" t="s">
        <v>242</v>
      </c>
      <c r="C108" s="3" t="s">
        <v>243</v>
      </c>
      <c r="D108" s="12">
        <v>5000</v>
      </c>
      <c r="E108" s="12">
        <v>5025</v>
      </c>
      <c r="F108" t="s">
        <v>16</v>
      </c>
      <c r="G108" t="s">
        <v>17</v>
      </c>
      <c r="H108" t="s">
        <v>18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148</v>
      </c>
      <c r="O108" s="8">
        <f>E108/D108*100</f>
        <v>100.49999999999999</v>
      </c>
      <c r="P108" s="12">
        <f>E108/L108</f>
        <v>186.11111111111111</v>
      </c>
      <c r="Q108" t="str">
        <f>LEFT(N108,SEARCH("/",N108,1)-1)</f>
        <v>film &amp; video</v>
      </c>
      <c r="R108" t="str">
        <f>RIGHT(N108,LEN(N108)-SEARCH("/",N108,1))</f>
        <v>shorts</v>
      </c>
      <c r="S108" s="15">
        <f t="shared" si="2"/>
        <v>40987.776631944449</v>
      </c>
      <c r="T108" s="15">
        <f t="shared" si="3"/>
        <v>41001.776631944449</v>
      </c>
    </row>
    <row r="109" spans="1:20" ht="60" x14ac:dyDescent="0.25">
      <c r="A109">
        <v>107</v>
      </c>
      <c r="B109" s="3" t="s">
        <v>244</v>
      </c>
      <c r="C109" s="3" t="s">
        <v>245</v>
      </c>
      <c r="D109" s="12">
        <v>7500</v>
      </c>
      <c r="E109" s="12">
        <v>7685</v>
      </c>
      <c r="F109" t="s">
        <v>16</v>
      </c>
      <c r="G109" t="s">
        <v>17</v>
      </c>
      <c r="H109" t="s">
        <v>18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148</v>
      </c>
      <c r="O109" s="8">
        <f>E109/D109*100</f>
        <v>102.46666666666667</v>
      </c>
      <c r="P109" s="12">
        <f>E109/L109</f>
        <v>111.37681159420291</v>
      </c>
      <c r="Q109" t="str">
        <f>LEFT(N109,SEARCH("/",N109,1)-1)</f>
        <v>film &amp; video</v>
      </c>
      <c r="R109" t="str">
        <f>RIGHT(N109,LEN(N109)-SEARCH("/",N109,1))</f>
        <v>shorts</v>
      </c>
      <c r="S109" s="15">
        <f t="shared" si="2"/>
        <v>40635.982488425929</v>
      </c>
      <c r="T109" s="15">
        <f t="shared" si="3"/>
        <v>40657.982488425929</v>
      </c>
    </row>
    <row r="110" spans="1:20" ht="45" x14ac:dyDescent="0.25">
      <c r="A110">
        <v>108</v>
      </c>
      <c r="B110" s="3" t="s">
        <v>246</v>
      </c>
      <c r="C110" s="3" t="s">
        <v>247</v>
      </c>
      <c r="D110" s="12">
        <v>1500</v>
      </c>
      <c r="E110" s="12">
        <v>3700</v>
      </c>
      <c r="F110" t="s">
        <v>16</v>
      </c>
      <c r="G110" t="s">
        <v>17</v>
      </c>
      <c r="H110" t="s">
        <v>18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148</v>
      </c>
      <c r="O110" s="8">
        <f>E110/D110*100</f>
        <v>246.66666666666669</v>
      </c>
      <c r="P110" s="12">
        <f>E110/L110</f>
        <v>78.723404255319153</v>
      </c>
      <c r="Q110" t="str">
        <f>LEFT(N110,SEARCH("/",N110,1)-1)</f>
        <v>film &amp; video</v>
      </c>
      <c r="R110" t="str">
        <f>RIGHT(N110,LEN(N110)-SEARCH("/",N110,1))</f>
        <v>shorts</v>
      </c>
      <c r="S110" s="15">
        <f t="shared" si="2"/>
        <v>41365.613078703704</v>
      </c>
      <c r="T110" s="15">
        <f t="shared" si="3"/>
        <v>41425.613078703704</v>
      </c>
    </row>
    <row r="111" spans="1:20" ht="45" x14ac:dyDescent="0.25">
      <c r="A111">
        <v>109</v>
      </c>
      <c r="B111" s="3" t="s">
        <v>248</v>
      </c>
      <c r="C111" s="3" t="s">
        <v>249</v>
      </c>
      <c r="D111" s="12">
        <v>1000</v>
      </c>
      <c r="E111" s="12">
        <v>2195</v>
      </c>
      <c r="F111" t="s">
        <v>16</v>
      </c>
      <c r="G111" t="s">
        <v>17</v>
      </c>
      <c r="H111" t="s">
        <v>18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148</v>
      </c>
      <c r="O111" s="8">
        <f>E111/D111*100</f>
        <v>219.49999999999997</v>
      </c>
      <c r="P111" s="12">
        <f>E111/L111</f>
        <v>46.702127659574465</v>
      </c>
      <c r="Q111" t="str">
        <f>LEFT(N111,SEARCH("/",N111,1)-1)</f>
        <v>film &amp; video</v>
      </c>
      <c r="R111" t="str">
        <f>RIGHT(N111,LEN(N111)-SEARCH("/",N111,1))</f>
        <v>shorts</v>
      </c>
      <c r="S111" s="15">
        <f t="shared" si="2"/>
        <v>40570.025810185187</v>
      </c>
      <c r="T111" s="15">
        <f t="shared" si="3"/>
        <v>40600.025810185187</v>
      </c>
    </row>
    <row r="112" spans="1:20" ht="45" x14ac:dyDescent="0.25">
      <c r="A112">
        <v>110</v>
      </c>
      <c r="B112" s="3" t="s">
        <v>250</v>
      </c>
      <c r="C112" s="3" t="s">
        <v>251</v>
      </c>
      <c r="D112" s="12">
        <v>1300</v>
      </c>
      <c r="E112" s="12">
        <v>1700</v>
      </c>
      <c r="F112" t="s">
        <v>16</v>
      </c>
      <c r="G112" t="s">
        <v>17</v>
      </c>
      <c r="H112" t="s">
        <v>18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148</v>
      </c>
      <c r="O112" s="8">
        <f>E112/D112*100</f>
        <v>130.76923076923077</v>
      </c>
      <c r="P112" s="12">
        <f>E112/L112</f>
        <v>65.384615384615387</v>
      </c>
      <c r="Q112" t="str">
        <f>LEFT(N112,SEARCH("/",N112,1)-1)</f>
        <v>film &amp; video</v>
      </c>
      <c r="R112" t="str">
        <f>RIGHT(N112,LEN(N112)-SEARCH("/",N112,1))</f>
        <v>shorts</v>
      </c>
      <c r="S112" s="15">
        <f t="shared" si="2"/>
        <v>41557.949687500004</v>
      </c>
      <c r="T112" s="15">
        <f t="shared" si="3"/>
        <v>41592.249305555553</v>
      </c>
    </row>
    <row r="113" spans="1:20" ht="45" x14ac:dyDescent="0.25">
      <c r="A113">
        <v>111</v>
      </c>
      <c r="B113" s="3" t="s">
        <v>252</v>
      </c>
      <c r="C113" s="3" t="s">
        <v>253</v>
      </c>
      <c r="D113" s="12">
        <v>3500</v>
      </c>
      <c r="E113" s="12">
        <v>5410</v>
      </c>
      <c r="F113" t="s">
        <v>16</v>
      </c>
      <c r="G113" t="s">
        <v>50</v>
      </c>
      <c r="H113" t="s">
        <v>51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148</v>
      </c>
      <c r="O113" s="8">
        <f>E113/D113*100</f>
        <v>154.57142857142858</v>
      </c>
      <c r="P113" s="12">
        <f>E113/L113</f>
        <v>102.0754716981132</v>
      </c>
      <c r="Q113" t="str">
        <f>LEFT(N113,SEARCH("/",N113,1)-1)</f>
        <v>film &amp; video</v>
      </c>
      <c r="R113" t="str">
        <f>RIGHT(N113,LEN(N113)-SEARCH("/",N113,1))</f>
        <v>shorts</v>
      </c>
      <c r="S113" s="15">
        <f t="shared" si="2"/>
        <v>42125.333182870367</v>
      </c>
      <c r="T113" s="15">
        <f t="shared" si="3"/>
        <v>42155.333182870367</v>
      </c>
    </row>
    <row r="114" spans="1:20" ht="60" x14ac:dyDescent="0.25">
      <c r="A114">
        <v>112</v>
      </c>
      <c r="B114" s="3" t="s">
        <v>254</v>
      </c>
      <c r="C114" s="3" t="s">
        <v>255</v>
      </c>
      <c r="D114" s="12">
        <v>5000</v>
      </c>
      <c r="E114" s="12">
        <v>5200</v>
      </c>
      <c r="F114" t="s">
        <v>16</v>
      </c>
      <c r="G114" t="s">
        <v>17</v>
      </c>
      <c r="H114" t="s">
        <v>18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148</v>
      </c>
      <c r="O114" s="8">
        <f>E114/D114*100</f>
        <v>104</v>
      </c>
      <c r="P114" s="12">
        <f>E114/L114</f>
        <v>64.197530864197532</v>
      </c>
      <c r="Q114" t="str">
        <f>LEFT(N114,SEARCH("/",N114,1)-1)</f>
        <v>film &amp; video</v>
      </c>
      <c r="R114" t="str">
        <f>RIGHT(N114,LEN(N114)-SEARCH("/",N114,1))</f>
        <v>shorts</v>
      </c>
      <c r="S114" s="15">
        <f t="shared" si="2"/>
        <v>41718.043032407404</v>
      </c>
      <c r="T114" s="15">
        <f t="shared" si="3"/>
        <v>41742.083333333336</v>
      </c>
    </row>
    <row r="115" spans="1:20" ht="30" x14ac:dyDescent="0.25">
      <c r="A115">
        <v>113</v>
      </c>
      <c r="B115" s="3" t="s">
        <v>256</v>
      </c>
      <c r="C115" s="3" t="s">
        <v>257</v>
      </c>
      <c r="D115" s="12">
        <v>5000</v>
      </c>
      <c r="E115" s="12">
        <v>7050</v>
      </c>
      <c r="F115" t="s">
        <v>16</v>
      </c>
      <c r="G115" t="s">
        <v>17</v>
      </c>
      <c r="H115" t="s">
        <v>18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148</v>
      </c>
      <c r="O115" s="8">
        <f>E115/D115*100</f>
        <v>141</v>
      </c>
      <c r="P115" s="12">
        <f>E115/L115</f>
        <v>90.384615384615387</v>
      </c>
      <c r="Q115" t="str">
        <f>LEFT(N115,SEARCH("/",N115,1)-1)</f>
        <v>film &amp; video</v>
      </c>
      <c r="R115" t="str">
        <f>RIGHT(N115,LEN(N115)-SEARCH("/",N115,1))</f>
        <v>shorts</v>
      </c>
      <c r="S115" s="15">
        <f t="shared" si="2"/>
        <v>40753.758425925924</v>
      </c>
      <c r="T115" s="15">
        <f t="shared" si="3"/>
        <v>40761.625</v>
      </c>
    </row>
    <row r="116" spans="1:20" ht="60" x14ac:dyDescent="0.25">
      <c r="A116">
        <v>114</v>
      </c>
      <c r="B116" s="3" t="s">
        <v>258</v>
      </c>
      <c r="C116" s="3" t="s">
        <v>259</v>
      </c>
      <c r="D116" s="12">
        <v>3000</v>
      </c>
      <c r="E116" s="12">
        <v>3100</v>
      </c>
      <c r="F116" t="s">
        <v>16</v>
      </c>
      <c r="G116" t="s">
        <v>17</v>
      </c>
      <c r="H116" t="s">
        <v>18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148</v>
      </c>
      <c r="O116" s="8">
        <f>E116/D116*100</f>
        <v>103.33333333333334</v>
      </c>
      <c r="P116" s="12">
        <f>E116/L116</f>
        <v>88.571428571428569</v>
      </c>
      <c r="Q116" t="str">
        <f>LEFT(N116,SEARCH("/",N116,1)-1)</f>
        <v>film &amp; video</v>
      </c>
      <c r="R116" t="str">
        <f>RIGHT(N116,LEN(N116)-SEARCH("/",N116,1))</f>
        <v>shorts</v>
      </c>
      <c r="S116" s="15">
        <f t="shared" si="2"/>
        <v>40861.27416666667</v>
      </c>
      <c r="T116" s="15">
        <f t="shared" si="3"/>
        <v>40921.27416666667</v>
      </c>
    </row>
    <row r="117" spans="1:20" ht="30" x14ac:dyDescent="0.25">
      <c r="A117">
        <v>115</v>
      </c>
      <c r="B117" s="3" t="s">
        <v>260</v>
      </c>
      <c r="C117" s="3" t="s">
        <v>261</v>
      </c>
      <c r="D117" s="12">
        <v>450</v>
      </c>
      <c r="E117" s="12">
        <v>632</v>
      </c>
      <c r="F117" t="s">
        <v>16</v>
      </c>
      <c r="G117" t="s">
        <v>17</v>
      </c>
      <c r="H117" t="s">
        <v>18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148</v>
      </c>
      <c r="O117" s="8">
        <f>E117/D117*100</f>
        <v>140.44444444444443</v>
      </c>
      <c r="P117" s="12">
        <f>E117/L117</f>
        <v>28.727272727272727</v>
      </c>
      <c r="Q117" t="str">
        <f>LEFT(N117,SEARCH("/",N117,1)-1)</f>
        <v>film &amp; video</v>
      </c>
      <c r="R117" t="str">
        <f>RIGHT(N117,LEN(N117)-SEARCH("/",N117,1))</f>
        <v>shorts</v>
      </c>
      <c r="S117" s="15">
        <f t="shared" si="2"/>
        <v>40918.738935185182</v>
      </c>
      <c r="T117" s="15">
        <f t="shared" si="3"/>
        <v>40943.738935185182</v>
      </c>
    </row>
    <row r="118" spans="1:20" ht="60" x14ac:dyDescent="0.25">
      <c r="A118">
        <v>116</v>
      </c>
      <c r="B118" s="3" t="s">
        <v>262</v>
      </c>
      <c r="C118" s="3" t="s">
        <v>263</v>
      </c>
      <c r="D118" s="12">
        <v>3500</v>
      </c>
      <c r="E118" s="12">
        <v>3978</v>
      </c>
      <c r="F118" t="s">
        <v>16</v>
      </c>
      <c r="G118" t="s">
        <v>17</v>
      </c>
      <c r="H118" t="s">
        <v>18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148</v>
      </c>
      <c r="O118" s="8">
        <f>E118/D118*100</f>
        <v>113.65714285714286</v>
      </c>
      <c r="P118" s="12">
        <f>E118/L118</f>
        <v>69.78947368421052</v>
      </c>
      <c r="Q118" t="str">
        <f>LEFT(N118,SEARCH("/",N118,1)-1)</f>
        <v>film &amp; video</v>
      </c>
      <c r="R118" t="str">
        <f>RIGHT(N118,LEN(N118)-SEARCH("/",N118,1))</f>
        <v>shorts</v>
      </c>
      <c r="S118" s="15">
        <f t="shared" si="2"/>
        <v>40595.497164351851</v>
      </c>
      <c r="T118" s="15">
        <f t="shared" si="3"/>
        <v>40641.455497685187</v>
      </c>
    </row>
    <row r="119" spans="1:20" ht="60" x14ac:dyDescent="0.25">
      <c r="A119">
        <v>117</v>
      </c>
      <c r="B119" s="3" t="s">
        <v>264</v>
      </c>
      <c r="C119" s="3" t="s">
        <v>265</v>
      </c>
      <c r="D119" s="12">
        <v>4500</v>
      </c>
      <c r="E119" s="12">
        <v>4522.22</v>
      </c>
      <c r="F119" t="s">
        <v>16</v>
      </c>
      <c r="G119" t="s">
        <v>17</v>
      </c>
      <c r="H119" t="s">
        <v>18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148</v>
      </c>
      <c r="O119" s="8">
        <f>E119/D119*100</f>
        <v>100.49377777777779</v>
      </c>
      <c r="P119" s="12">
        <f>E119/L119</f>
        <v>167.48962962962963</v>
      </c>
      <c r="Q119" t="str">
        <f>LEFT(N119,SEARCH("/",N119,1)-1)</f>
        <v>film &amp; video</v>
      </c>
      <c r="R119" t="str">
        <f>RIGHT(N119,LEN(N119)-SEARCH("/",N119,1))</f>
        <v>shorts</v>
      </c>
      <c r="S119" s="15">
        <f t="shared" si="2"/>
        <v>40248.834999999999</v>
      </c>
      <c r="T119" s="15">
        <f t="shared" si="3"/>
        <v>40338.791666666664</v>
      </c>
    </row>
    <row r="120" spans="1:20" ht="45" x14ac:dyDescent="0.25">
      <c r="A120">
        <v>118</v>
      </c>
      <c r="B120" s="3" t="s">
        <v>266</v>
      </c>
      <c r="C120" s="3" t="s">
        <v>267</v>
      </c>
      <c r="D120" s="12">
        <v>5000</v>
      </c>
      <c r="E120" s="12">
        <v>5651.58</v>
      </c>
      <c r="F120" t="s">
        <v>16</v>
      </c>
      <c r="G120" t="s">
        <v>17</v>
      </c>
      <c r="H120" t="s">
        <v>18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148</v>
      </c>
      <c r="O120" s="8">
        <f>E120/D120*100</f>
        <v>113.03159999999998</v>
      </c>
      <c r="P120" s="12">
        <f>E120/L120</f>
        <v>144.91230769230768</v>
      </c>
      <c r="Q120" t="str">
        <f>LEFT(N120,SEARCH("/",N120,1)-1)</f>
        <v>film &amp; video</v>
      </c>
      <c r="R120" t="str">
        <f>RIGHT(N120,LEN(N120)-SEARCH("/",N120,1))</f>
        <v>shorts</v>
      </c>
      <c r="S120" s="15">
        <f t="shared" si="2"/>
        <v>40723.053657407407</v>
      </c>
      <c r="T120" s="15">
        <f t="shared" si="3"/>
        <v>40753.053657407407</v>
      </c>
    </row>
    <row r="121" spans="1:20" ht="60" x14ac:dyDescent="0.25">
      <c r="A121">
        <v>119</v>
      </c>
      <c r="B121" s="3" t="s">
        <v>268</v>
      </c>
      <c r="C121" s="3" t="s">
        <v>269</v>
      </c>
      <c r="D121" s="12">
        <v>3250</v>
      </c>
      <c r="E121" s="12">
        <v>3398.1</v>
      </c>
      <c r="F121" t="s">
        <v>16</v>
      </c>
      <c r="G121" t="s">
        <v>17</v>
      </c>
      <c r="H121" t="s">
        <v>18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148</v>
      </c>
      <c r="O121" s="8">
        <f>E121/D121*100</f>
        <v>104.55692307692308</v>
      </c>
      <c r="P121" s="12">
        <f>E121/L121</f>
        <v>91.840540540540545</v>
      </c>
      <c r="Q121" t="str">
        <f>LEFT(N121,SEARCH("/",N121,1)-1)</f>
        <v>film &amp; video</v>
      </c>
      <c r="R121" t="str">
        <f>RIGHT(N121,LEN(N121)-SEARCH("/",N121,1))</f>
        <v>shorts</v>
      </c>
      <c r="S121" s="15">
        <f t="shared" si="2"/>
        <v>40739.069282407407</v>
      </c>
      <c r="T121" s="15">
        <f t="shared" si="3"/>
        <v>40768.958333333336</v>
      </c>
    </row>
    <row r="122" spans="1:20" ht="60" x14ac:dyDescent="0.25">
      <c r="A122">
        <v>120</v>
      </c>
      <c r="B122" s="3" t="s">
        <v>270</v>
      </c>
      <c r="C122" s="3" t="s">
        <v>271</v>
      </c>
      <c r="D122" s="12">
        <v>70000</v>
      </c>
      <c r="E122" s="12">
        <v>10</v>
      </c>
      <c r="F122" t="s">
        <v>272</v>
      </c>
      <c r="G122" t="s">
        <v>273</v>
      </c>
      <c r="H122" t="s">
        <v>274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275</v>
      </c>
      <c r="O122" s="8">
        <f>E122/D122*100</f>
        <v>1.4285714285714287E-2</v>
      </c>
      <c r="P122" s="12">
        <f>E122/L122</f>
        <v>10</v>
      </c>
      <c r="Q122" t="str">
        <f>LEFT(N122,SEARCH("/",N122,1)-1)</f>
        <v>film &amp; video</v>
      </c>
      <c r="R122" t="str">
        <f>RIGHT(N122,LEN(N122)-SEARCH("/",N122,1))</f>
        <v>science fiction</v>
      </c>
      <c r="S122" s="15">
        <f t="shared" si="2"/>
        <v>42616.049849537041</v>
      </c>
      <c r="T122" s="15">
        <f t="shared" si="3"/>
        <v>42646.049849537041</v>
      </c>
    </row>
    <row r="123" spans="1:20" ht="60" x14ac:dyDescent="0.25">
      <c r="A123">
        <v>121</v>
      </c>
      <c r="B123" s="3" t="s">
        <v>276</v>
      </c>
      <c r="C123" s="3" t="s">
        <v>277</v>
      </c>
      <c r="D123" s="12">
        <v>3000</v>
      </c>
      <c r="E123" s="12">
        <v>1</v>
      </c>
      <c r="F123" t="s">
        <v>272</v>
      </c>
      <c r="G123" t="s">
        <v>17</v>
      </c>
      <c r="H123" t="s">
        <v>18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275</v>
      </c>
      <c r="O123" s="8">
        <f>E123/D123*100</f>
        <v>3.3333333333333333E-2</v>
      </c>
      <c r="P123" s="12">
        <f>E123/L123</f>
        <v>1</v>
      </c>
      <c r="Q123" t="str">
        <f>LEFT(N123,SEARCH("/",N123,1)-1)</f>
        <v>film &amp; video</v>
      </c>
      <c r="R123" t="str">
        <f>RIGHT(N123,LEN(N123)-SEARCH("/",N123,1))</f>
        <v>science fiction</v>
      </c>
      <c r="S123" s="15">
        <f t="shared" si="2"/>
        <v>42096.704976851848</v>
      </c>
      <c r="T123" s="15">
        <f t="shared" si="3"/>
        <v>42112.427777777775</v>
      </c>
    </row>
    <row r="124" spans="1:20" ht="45" x14ac:dyDescent="0.25">
      <c r="A124">
        <v>122</v>
      </c>
      <c r="B124" s="3" t="s">
        <v>278</v>
      </c>
      <c r="C124" s="3" t="s">
        <v>279</v>
      </c>
      <c r="D124" s="12">
        <v>100000000</v>
      </c>
      <c r="E124" s="12">
        <v>0</v>
      </c>
      <c r="F124" t="s">
        <v>272</v>
      </c>
      <c r="G124" t="s">
        <v>17</v>
      </c>
      <c r="H124" t="s">
        <v>18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275</v>
      </c>
      <c r="O124" s="8">
        <f>E124/D124*100</f>
        <v>0</v>
      </c>
      <c r="P124" s="12" t="e">
        <f>E124/L124</f>
        <v>#DIV/0!</v>
      </c>
      <c r="Q124" t="str">
        <f>LEFT(N124,SEARCH("/",N124,1)-1)</f>
        <v>film &amp; video</v>
      </c>
      <c r="R124" t="str">
        <f>RIGHT(N124,LEN(N124)-SEARCH("/",N124,1))</f>
        <v>science fiction</v>
      </c>
      <c r="S124" s="15">
        <f t="shared" si="2"/>
        <v>42593.431793981479</v>
      </c>
      <c r="T124" s="15">
        <f t="shared" si="3"/>
        <v>42653.431793981479</v>
      </c>
    </row>
    <row r="125" spans="1:20" ht="60" x14ac:dyDescent="0.25">
      <c r="A125">
        <v>123</v>
      </c>
      <c r="B125" s="3" t="s">
        <v>280</v>
      </c>
      <c r="C125" s="3" t="s">
        <v>281</v>
      </c>
      <c r="D125" s="12">
        <v>55000</v>
      </c>
      <c r="E125" s="12">
        <v>151</v>
      </c>
      <c r="F125" t="s">
        <v>272</v>
      </c>
      <c r="G125" t="s">
        <v>17</v>
      </c>
      <c r="H125" t="s">
        <v>18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275</v>
      </c>
      <c r="O125" s="8">
        <f>E125/D125*100</f>
        <v>0.27454545454545454</v>
      </c>
      <c r="P125" s="12">
        <f>E125/L125</f>
        <v>25.166666666666668</v>
      </c>
      <c r="Q125" t="str">
        <f>LEFT(N125,SEARCH("/",N125,1)-1)</f>
        <v>film &amp; video</v>
      </c>
      <c r="R125" t="str">
        <f>RIGHT(N125,LEN(N125)-SEARCH("/",N125,1))</f>
        <v>science fiction</v>
      </c>
      <c r="S125" s="15">
        <f t="shared" si="2"/>
        <v>41904.781990740739</v>
      </c>
      <c r="T125" s="15">
        <f t="shared" si="3"/>
        <v>41940.916666666664</v>
      </c>
    </row>
    <row r="126" spans="1:20" ht="45" x14ac:dyDescent="0.25">
      <c r="A126">
        <v>124</v>
      </c>
      <c r="B126" s="3" t="s">
        <v>282</v>
      </c>
      <c r="C126" s="3" t="s">
        <v>283</v>
      </c>
      <c r="D126" s="12">
        <v>4000</v>
      </c>
      <c r="E126" s="12">
        <v>0</v>
      </c>
      <c r="F126" t="s">
        <v>272</v>
      </c>
      <c r="G126" t="s">
        <v>17</v>
      </c>
      <c r="H126" t="s">
        <v>18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275</v>
      </c>
      <c r="O126" s="8">
        <f>E126/D126*100</f>
        <v>0</v>
      </c>
      <c r="P126" s="12" t="e">
        <f>E126/L126</f>
        <v>#DIV/0!</v>
      </c>
      <c r="Q126" t="str">
        <f>LEFT(N126,SEARCH("/",N126,1)-1)</f>
        <v>film &amp; video</v>
      </c>
      <c r="R126" t="str">
        <f>RIGHT(N126,LEN(N126)-SEARCH("/",N126,1))</f>
        <v>science fiction</v>
      </c>
      <c r="S126" s="15">
        <f t="shared" si="2"/>
        <v>42114.928726851853</v>
      </c>
      <c r="T126" s="15">
        <f t="shared" si="3"/>
        <v>42139.928726851853</v>
      </c>
    </row>
    <row r="127" spans="1:20" ht="60" x14ac:dyDescent="0.25">
      <c r="A127">
        <v>125</v>
      </c>
      <c r="B127" s="3" t="s">
        <v>284</v>
      </c>
      <c r="C127" s="3" t="s">
        <v>285</v>
      </c>
      <c r="D127" s="12">
        <v>500</v>
      </c>
      <c r="E127" s="12">
        <v>70</v>
      </c>
      <c r="F127" t="s">
        <v>272</v>
      </c>
      <c r="G127" t="s">
        <v>159</v>
      </c>
      <c r="H127" t="s">
        <v>160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275</v>
      </c>
      <c r="O127" s="8">
        <f>E127/D127*100</f>
        <v>14.000000000000002</v>
      </c>
      <c r="P127" s="12">
        <f>E127/L127</f>
        <v>11.666666666666666</v>
      </c>
      <c r="Q127" t="str">
        <f>LEFT(N127,SEARCH("/",N127,1)-1)</f>
        <v>film &amp; video</v>
      </c>
      <c r="R127" t="str">
        <f>RIGHT(N127,LEN(N127)-SEARCH("/",N127,1))</f>
        <v>science fiction</v>
      </c>
      <c r="S127" s="15">
        <f t="shared" si="2"/>
        <v>42709.993981481486</v>
      </c>
      <c r="T127" s="15">
        <f t="shared" si="3"/>
        <v>42769.993981481486</v>
      </c>
    </row>
    <row r="128" spans="1:20" ht="60" x14ac:dyDescent="0.25">
      <c r="A128">
        <v>126</v>
      </c>
      <c r="B128" s="3" t="s">
        <v>286</v>
      </c>
      <c r="C128" s="3" t="s">
        <v>287</v>
      </c>
      <c r="D128" s="12">
        <v>25000</v>
      </c>
      <c r="E128" s="12">
        <v>1387</v>
      </c>
      <c r="F128" t="s">
        <v>272</v>
      </c>
      <c r="G128" t="s">
        <v>17</v>
      </c>
      <c r="H128" t="s">
        <v>18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275</v>
      </c>
      <c r="O128" s="8">
        <f>E128/D128*100</f>
        <v>5.548</v>
      </c>
      <c r="P128" s="12">
        <f>E128/L128</f>
        <v>106.69230769230769</v>
      </c>
      <c r="Q128" t="str">
        <f>LEFT(N128,SEARCH("/",N128,1)-1)</f>
        <v>film &amp; video</v>
      </c>
      <c r="R128" t="str">
        <f>RIGHT(N128,LEN(N128)-SEARCH("/",N128,1))</f>
        <v>science fiction</v>
      </c>
      <c r="S128" s="15">
        <f t="shared" si="2"/>
        <v>42135.589548611111</v>
      </c>
      <c r="T128" s="15">
        <f t="shared" si="3"/>
        <v>42166.083333333328</v>
      </c>
    </row>
    <row r="129" spans="1:20" ht="60" x14ac:dyDescent="0.25">
      <c r="A129">
        <v>127</v>
      </c>
      <c r="B129" s="3" t="s">
        <v>288</v>
      </c>
      <c r="C129" s="3" t="s">
        <v>289</v>
      </c>
      <c r="D129" s="12">
        <v>8000</v>
      </c>
      <c r="E129" s="12">
        <v>190</v>
      </c>
      <c r="F129" t="s">
        <v>272</v>
      </c>
      <c r="G129" t="s">
        <v>17</v>
      </c>
      <c r="H129" t="s">
        <v>18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275</v>
      </c>
      <c r="O129" s="8">
        <f>E129/D129*100</f>
        <v>2.375</v>
      </c>
      <c r="P129" s="12">
        <f>E129/L129</f>
        <v>47.5</v>
      </c>
      <c r="Q129" t="str">
        <f>LEFT(N129,SEARCH("/",N129,1)-1)</f>
        <v>film &amp; video</v>
      </c>
      <c r="R129" t="str">
        <f>RIGHT(N129,LEN(N129)-SEARCH("/",N129,1))</f>
        <v>science fiction</v>
      </c>
      <c r="S129" s="15">
        <f t="shared" si="2"/>
        <v>42067.62431712963</v>
      </c>
      <c r="T129" s="15">
        <f t="shared" si="3"/>
        <v>42097.582650462966</v>
      </c>
    </row>
    <row r="130" spans="1:20" ht="30" x14ac:dyDescent="0.25">
      <c r="A130">
        <v>128</v>
      </c>
      <c r="B130" s="3" t="s">
        <v>290</v>
      </c>
      <c r="C130" s="3" t="s">
        <v>291</v>
      </c>
      <c r="D130" s="12">
        <v>100000</v>
      </c>
      <c r="E130" s="12">
        <v>1867</v>
      </c>
      <c r="F130" t="s">
        <v>272</v>
      </c>
      <c r="G130" t="s">
        <v>17</v>
      </c>
      <c r="H130" t="s">
        <v>18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275</v>
      </c>
      <c r="O130" s="8">
        <f>E130/D130*100</f>
        <v>1.867</v>
      </c>
      <c r="P130" s="12">
        <f>E130/L130</f>
        <v>311.16666666666669</v>
      </c>
      <c r="Q130" t="str">
        <f>LEFT(N130,SEARCH("/",N130,1)-1)</f>
        <v>film &amp; video</v>
      </c>
      <c r="R130" t="str">
        <f>RIGHT(N130,LEN(N130)-SEARCH("/",N130,1))</f>
        <v>science fiction</v>
      </c>
      <c r="S130" s="15">
        <f t="shared" si="2"/>
        <v>42628.22792824074</v>
      </c>
      <c r="T130" s="15">
        <f t="shared" si="3"/>
        <v>42663.22792824074</v>
      </c>
    </row>
    <row r="131" spans="1:20" ht="60" x14ac:dyDescent="0.25">
      <c r="A131">
        <v>129</v>
      </c>
      <c r="B131" s="3" t="s">
        <v>292</v>
      </c>
      <c r="C131" s="3" t="s">
        <v>293</v>
      </c>
      <c r="D131" s="12">
        <v>20000</v>
      </c>
      <c r="E131" s="12">
        <v>0</v>
      </c>
      <c r="F131" t="s">
        <v>272</v>
      </c>
      <c r="G131" t="s">
        <v>17</v>
      </c>
      <c r="H131" t="s">
        <v>18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275</v>
      </c>
      <c r="O131" s="8">
        <f>E131/D131*100</f>
        <v>0</v>
      </c>
      <c r="P131" s="12" t="e">
        <f>E131/L131</f>
        <v>#DIV/0!</v>
      </c>
      <c r="Q131" t="str">
        <f>LEFT(N131,SEARCH("/",N131,1)-1)</f>
        <v>film &amp; video</v>
      </c>
      <c r="R131" t="str">
        <f>RIGHT(N131,LEN(N131)-SEARCH("/",N131,1))</f>
        <v>science fiction</v>
      </c>
      <c r="S131" s="15">
        <f t="shared" ref="S131:S194" si="4">(((J131/60)/60)/24)+DATE(1970,1,1)</f>
        <v>41882.937303240738</v>
      </c>
      <c r="T131" s="15">
        <f t="shared" ref="T131:T194" si="5">(((I131/60)/60)/24)+DATE(1970,1,1)</f>
        <v>41942.937303240738</v>
      </c>
    </row>
    <row r="132" spans="1:20" ht="60" x14ac:dyDescent="0.25">
      <c r="A132">
        <v>130</v>
      </c>
      <c r="B132" s="3" t="s">
        <v>294</v>
      </c>
      <c r="C132" s="3" t="s">
        <v>295</v>
      </c>
      <c r="D132" s="12">
        <v>600</v>
      </c>
      <c r="E132" s="12">
        <v>0</v>
      </c>
      <c r="F132" t="s">
        <v>272</v>
      </c>
      <c r="G132" t="s">
        <v>24</v>
      </c>
      <c r="H132" t="s">
        <v>25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275</v>
      </c>
      <c r="O132" s="8">
        <f>E132/D132*100</f>
        <v>0</v>
      </c>
      <c r="P132" s="12" t="e">
        <f>E132/L132</f>
        <v>#DIV/0!</v>
      </c>
      <c r="Q132" t="str">
        <f>LEFT(N132,SEARCH("/",N132,1)-1)</f>
        <v>film &amp; video</v>
      </c>
      <c r="R132" t="str">
        <f>RIGHT(N132,LEN(N132)-SEARCH("/",N132,1))</f>
        <v>science fiction</v>
      </c>
      <c r="S132" s="15">
        <f t="shared" si="4"/>
        <v>41778.915416666663</v>
      </c>
      <c r="T132" s="15">
        <f t="shared" si="5"/>
        <v>41806.844444444447</v>
      </c>
    </row>
    <row r="133" spans="1:20" x14ac:dyDescent="0.25">
      <c r="A133">
        <v>131</v>
      </c>
      <c r="B133" s="3" t="s">
        <v>296</v>
      </c>
      <c r="C133" s="3" t="s">
        <v>297</v>
      </c>
      <c r="D133" s="12">
        <v>1200</v>
      </c>
      <c r="E133" s="12">
        <v>0</v>
      </c>
      <c r="F133" t="s">
        <v>272</v>
      </c>
      <c r="G133" t="s">
        <v>17</v>
      </c>
      <c r="H133" t="s">
        <v>18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275</v>
      </c>
      <c r="O133" s="8">
        <f>E133/D133*100</f>
        <v>0</v>
      </c>
      <c r="P133" s="12" t="e">
        <f>E133/L133</f>
        <v>#DIV/0!</v>
      </c>
      <c r="Q133" t="str">
        <f>LEFT(N133,SEARCH("/",N133,1)-1)</f>
        <v>film &amp; video</v>
      </c>
      <c r="R133" t="str">
        <f>RIGHT(N133,LEN(N133)-SEARCH("/",N133,1))</f>
        <v>science fiction</v>
      </c>
      <c r="S133" s="15">
        <f t="shared" si="4"/>
        <v>42541.837511574078</v>
      </c>
      <c r="T133" s="15">
        <f t="shared" si="5"/>
        <v>42557</v>
      </c>
    </row>
    <row r="134" spans="1:20" ht="60" x14ac:dyDescent="0.25">
      <c r="A134">
        <v>132</v>
      </c>
      <c r="B134" s="3" t="s">
        <v>298</v>
      </c>
      <c r="C134" s="3" t="s">
        <v>299</v>
      </c>
      <c r="D134" s="12">
        <v>80000</v>
      </c>
      <c r="E134" s="12">
        <v>7655</v>
      </c>
      <c r="F134" t="s">
        <v>272</v>
      </c>
      <c r="G134" t="s">
        <v>17</v>
      </c>
      <c r="H134" t="s">
        <v>18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275</v>
      </c>
      <c r="O134" s="8">
        <f>E134/D134*100</f>
        <v>9.5687499999999996</v>
      </c>
      <c r="P134" s="12">
        <f>E134/L134</f>
        <v>94.506172839506178</v>
      </c>
      <c r="Q134" t="str">
        <f>LEFT(N134,SEARCH("/",N134,1)-1)</f>
        <v>film &amp; video</v>
      </c>
      <c r="R134" t="str">
        <f>RIGHT(N134,LEN(N134)-SEARCH("/",N134,1))</f>
        <v>science fiction</v>
      </c>
      <c r="S134" s="15">
        <f t="shared" si="4"/>
        <v>41905.812581018516</v>
      </c>
      <c r="T134" s="15">
        <f t="shared" si="5"/>
        <v>41950.854247685187</v>
      </c>
    </row>
    <row r="135" spans="1:20" ht="45" x14ac:dyDescent="0.25">
      <c r="A135">
        <v>133</v>
      </c>
      <c r="B135" s="3" t="s">
        <v>300</v>
      </c>
      <c r="C135" s="3" t="s">
        <v>301</v>
      </c>
      <c r="D135" s="12">
        <v>71764</v>
      </c>
      <c r="E135" s="12">
        <v>0</v>
      </c>
      <c r="F135" t="s">
        <v>272</v>
      </c>
      <c r="G135" t="s">
        <v>17</v>
      </c>
      <c r="H135" t="s">
        <v>18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275</v>
      </c>
      <c r="O135" s="8">
        <f>E135/D135*100</f>
        <v>0</v>
      </c>
      <c r="P135" s="12" t="e">
        <f>E135/L135</f>
        <v>#DIV/0!</v>
      </c>
      <c r="Q135" t="str">
        <f>LEFT(N135,SEARCH("/",N135,1)-1)</f>
        <v>film &amp; video</v>
      </c>
      <c r="R135" t="str">
        <f>RIGHT(N135,LEN(N135)-SEARCH("/",N135,1))</f>
        <v>science fiction</v>
      </c>
      <c r="S135" s="15">
        <f t="shared" si="4"/>
        <v>42491.80768518518</v>
      </c>
      <c r="T135" s="15">
        <f t="shared" si="5"/>
        <v>42521.729861111111</v>
      </c>
    </row>
    <row r="136" spans="1:20" ht="30" x14ac:dyDescent="0.25">
      <c r="A136">
        <v>134</v>
      </c>
      <c r="B136" s="3" t="s">
        <v>302</v>
      </c>
      <c r="C136" s="3" t="s">
        <v>303</v>
      </c>
      <c r="D136" s="12">
        <v>5000</v>
      </c>
      <c r="E136" s="12">
        <v>0</v>
      </c>
      <c r="F136" t="s">
        <v>272</v>
      </c>
      <c r="G136" t="s">
        <v>17</v>
      </c>
      <c r="H136" t="s">
        <v>18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275</v>
      </c>
      <c r="O136" s="8">
        <f>E136/D136*100</f>
        <v>0</v>
      </c>
      <c r="P136" s="12" t="e">
        <f>E136/L136</f>
        <v>#DIV/0!</v>
      </c>
      <c r="Q136" t="str">
        <f>LEFT(N136,SEARCH("/",N136,1)-1)</f>
        <v>film &amp; video</v>
      </c>
      <c r="R136" t="str">
        <f>RIGHT(N136,LEN(N136)-SEARCH("/",N136,1))</f>
        <v>science fiction</v>
      </c>
      <c r="S136" s="15">
        <f t="shared" si="4"/>
        <v>42221.909930555557</v>
      </c>
      <c r="T136" s="15">
        <f t="shared" si="5"/>
        <v>42251.708333333328</v>
      </c>
    </row>
    <row r="137" spans="1:20" ht="45" x14ac:dyDescent="0.25">
      <c r="A137">
        <v>135</v>
      </c>
      <c r="B137" s="3" t="s">
        <v>304</v>
      </c>
      <c r="C137" s="3" t="s">
        <v>305</v>
      </c>
      <c r="D137" s="12">
        <v>3000</v>
      </c>
      <c r="E137" s="12">
        <v>403</v>
      </c>
      <c r="F137" t="s">
        <v>272</v>
      </c>
      <c r="G137" t="s">
        <v>17</v>
      </c>
      <c r="H137" t="s">
        <v>18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275</v>
      </c>
      <c r="O137" s="8">
        <f>E137/D137*100</f>
        <v>13.433333333333334</v>
      </c>
      <c r="P137" s="12">
        <f>E137/L137</f>
        <v>80.599999999999994</v>
      </c>
      <c r="Q137" t="str">
        <f>LEFT(N137,SEARCH("/",N137,1)-1)</f>
        <v>film &amp; video</v>
      </c>
      <c r="R137" t="str">
        <f>RIGHT(N137,LEN(N137)-SEARCH("/",N137,1))</f>
        <v>science fiction</v>
      </c>
      <c r="S137" s="15">
        <f t="shared" si="4"/>
        <v>41788.381909722222</v>
      </c>
      <c r="T137" s="15">
        <f t="shared" si="5"/>
        <v>41821.791666666664</v>
      </c>
    </row>
    <row r="138" spans="1:20" ht="60" x14ac:dyDescent="0.25">
      <c r="A138">
        <v>136</v>
      </c>
      <c r="B138" s="3" t="s">
        <v>306</v>
      </c>
      <c r="C138" s="3" t="s">
        <v>277</v>
      </c>
      <c r="D138" s="12">
        <v>3000</v>
      </c>
      <c r="E138" s="12">
        <v>0</v>
      </c>
      <c r="F138" t="s">
        <v>272</v>
      </c>
      <c r="G138" t="s">
        <v>17</v>
      </c>
      <c r="H138" t="s">
        <v>18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275</v>
      </c>
      <c r="O138" s="8">
        <f>E138/D138*100</f>
        <v>0</v>
      </c>
      <c r="P138" s="12" t="e">
        <f>E138/L138</f>
        <v>#DIV/0!</v>
      </c>
      <c r="Q138" t="str">
        <f>LEFT(N138,SEARCH("/",N138,1)-1)</f>
        <v>film &amp; video</v>
      </c>
      <c r="R138" t="str">
        <f>RIGHT(N138,LEN(N138)-SEARCH("/",N138,1))</f>
        <v>science fiction</v>
      </c>
      <c r="S138" s="15">
        <f t="shared" si="4"/>
        <v>42096.410115740742</v>
      </c>
      <c r="T138" s="15">
        <f t="shared" si="5"/>
        <v>42140.427777777775</v>
      </c>
    </row>
    <row r="139" spans="1:20" ht="60" x14ac:dyDescent="0.25">
      <c r="A139">
        <v>137</v>
      </c>
      <c r="B139" s="3" t="s">
        <v>307</v>
      </c>
      <c r="C139" s="3" t="s">
        <v>308</v>
      </c>
      <c r="D139" s="12">
        <v>55000</v>
      </c>
      <c r="E139" s="12">
        <v>0</v>
      </c>
      <c r="F139" t="s">
        <v>272</v>
      </c>
      <c r="G139" t="s">
        <v>309</v>
      </c>
      <c r="H139" t="s">
        <v>310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275</v>
      </c>
      <c r="O139" s="8">
        <f>E139/D139*100</f>
        <v>0</v>
      </c>
      <c r="P139" s="12" t="e">
        <f>E139/L139</f>
        <v>#DIV/0!</v>
      </c>
      <c r="Q139" t="str">
        <f>LEFT(N139,SEARCH("/",N139,1)-1)</f>
        <v>film &amp; video</v>
      </c>
      <c r="R139" t="str">
        <f>RIGHT(N139,LEN(N139)-SEARCH("/",N139,1))</f>
        <v>science fiction</v>
      </c>
      <c r="S139" s="15">
        <f t="shared" si="4"/>
        <v>42239.573993055557</v>
      </c>
      <c r="T139" s="15">
        <f t="shared" si="5"/>
        <v>42289.573993055557</v>
      </c>
    </row>
    <row r="140" spans="1:20" ht="60" x14ac:dyDescent="0.25">
      <c r="A140">
        <v>138</v>
      </c>
      <c r="B140" s="3" t="s">
        <v>311</v>
      </c>
      <c r="C140" s="3" t="s">
        <v>312</v>
      </c>
      <c r="D140" s="12">
        <v>150000</v>
      </c>
      <c r="E140" s="12">
        <v>4712</v>
      </c>
      <c r="F140" t="s">
        <v>272</v>
      </c>
      <c r="G140" t="s">
        <v>17</v>
      </c>
      <c r="H140" t="s">
        <v>18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275</v>
      </c>
      <c r="O140" s="8">
        <f>E140/D140*100</f>
        <v>3.1413333333333333</v>
      </c>
      <c r="P140" s="12">
        <f>E140/L140</f>
        <v>81.241379310344826</v>
      </c>
      <c r="Q140" t="str">
        <f>LEFT(N140,SEARCH("/",N140,1)-1)</f>
        <v>film &amp; video</v>
      </c>
      <c r="R140" t="str">
        <f>RIGHT(N140,LEN(N140)-SEARCH("/",N140,1))</f>
        <v>science fiction</v>
      </c>
      <c r="S140" s="15">
        <f t="shared" si="4"/>
        <v>42186.257418981477</v>
      </c>
      <c r="T140" s="15">
        <f t="shared" si="5"/>
        <v>42217.207638888889</v>
      </c>
    </row>
    <row r="141" spans="1:20" ht="45" x14ac:dyDescent="0.25">
      <c r="A141">
        <v>139</v>
      </c>
      <c r="B141" s="3" t="s">
        <v>313</v>
      </c>
      <c r="C141" s="3" t="s">
        <v>314</v>
      </c>
      <c r="D141" s="12">
        <v>500</v>
      </c>
      <c r="E141" s="12">
        <v>500</v>
      </c>
      <c r="F141" t="s">
        <v>272</v>
      </c>
      <c r="G141" t="s">
        <v>17</v>
      </c>
      <c r="H141" t="s">
        <v>18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275</v>
      </c>
      <c r="O141" s="8">
        <f>E141/D141*100</f>
        <v>100</v>
      </c>
      <c r="P141" s="12">
        <f>E141/L141</f>
        <v>500</v>
      </c>
      <c r="Q141" t="str">
        <f>LEFT(N141,SEARCH("/",N141,1)-1)</f>
        <v>film &amp; video</v>
      </c>
      <c r="R141" t="str">
        <f>RIGHT(N141,LEN(N141)-SEARCH("/",N141,1))</f>
        <v>science fiction</v>
      </c>
      <c r="S141" s="15">
        <f t="shared" si="4"/>
        <v>42187.920972222222</v>
      </c>
      <c r="T141" s="15">
        <f t="shared" si="5"/>
        <v>42197.920972222222</v>
      </c>
    </row>
    <row r="142" spans="1:20" ht="60" x14ac:dyDescent="0.25">
      <c r="A142">
        <v>140</v>
      </c>
      <c r="B142" s="3" t="s">
        <v>315</v>
      </c>
      <c r="C142" s="3" t="s">
        <v>316</v>
      </c>
      <c r="D142" s="12">
        <v>200000</v>
      </c>
      <c r="E142" s="12">
        <v>0</v>
      </c>
      <c r="F142" t="s">
        <v>272</v>
      </c>
      <c r="G142" t="s">
        <v>17</v>
      </c>
      <c r="H142" t="s">
        <v>18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275</v>
      </c>
      <c r="O142" s="8">
        <f>E142/D142*100</f>
        <v>0</v>
      </c>
      <c r="P142" s="12" t="e">
        <f>E142/L142</f>
        <v>#DIV/0!</v>
      </c>
      <c r="Q142" t="str">
        <f>LEFT(N142,SEARCH("/",N142,1)-1)</f>
        <v>film &amp; video</v>
      </c>
      <c r="R142" t="str">
        <f>RIGHT(N142,LEN(N142)-SEARCH("/",N142,1))</f>
        <v>science fiction</v>
      </c>
      <c r="S142" s="15">
        <f t="shared" si="4"/>
        <v>42053.198287037041</v>
      </c>
      <c r="T142" s="15">
        <f t="shared" si="5"/>
        <v>42083.15662037037</v>
      </c>
    </row>
    <row r="143" spans="1:20" ht="45" x14ac:dyDescent="0.25">
      <c r="A143">
        <v>141</v>
      </c>
      <c r="B143" s="3" t="s">
        <v>317</v>
      </c>
      <c r="C143" s="3" t="s">
        <v>318</v>
      </c>
      <c r="D143" s="12">
        <v>12000</v>
      </c>
      <c r="E143" s="12">
        <v>1293</v>
      </c>
      <c r="F143" t="s">
        <v>272</v>
      </c>
      <c r="G143" t="s">
        <v>17</v>
      </c>
      <c r="H143" t="s">
        <v>18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275</v>
      </c>
      <c r="O143" s="8">
        <f>E143/D143*100</f>
        <v>10.775</v>
      </c>
      <c r="P143" s="12">
        <f>E143/L143</f>
        <v>46.178571428571431</v>
      </c>
      <c r="Q143" t="str">
        <f>LEFT(N143,SEARCH("/",N143,1)-1)</f>
        <v>film &amp; video</v>
      </c>
      <c r="R143" t="str">
        <f>RIGHT(N143,LEN(N143)-SEARCH("/",N143,1))</f>
        <v>science fiction</v>
      </c>
      <c r="S143" s="15">
        <f t="shared" si="4"/>
        <v>42110.153043981481</v>
      </c>
      <c r="T143" s="15">
        <f t="shared" si="5"/>
        <v>42155.153043981481</v>
      </c>
    </row>
    <row r="144" spans="1:20" ht="60" x14ac:dyDescent="0.25">
      <c r="A144">
        <v>142</v>
      </c>
      <c r="B144" s="3" t="s">
        <v>319</v>
      </c>
      <c r="C144" s="3" t="s">
        <v>320</v>
      </c>
      <c r="D144" s="12">
        <v>3000</v>
      </c>
      <c r="E144" s="12">
        <v>10</v>
      </c>
      <c r="F144" t="s">
        <v>272</v>
      </c>
      <c r="G144" t="s">
        <v>17</v>
      </c>
      <c r="H144" t="s">
        <v>18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275</v>
      </c>
      <c r="O144" s="8">
        <f>E144/D144*100</f>
        <v>0.33333333333333337</v>
      </c>
      <c r="P144" s="12">
        <f>E144/L144</f>
        <v>10</v>
      </c>
      <c r="Q144" t="str">
        <f>LEFT(N144,SEARCH("/",N144,1)-1)</f>
        <v>film &amp; video</v>
      </c>
      <c r="R144" t="str">
        <f>RIGHT(N144,LEN(N144)-SEARCH("/",N144,1))</f>
        <v>science fiction</v>
      </c>
      <c r="S144" s="15">
        <f t="shared" si="4"/>
        <v>41938.893263888887</v>
      </c>
      <c r="T144" s="15">
        <f t="shared" si="5"/>
        <v>41959.934930555552</v>
      </c>
    </row>
    <row r="145" spans="1:20" ht="60" x14ac:dyDescent="0.25">
      <c r="A145">
        <v>143</v>
      </c>
      <c r="B145" s="3" t="s">
        <v>321</v>
      </c>
      <c r="C145" s="3" t="s">
        <v>322</v>
      </c>
      <c r="D145" s="12">
        <v>5500</v>
      </c>
      <c r="E145" s="12">
        <v>0</v>
      </c>
      <c r="F145" t="s">
        <v>272</v>
      </c>
      <c r="G145" t="s">
        <v>50</v>
      </c>
      <c r="H145" t="s">
        <v>51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275</v>
      </c>
      <c r="O145" s="8">
        <f>E145/D145*100</f>
        <v>0</v>
      </c>
      <c r="P145" s="12" t="e">
        <f>E145/L145</f>
        <v>#DIV/0!</v>
      </c>
      <c r="Q145" t="str">
        <f>LEFT(N145,SEARCH("/",N145,1)-1)</f>
        <v>film &amp; video</v>
      </c>
      <c r="R145" t="str">
        <f>RIGHT(N145,LEN(N145)-SEARCH("/",N145,1))</f>
        <v>science fiction</v>
      </c>
      <c r="S145" s="15">
        <f t="shared" si="4"/>
        <v>42559.064143518524</v>
      </c>
      <c r="T145" s="15">
        <f t="shared" si="5"/>
        <v>42616.246527777781</v>
      </c>
    </row>
    <row r="146" spans="1:20" ht="45" x14ac:dyDescent="0.25">
      <c r="A146">
        <v>144</v>
      </c>
      <c r="B146" s="3" t="s">
        <v>323</v>
      </c>
      <c r="C146" s="3" t="s">
        <v>324</v>
      </c>
      <c r="D146" s="12">
        <v>7500</v>
      </c>
      <c r="E146" s="12">
        <v>2070</v>
      </c>
      <c r="F146" t="s">
        <v>272</v>
      </c>
      <c r="G146" t="s">
        <v>159</v>
      </c>
      <c r="H146" t="s">
        <v>160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275</v>
      </c>
      <c r="O146" s="8">
        <f>E146/D146*100</f>
        <v>27.6</v>
      </c>
      <c r="P146" s="12">
        <f>E146/L146</f>
        <v>55.945945945945944</v>
      </c>
      <c r="Q146" t="str">
        <f>LEFT(N146,SEARCH("/",N146,1)-1)</f>
        <v>film &amp; video</v>
      </c>
      <c r="R146" t="str">
        <f>RIGHT(N146,LEN(N146)-SEARCH("/",N146,1))</f>
        <v>science fiction</v>
      </c>
      <c r="S146" s="15">
        <f t="shared" si="4"/>
        <v>42047.762407407412</v>
      </c>
      <c r="T146" s="15">
        <f t="shared" si="5"/>
        <v>42107.72074074074</v>
      </c>
    </row>
    <row r="147" spans="1:20" ht="60" x14ac:dyDescent="0.25">
      <c r="A147">
        <v>145</v>
      </c>
      <c r="B147" s="3" t="s">
        <v>325</v>
      </c>
      <c r="C147" s="3" t="s">
        <v>326</v>
      </c>
      <c r="D147" s="12">
        <v>4500</v>
      </c>
      <c r="E147" s="12">
        <v>338</v>
      </c>
      <c r="F147" t="s">
        <v>272</v>
      </c>
      <c r="G147" t="s">
        <v>17</v>
      </c>
      <c r="H147" t="s">
        <v>18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275</v>
      </c>
      <c r="O147" s="8">
        <f>E147/D147*100</f>
        <v>7.5111111111111111</v>
      </c>
      <c r="P147" s="12">
        <f>E147/L147</f>
        <v>37.555555555555557</v>
      </c>
      <c r="Q147" t="str">
        <f>LEFT(N147,SEARCH("/",N147,1)-1)</f>
        <v>film &amp; video</v>
      </c>
      <c r="R147" t="str">
        <f>RIGHT(N147,LEN(N147)-SEARCH("/",N147,1))</f>
        <v>science fiction</v>
      </c>
      <c r="S147" s="15">
        <f t="shared" si="4"/>
        <v>42200.542268518519</v>
      </c>
      <c r="T147" s="15">
        <f t="shared" si="5"/>
        <v>42227.542268518519</v>
      </c>
    </row>
    <row r="148" spans="1:20" ht="60" x14ac:dyDescent="0.25">
      <c r="A148">
        <v>146</v>
      </c>
      <c r="B148" s="3" t="s">
        <v>327</v>
      </c>
      <c r="C148" s="3" t="s">
        <v>328</v>
      </c>
      <c r="D148" s="12">
        <v>20000</v>
      </c>
      <c r="E148" s="12">
        <v>115</v>
      </c>
      <c r="F148" t="s">
        <v>272</v>
      </c>
      <c r="G148" t="s">
        <v>17</v>
      </c>
      <c r="H148" t="s">
        <v>18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275</v>
      </c>
      <c r="O148" s="8">
        <f>E148/D148*100</f>
        <v>0.57499999999999996</v>
      </c>
      <c r="P148" s="12">
        <f>E148/L148</f>
        <v>38.333333333333336</v>
      </c>
      <c r="Q148" t="str">
        <f>LEFT(N148,SEARCH("/",N148,1)-1)</f>
        <v>film &amp; video</v>
      </c>
      <c r="R148" t="str">
        <f>RIGHT(N148,LEN(N148)-SEARCH("/",N148,1))</f>
        <v>science fiction</v>
      </c>
      <c r="S148" s="15">
        <f t="shared" si="4"/>
        <v>42693.016180555554</v>
      </c>
      <c r="T148" s="15">
        <f t="shared" si="5"/>
        <v>42753.016180555554</v>
      </c>
    </row>
    <row r="149" spans="1:20" ht="30" x14ac:dyDescent="0.25">
      <c r="A149">
        <v>147</v>
      </c>
      <c r="B149" s="3" t="s">
        <v>329</v>
      </c>
      <c r="C149" s="3" t="s">
        <v>330</v>
      </c>
      <c r="D149" s="12">
        <v>7000</v>
      </c>
      <c r="E149" s="12">
        <v>0</v>
      </c>
      <c r="F149" t="s">
        <v>272</v>
      </c>
      <c r="G149" t="s">
        <v>24</v>
      </c>
      <c r="H149" t="s">
        <v>25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275</v>
      </c>
      <c r="O149" s="8">
        <f>E149/D149*100</f>
        <v>0</v>
      </c>
      <c r="P149" s="12" t="e">
        <f>E149/L149</f>
        <v>#DIV/0!</v>
      </c>
      <c r="Q149" t="str">
        <f>LEFT(N149,SEARCH("/",N149,1)-1)</f>
        <v>film &amp; video</v>
      </c>
      <c r="R149" t="str">
        <f>RIGHT(N149,LEN(N149)-SEARCH("/",N149,1))</f>
        <v>science fiction</v>
      </c>
      <c r="S149" s="15">
        <f t="shared" si="4"/>
        <v>41969.767824074079</v>
      </c>
      <c r="T149" s="15">
        <f t="shared" si="5"/>
        <v>42012.762499999997</v>
      </c>
    </row>
    <row r="150" spans="1:20" ht="60" x14ac:dyDescent="0.25">
      <c r="A150">
        <v>148</v>
      </c>
      <c r="B150" s="3" t="s">
        <v>331</v>
      </c>
      <c r="C150" s="3" t="s">
        <v>332</v>
      </c>
      <c r="D150" s="12">
        <v>50000</v>
      </c>
      <c r="E150" s="12">
        <v>40</v>
      </c>
      <c r="F150" t="s">
        <v>272</v>
      </c>
      <c r="G150" t="s">
        <v>17</v>
      </c>
      <c r="H150" t="s">
        <v>18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275</v>
      </c>
      <c r="O150" s="8">
        <f>E150/D150*100</f>
        <v>0.08</v>
      </c>
      <c r="P150" s="12">
        <f>E150/L150</f>
        <v>20</v>
      </c>
      <c r="Q150" t="str">
        <f>LEFT(N150,SEARCH("/",N150,1)-1)</f>
        <v>film &amp; video</v>
      </c>
      <c r="R150" t="str">
        <f>RIGHT(N150,LEN(N150)-SEARCH("/",N150,1))</f>
        <v>science fiction</v>
      </c>
      <c r="S150" s="15">
        <f t="shared" si="4"/>
        <v>42397.281666666662</v>
      </c>
      <c r="T150" s="15">
        <f t="shared" si="5"/>
        <v>42427.281666666662</v>
      </c>
    </row>
    <row r="151" spans="1:20" ht="60" x14ac:dyDescent="0.25">
      <c r="A151">
        <v>149</v>
      </c>
      <c r="B151" s="3" t="s">
        <v>333</v>
      </c>
      <c r="C151" s="3" t="s">
        <v>334</v>
      </c>
      <c r="D151" s="12">
        <v>10000</v>
      </c>
      <c r="E151" s="12">
        <v>92</v>
      </c>
      <c r="F151" t="s">
        <v>272</v>
      </c>
      <c r="G151" t="s">
        <v>17</v>
      </c>
      <c r="H151" t="s">
        <v>18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275</v>
      </c>
      <c r="O151" s="8">
        <f>E151/D151*100</f>
        <v>0.91999999999999993</v>
      </c>
      <c r="P151" s="12">
        <f>E151/L151</f>
        <v>15.333333333333334</v>
      </c>
      <c r="Q151" t="str">
        <f>LEFT(N151,SEARCH("/",N151,1)-1)</f>
        <v>film &amp; video</v>
      </c>
      <c r="R151" t="str">
        <f>RIGHT(N151,LEN(N151)-SEARCH("/",N151,1))</f>
        <v>science fiction</v>
      </c>
      <c r="S151" s="15">
        <f t="shared" si="4"/>
        <v>41968.172106481477</v>
      </c>
      <c r="T151" s="15">
        <f t="shared" si="5"/>
        <v>41998.333333333328</v>
      </c>
    </row>
    <row r="152" spans="1:20" ht="45" x14ac:dyDescent="0.25">
      <c r="A152">
        <v>150</v>
      </c>
      <c r="B152" s="3" t="s">
        <v>335</v>
      </c>
      <c r="C152" s="3" t="s">
        <v>336</v>
      </c>
      <c r="D152" s="12">
        <v>130000</v>
      </c>
      <c r="E152" s="12">
        <v>30112</v>
      </c>
      <c r="F152" t="s">
        <v>272</v>
      </c>
      <c r="G152" t="s">
        <v>17</v>
      </c>
      <c r="H152" t="s">
        <v>18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275</v>
      </c>
      <c r="O152" s="8">
        <f>E152/D152*100</f>
        <v>23.163076923076922</v>
      </c>
      <c r="P152" s="12">
        <f>E152/L152</f>
        <v>449.43283582089555</v>
      </c>
      <c r="Q152" t="str">
        <f>LEFT(N152,SEARCH("/",N152,1)-1)</f>
        <v>film &amp; video</v>
      </c>
      <c r="R152" t="str">
        <f>RIGHT(N152,LEN(N152)-SEARCH("/",N152,1))</f>
        <v>science fiction</v>
      </c>
      <c r="S152" s="15">
        <f t="shared" si="4"/>
        <v>42090.161828703705</v>
      </c>
      <c r="T152" s="15">
        <f t="shared" si="5"/>
        <v>42150.161828703705</v>
      </c>
    </row>
    <row r="153" spans="1:20" ht="60" x14ac:dyDescent="0.25">
      <c r="A153">
        <v>151</v>
      </c>
      <c r="B153" s="3" t="s">
        <v>337</v>
      </c>
      <c r="C153" s="3" t="s">
        <v>338</v>
      </c>
      <c r="D153" s="12">
        <v>250000</v>
      </c>
      <c r="E153" s="12">
        <v>140</v>
      </c>
      <c r="F153" t="s">
        <v>272</v>
      </c>
      <c r="G153" t="s">
        <v>50</v>
      </c>
      <c r="H153" t="s">
        <v>51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275</v>
      </c>
      <c r="O153" s="8">
        <f>E153/D153*100</f>
        <v>5.5999999999999994E-2</v>
      </c>
      <c r="P153" s="12">
        <f>E153/L153</f>
        <v>28</v>
      </c>
      <c r="Q153" t="str">
        <f>LEFT(N153,SEARCH("/",N153,1)-1)</f>
        <v>film &amp; video</v>
      </c>
      <c r="R153" t="str">
        <f>RIGHT(N153,LEN(N153)-SEARCH("/",N153,1))</f>
        <v>science fiction</v>
      </c>
      <c r="S153" s="15">
        <f t="shared" si="4"/>
        <v>42113.550821759258</v>
      </c>
      <c r="T153" s="15">
        <f t="shared" si="5"/>
        <v>42173.550821759258</v>
      </c>
    </row>
    <row r="154" spans="1:20" ht="30" x14ac:dyDescent="0.25">
      <c r="A154">
        <v>152</v>
      </c>
      <c r="B154" s="3" t="s">
        <v>339</v>
      </c>
      <c r="C154" s="3" t="s">
        <v>340</v>
      </c>
      <c r="D154" s="12">
        <v>380000</v>
      </c>
      <c r="E154" s="12">
        <v>30</v>
      </c>
      <c r="F154" t="s">
        <v>272</v>
      </c>
      <c r="G154" t="s">
        <v>17</v>
      </c>
      <c r="H154" t="s">
        <v>18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275</v>
      </c>
      <c r="O154" s="8">
        <f>E154/D154*100</f>
        <v>7.8947368421052634E-3</v>
      </c>
      <c r="P154" s="12">
        <f>E154/L154</f>
        <v>15</v>
      </c>
      <c r="Q154" t="str">
        <f>LEFT(N154,SEARCH("/",N154,1)-1)</f>
        <v>film &amp; video</v>
      </c>
      <c r="R154" t="str">
        <f>RIGHT(N154,LEN(N154)-SEARCH("/",N154,1))</f>
        <v>science fiction</v>
      </c>
      <c r="S154" s="15">
        <f t="shared" si="4"/>
        <v>41875.077546296299</v>
      </c>
      <c r="T154" s="15">
        <f t="shared" si="5"/>
        <v>41905.077546296299</v>
      </c>
    </row>
    <row r="155" spans="1:20" ht="45" x14ac:dyDescent="0.25">
      <c r="A155">
        <v>153</v>
      </c>
      <c r="B155" s="3" t="s">
        <v>341</v>
      </c>
      <c r="C155" s="3" t="s">
        <v>342</v>
      </c>
      <c r="D155" s="12">
        <v>50000</v>
      </c>
      <c r="E155" s="12">
        <v>359</v>
      </c>
      <c r="F155" t="s">
        <v>272</v>
      </c>
      <c r="G155" t="s">
        <v>17</v>
      </c>
      <c r="H155" t="s">
        <v>18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275</v>
      </c>
      <c r="O155" s="8">
        <f>E155/D155*100</f>
        <v>0.71799999999999997</v>
      </c>
      <c r="P155" s="12">
        <f>E155/L155</f>
        <v>35.9</v>
      </c>
      <c r="Q155" t="str">
        <f>LEFT(N155,SEARCH("/",N155,1)-1)</f>
        <v>film &amp; video</v>
      </c>
      <c r="R155" t="str">
        <f>RIGHT(N155,LEN(N155)-SEARCH("/",N155,1))</f>
        <v>science fiction</v>
      </c>
      <c r="S155" s="15">
        <f t="shared" si="4"/>
        <v>41933.586157407408</v>
      </c>
      <c r="T155" s="15">
        <f t="shared" si="5"/>
        <v>41975.627824074079</v>
      </c>
    </row>
    <row r="156" spans="1:20" ht="45" x14ac:dyDescent="0.25">
      <c r="A156">
        <v>154</v>
      </c>
      <c r="B156" s="3" t="s">
        <v>343</v>
      </c>
      <c r="C156" s="3" t="s">
        <v>344</v>
      </c>
      <c r="D156" s="12">
        <v>1500</v>
      </c>
      <c r="E156" s="12">
        <v>40</v>
      </c>
      <c r="F156" t="s">
        <v>272</v>
      </c>
      <c r="G156" t="s">
        <v>17</v>
      </c>
      <c r="H156" t="s">
        <v>18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275</v>
      </c>
      <c r="O156" s="8">
        <f>E156/D156*100</f>
        <v>2.666666666666667</v>
      </c>
      <c r="P156" s="12">
        <f>E156/L156</f>
        <v>13.333333333333334</v>
      </c>
      <c r="Q156" t="str">
        <f>LEFT(N156,SEARCH("/",N156,1)-1)</f>
        <v>film &amp; video</v>
      </c>
      <c r="R156" t="str">
        <f>RIGHT(N156,LEN(N156)-SEARCH("/",N156,1))</f>
        <v>science fiction</v>
      </c>
      <c r="S156" s="15">
        <f t="shared" si="4"/>
        <v>42115.547395833331</v>
      </c>
      <c r="T156" s="15">
        <f t="shared" si="5"/>
        <v>42158.547395833331</v>
      </c>
    </row>
    <row r="157" spans="1:20" ht="60" x14ac:dyDescent="0.25">
      <c r="A157">
        <v>155</v>
      </c>
      <c r="B157" s="3" t="s">
        <v>345</v>
      </c>
      <c r="C157" s="3" t="s">
        <v>346</v>
      </c>
      <c r="D157" s="12">
        <v>1350000</v>
      </c>
      <c r="E157" s="12">
        <v>81</v>
      </c>
      <c r="F157" t="s">
        <v>272</v>
      </c>
      <c r="G157" t="s">
        <v>17</v>
      </c>
      <c r="H157" t="s">
        <v>18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275</v>
      </c>
      <c r="O157" s="8">
        <f>E157/D157*100</f>
        <v>6.0000000000000001E-3</v>
      </c>
      <c r="P157" s="12">
        <f>E157/L157</f>
        <v>20.25</v>
      </c>
      <c r="Q157" t="str">
        <f>LEFT(N157,SEARCH("/",N157,1)-1)</f>
        <v>film &amp; video</v>
      </c>
      <c r="R157" t="str">
        <f>RIGHT(N157,LEN(N157)-SEARCH("/",N157,1))</f>
        <v>science fiction</v>
      </c>
      <c r="S157" s="15">
        <f t="shared" si="4"/>
        <v>42168.559432870374</v>
      </c>
      <c r="T157" s="15">
        <f t="shared" si="5"/>
        <v>42208.559432870374</v>
      </c>
    </row>
    <row r="158" spans="1:20" ht="60" x14ac:dyDescent="0.25">
      <c r="A158">
        <v>156</v>
      </c>
      <c r="B158" s="3" t="s">
        <v>347</v>
      </c>
      <c r="C158" s="3" t="s">
        <v>348</v>
      </c>
      <c r="D158" s="12">
        <v>35000</v>
      </c>
      <c r="E158" s="12">
        <v>1785</v>
      </c>
      <c r="F158" t="s">
        <v>272</v>
      </c>
      <c r="G158" t="s">
        <v>159</v>
      </c>
      <c r="H158" t="s">
        <v>160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275</v>
      </c>
      <c r="O158" s="8">
        <f>E158/D158*100</f>
        <v>5.0999999999999996</v>
      </c>
      <c r="P158" s="12">
        <f>E158/L158</f>
        <v>119</v>
      </c>
      <c r="Q158" t="str">
        <f>LEFT(N158,SEARCH("/",N158,1)-1)</f>
        <v>film &amp; video</v>
      </c>
      <c r="R158" t="str">
        <f>RIGHT(N158,LEN(N158)-SEARCH("/",N158,1))</f>
        <v>science fiction</v>
      </c>
      <c r="S158" s="15">
        <f t="shared" si="4"/>
        <v>41794.124953703707</v>
      </c>
      <c r="T158" s="15">
        <f t="shared" si="5"/>
        <v>41854.124953703707</v>
      </c>
    </row>
    <row r="159" spans="1:20" ht="45" x14ac:dyDescent="0.25">
      <c r="A159">
        <v>157</v>
      </c>
      <c r="B159" s="3" t="s">
        <v>349</v>
      </c>
      <c r="C159" s="3" t="s">
        <v>350</v>
      </c>
      <c r="D159" s="12">
        <v>2995</v>
      </c>
      <c r="E159" s="12">
        <v>8</v>
      </c>
      <c r="F159" t="s">
        <v>272</v>
      </c>
      <c r="G159" t="s">
        <v>17</v>
      </c>
      <c r="H159" t="s">
        <v>18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275</v>
      </c>
      <c r="O159" s="8">
        <f>E159/D159*100</f>
        <v>0.26711185308848079</v>
      </c>
      <c r="P159" s="12">
        <f>E159/L159</f>
        <v>4</v>
      </c>
      <c r="Q159" t="str">
        <f>LEFT(N159,SEARCH("/",N159,1)-1)</f>
        <v>film &amp; video</v>
      </c>
      <c r="R159" t="str">
        <f>RIGHT(N159,LEN(N159)-SEARCH("/",N159,1))</f>
        <v>science fiction</v>
      </c>
      <c r="S159" s="15">
        <f t="shared" si="4"/>
        <v>42396.911712962959</v>
      </c>
      <c r="T159" s="15">
        <f t="shared" si="5"/>
        <v>42426.911712962959</v>
      </c>
    </row>
    <row r="160" spans="1:20" ht="60" x14ac:dyDescent="0.25">
      <c r="A160">
        <v>158</v>
      </c>
      <c r="B160" s="3" t="s">
        <v>351</v>
      </c>
      <c r="C160" s="3" t="s">
        <v>352</v>
      </c>
      <c r="D160" s="12">
        <v>5000</v>
      </c>
      <c r="E160" s="12">
        <v>0</v>
      </c>
      <c r="F160" t="s">
        <v>272</v>
      </c>
      <c r="G160" t="s">
        <v>17</v>
      </c>
      <c r="H160" t="s">
        <v>18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275</v>
      </c>
      <c r="O160" s="8">
        <f>E160/D160*100</f>
        <v>0</v>
      </c>
      <c r="P160" s="12" t="e">
        <f>E160/L160</f>
        <v>#DIV/0!</v>
      </c>
      <c r="Q160" t="str">
        <f>LEFT(N160,SEARCH("/",N160,1)-1)</f>
        <v>film &amp; video</v>
      </c>
      <c r="R160" t="str">
        <f>RIGHT(N160,LEN(N160)-SEARCH("/",N160,1))</f>
        <v>science fiction</v>
      </c>
      <c r="S160" s="15">
        <f t="shared" si="4"/>
        <v>41904.07671296296</v>
      </c>
      <c r="T160" s="15">
        <f t="shared" si="5"/>
        <v>41934.07671296296</v>
      </c>
    </row>
    <row r="161" spans="1:20" ht="60" x14ac:dyDescent="0.25">
      <c r="A161">
        <v>159</v>
      </c>
      <c r="B161" s="3" t="s">
        <v>353</v>
      </c>
      <c r="C161" s="3" t="s">
        <v>354</v>
      </c>
      <c r="D161" s="12">
        <v>500000</v>
      </c>
      <c r="E161" s="12">
        <v>10</v>
      </c>
      <c r="F161" t="s">
        <v>272</v>
      </c>
      <c r="G161" t="s">
        <v>17</v>
      </c>
      <c r="H161" t="s">
        <v>18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275</v>
      </c>
      <c r="O161" s="8">
        <f>E161/D161*100</f>
        <v>2E-3</v>
      </c>
      <c r="P161" s="12">
        <f>E161/L161</f>
        <v>10</v>
      </c>
      <c r="Q161" t="str">
        <f>LEFT(N161,SEARCH("/",N161,1)-1)</f>
        <v>film &amp; video</v>
      </c>
      <c r="R161" t="str">
        <f>RIGHT(N161,LEN(N161)-SEARCH("/",N161,1))</f>
        <v>science fiction</v>
      </c>
      <c r="S161" s="15">
        <f t="shared" si="4"/>
        <v>42514.434548611112</v>
      </c>
      <c r="T161" s="15">
        <f t="shared" si="5"/>
        <v>42554.434548611112</v>
      </c>
    </row>
    <row r="162" spans="1:20" ht="60" x14ac:dyDescent="0.25">
      <c r="A162">
        <v>160</v>
      </c>
      <c r="B162" s="3" t="s">
        <v>355</v>
      </c>
      <c r="C162" s="3" t="s">
        <v>356</v>
      </c>
      <c r="D162" s="12">
        <v>5000</v>
      </c>
      <c r="E162" s="12">
        <v>0</v>
      </c>
      <c r="F162" t="s">
        <v>357</v>
      </c>
      <c r="G162" t="s">
        <v>17</v>
      </c>
      <c r="H162" t="s">
        <v>18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358</v>
      </c>
      <c r="O162" s="8">
        <f>E162/D162*100</f>
        <v>0</v>
      </c>
      <c r="P162" s="12" t="e">
        <f>E162/L162</f>
        <v>#DIV/0!</v>
      </c>
      <c r="Q162" t="str">
        <f>LEFT(N162,SEARCH("/",N162,1)-1)</f>
        <v>film &amp; video</v>
      </c>
      <c r="R162" t="str">
        <f>RIGHT(N162,LEN(N162)-SEARCH("/",N162,1))</f>
        <v>drama</v>
      </c>
      <c r="S162" s="15">
        <f t="shared" si="4"/>
        <v>42171.913090277783</v>
      </c>
      <c r="T162" s="15">
        <f t="shared" si="5"/>
        <v>42231.913090277783</v>
      </c>
    </row>
    <row r="163" spans="1:20" ht="60" x14ac:dyDescent="0.25">
      <c r="A163">
        <v>161</v>
      </c>
      <c r="B163" s="3" t="s">
        <v>359</v>
      </c>
      <c r="C163" s="3" t="s">
        <v>360</v>
      </c>
      <c r="D163" s="12">
        <v>50000</v>
      </c>
      <c r="E163" s="12">
        <v>5</v>
      </c>
      <c r="F163" t="s">
        <v>357</v>
      </c>
      <c r="G163" t="s">
        <v>17</v>
      </c>
      <c r="H163" t="s">
        <v>18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358</v>
      </c>
      <c r="O163" s="8">
        <f>E163/D163*100</f>
        <v>0.01</v>
      </c>
      <c r="P163" s="12">
        <f>E163/L163</f>
        <v>5</v>
      </c>
      <c r="Q163" t="str">
        <f>LEFT(N163,SEARCH("/",N163,1)-1)</f>
        <v>film &amp; video</v>
      </c>
      <c r="R163" t="str">
        <f>RIGHT(N163,LEN(N163)-SEARCH("/",N163,1))</f>
        <v>drama</v>
      </c>
      <c r="S163" s="15">
        <f t="shared" si="4"/>
        <v>41792.687442129631</v>
      </c>
      <c r="T163" s="15">
        <f t="shared" si="5"/>
        <v>41822.687442129631</v>
      </c>
    </row>
    <row r="164" spans="1:20" ht="45" x14ac:dyDescent="0.25">
      <c r="A164">
        <v>162</v>
      </c>
      <c r="B164" s="3" t="s">
        <v>361</v>
      </c>
      <c r="C164" s="3" t="s">
        <v>362</v>
      </c>
      <c r="D164" s="12">
        <v>2800</v>
      </c>
      <c r="E164" s="12">
        <v>435</v>
      </c>
      <c r="F164" t="s">
        <v>357</v>
      </c>
      <c r="G164" t="s">
        <v>17</v>
      </c>
      <c r="H164" t="s">
        <v>18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358</v>
      </c>
      <c r="O164" s="8">
        <f>E164/D164*100</f>
        <v>15.535714285714286</v>
      </c>
      <c r="P164" s="12">
        <f>E164/L164</f>
        <v>43.5</v>
      </c>
      <c r="Q164" t="str">
        <f>LEFT(N164,SEARCH("/",N164,1)-1)</f>
        <v>film &amp; video</v>
      </c>
      <c r="R164" t="str">
        <f>RIGHT(N164,LEN(N164)-SEARCH("/",N164,1))</f>
        <v>drama</v>
      </c>
      <c r="S164" s="15">
        <f t="shared" si="4"/>
        <v>41835.126805555556</v>
      </c>
      <c r="T164" s="15">
        <f t="shared" si="5"/>
        <v>41867.987500000003</v>
      </c>
    </row>
    <row r="165" spans="1:20" ht="60" x14ac:dyDescent="0.25">
      <c r="A165">
        <v>163</v>
      </c>
      <c r="B165" s="3" t="s">
        <v>363</v>
      </c>
      <c r="C165" s="3" t="s">
        <v>364</v>
      </c>
      <c r="D165" s="12">
        <v>2000000</v>
      </c>
      <c r="E165" s="12">
        <v>0</v>
      </c>
      <c r="F165" t="s">
        <v>357</v>
      </c>
      <c r="G165" t="s">
        <v>17</v>
      </c>
      <c r="H165" t="s">
        <v>18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358</v>
      </c>
      <c r="O165" s="8">
        <f>E165/D165*100</f>
        <v>0</v>
      </c>
      <c r="P165" s="12" t="e">
        <f>E165/L165</f>
        <v>#DIV/0!</v>
      </c>
      <c r="Q165" t="str">
        <f>LEFT(N165,SEARCH("/",N165,1)-1)</f>
        <v>film &amp; video</v>
      </c>
      <c r="R165" t="str">
        <f>RIGHT(N165,LEN(N165)-SEARCH("/",N165,1))</f>
        <v>drama</v>
      </c>
      <c r="S165" s="15">
        <f t="shared" si="4"/>
        <v>42243.961273148147</v>
      </c>
      <c r="T165" s="15">
        <f t="shared" si="5"/>
        <v>42278</v>
      </c>
    </row>
    <row r="166" spans="1:20" ht="60" x14ac:dyDescent="0.25">
      <c r="A166">
        <v>164</v>
      </c>
      <c r="B166" s="3" t="s">
        <v>365</v>
      </c>
      <c r="C166" s="3" t="s">
        <v>366</v>
      </c>
      <c r="D166" s="12">
        <v>120000</v>
      </c>
      <c r="E166" s="12">
        <v>640</v>
      </c>
      <c r="F166" t="s">
        <v>357</v>
      </c>
      <c r="G166" t="s">
        <v>17</v>
      </c>
      <c r="H166" t="s">
        <v>18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358</v>
      </c>
      <c r="O166" s="8">
        <f>E166/D166*100</f>
        <v>0.53333333333333333</v>
      </c>
      <c r="P166" s="12">
        <f>E166/L166</f>
        <v>91.428571428571431</v>
      </c>
      <c r="Q166" t="str">
        <f>LEFT(N166,SEARCH("/",N166,1)-1)</f>
        <v>film &amp; video</v>
      </c>
      <c r="R166" t="str">
        <f>RIGHT(N166,LEN(N166)-SEARCH("/",N166,1))</f>
        <v>drama</v>
      </c>
      <c r="S166" s="15">
        <f t="shared" si="4"/>
        <v>41841.762743055559</v>
      </c>
      <c r="T166" s="15">
        <f t="shared" si="5"/>
        <v>41901.762743055559</v>
      </c>
    </row>
    <row r="167" spans="1:20" ht="30" x14ac:dyDescent="0.25">
      <c r="A167">
        <v>165</v>
      </c>
      <c r="B167" s="3" t="s">
        <v>367</v>
      </c>
      <c r="C167" s="3" t="s">
        <v>368</v>
      </c>
      <c r="D167" s="12">
        <v>17000</v>
      </c>
      <c r="E167" s="12">
        <v>0</v>
      </c>
      <c r="F167" t="s">
        <v>357</v>
      </c>
      <c r="G167" t="s">
        <v>24</v>
      </c>
      <c r="H167" t="s">
        <v>25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358</v>
      </c>
      <c r="O167" s="8">
        <f>E167/D167*100</f>
        <v>0</v>
      </c>
      <c r="P167" s="12" t="e">
        <f>E167/L167</f>
        <v>#DIV/0!</v>
      </c>
      <c r="Q167" t="str">
        <f>LEFT(N167,SEARCH("/",N167,1)-1)</f>
        <v>film &amp; video</v>
      </c>
      <c r="R167" t="str">
        <f>RIGHT(N167,LEN(N167)-SEARCH("/",N167,1))</f>
        <v>drama</v>
      </c>
      <c r="S167" s="15">
        <f t="shared" si="4"/>
        <v>42351.658842592587</v>
      </c>
      <c r="T167" s="15">
        <f t="shared" si="5"/>
        <v>42381.658842592587</v>
      </c>
    </row>
    <row r="168" spans="1:20" ht="45" x14ac:dyDescent="0.25">
      <c r="A168">
        <v>166</v>
      </c>
      <c r="B168" s="3" t="s">
        <v>369</v>
      </c>
      <c r="C168" s="3" t="s">
        <v>370</v>
      </c>
      <c r="D168" s="12">
        <v>5000</v>
      </c>
      <c r="E168" s="12">
        <v>3000</v>
      </c>
      <c r="F168" t="s">
        <v>357</v>
      </c>
      <c r="G168" t="s">
        <v>17</v>
      </c>
      <c r="H168" t="s">
        <v>18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358</v>
      </c>
      <c r="O168" s="8">
        <f>E168/D168*100</f>
        <v>60</v>
      </c>
      <c r="P168" s="12">
        <f>E168/L168</f>
        <v>3000</v>
      </c>
      <c r="Q168" t="str">
        <f>LEFT(N168,SEARCH("/",N168,1)-1)</f>
        <v>film &amp; video</v>
      </c>
      <c r="R168" t="str">
        <f>RIGHT(N168,LEN(N168)-SEARCH("/",N168,1))</f>
        <v>drama</v>
      </c>
      <c r="S168" s="15">
        <f t="shared" si="4"/>
        <v>42721.075949074075</v>
      </c>
      <c r="T168" s="15">
        <f t="shared" si="5"/>
        <v>42751.075949074075</v>
      </c>
    </row>
    <row r="169" spans="1:20" ht="45" x14ac:dyDescent="0.25">
      <c r="A169">
        <v>167</v>
      </c>
      <c r="B169" s="3" t="s">
        <v>371</v>
      </c>
      <c r="C169" s="3" t="s">
        <v>372</v>
      </c>
      <c r="D169" s="12">
        <v>110000</v>
      </c>
      <c r="E169" s="12">
        <v>11</v>
      </c>
      <c r="F169" t="s">
        <v>357</v>
      </c>
      <c r="G169" t="s">
        <v>17</v>
      </c>
      <c r="H169" t="s">
        <v>18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358</v>
      </c>
      <c r="O169" s="8">
        <f>E169/D169*100</f>
        <v>0.01</v>
      </c>
      <c r="P169" s="12">
        <f>E169/L169</f>
        <v>5.5</v>
      </c>
      <c r="Q169" t="str">
        <f>LEFT(N169,SEARCH("/",N169,1)-1)</f>
        <v>film &amp; video</v>
      </c>
      <c r="R169" t="str">
        <f>RIGHT(N169,LEN(N169)-SEARCH("/",N169,1))</f>
        <v>drama</v>
      </c>
      <c r="S169" s="15">
        <f t="shared" si="4"/>
        <v>42160.927488425921</v>
      </c>
      <c r="T169" s="15">
        <f t="shared" si="5"/>
        <v>42220.927488425921</v>
      </c>
    </row>
    <row r="170" spans="1:20" ht="60" x14ac:dyDescent="0.25">
      <c r="A170">
        <v>168</v>
      </c>
      <c r="B170" s="3" t="s">
        <v>373</v>
      </c>
      <c r="C170" s="3" t="s">
        <v>374</v>
      </c>
      <c r="D170" s="12">
        <v>8000</v>
      </c>
      <c r="E170" s="12">
        <v>325</v>
      </c>
      <c r="F170" t="s">
        <v>357</v>
      </c>
      <c r="G170" t="s">
        <v>17</v>
      </c>
      <c r="H170" t="s">
        <v>18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358</v>
      </c>
      <c r="O170" s="8">
        <f>E170/D170*100</f>
        <v>4.0625</v>
      </c>
      <c r="P170" s="12">
        <f>E170/L170</f>
        <v>108.33333333333333</v>
      </c>
      <c r="Q170" t="str">
        <f>LEFT(N170,SEARCH("/",N170,1)-1)</f>
        <v>film &amp; video</v>
      </c>
      <c r="R170" t="str">
        <f>RIGHT(N170,LEN(N170)-SEARCH("/",N170,1))</f>
        <v>drama</v>
      </c>
      <c r="S170" s="15">
        <f t="shared" si="4"/>
        <v>42052.83530092593</v>
      </c>
      <c r="T170" s="15">
        <f t="shared" si="5"/>
        <v>42082.793634259258</v>
      </c>
    </row>
    <row r="171" spans="1:20" ht="60" x14ac:dyDescent="0.25">
      <c r="A171">
        <v>169</v>
      </c>
      <c r="B171" s="3" t="s">
        <v>375</v>
      </c>
      <c r="C171" s="3" t="s">
        <v>376</v>
      </c>
      <c r="D171" s="12">
        <v>2500</v>
      </c>
      <c r="E171" s="12">
        <v>560</v>
      </c>
      <c r="F171" t="s">
        <v>357</v>
      </c>
      <c r="G171" t="s">
        <v>24</v>
      </c>
      <c r="H171" t="s">
        <v>25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358</v>
      </c>
      <c r="O171" s="8">
        <f>E171/D171*100</f>
        <v>22.400000000000002</v>
      </c>
      <c r="P171" s="12">
        <f>E171/L171</f>
        <v>56</v>
      </c>
      <c r="Q171" t="str">
        <f>LEFT(N171,SEARCH("/",N171,1)-1)</f>
        <v>film &amp; video</v>
      </c>
      <c r="R171" t="str">
        <f>RIGHT(N171,LEN(N171)-SEARCH("/",N171,1))</f>
        <v>drama</v>
      </c>
      <c r="S171" s="15">
        <f t="shared" si="4"/>
        <v>41900.505312499998</v>
      </c>
      <c r="T171" s="15">
        <f t="shared" si="5"/>
        <v>41930.505312499998</v>
      </c>
    </row>
    <row r="172" spans="1:20" ht="60" x14ac:dyDescent="0.25">
      <c r="A172">
        <v>170</v>
      </c>
      <c r="B172" s="3" t="s">
        <v>377</v>
      </c>
      <c r="C172" s="3" t="s">
        <v>378</v>
      </c>
      <c r="D172" s="12">
        <v>10000</v>
      </c>
      <c r="E172" s="12">
        <v>325</v>
      </c>
      <c r="F172" t="s">
        <v>357</v>
      </c>
      <c r="G172" t="s">
        <v>17</v>
      </c>
      <c r="H172" t="s">
        <v>18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358</v>
      </c>
      <c r="O172" s="8">
        <f>E172/D172*100</f>
        <v>3.25</v>
      </c>
      <c r="P172" s="12">
        <f>E172/L172</f>
        <v>32.5</v>
      </c>
      <c r="Q172" t="str">
        <f>LEFT(N172,SEARCH("/",N172,1)-1)</f>
        <v>film &amp; video</v>
      </c>
      <c r="R172" t="str">
        <f>RIGHT(N172,LEN(N172)-SEARCH("/",N172,1))</f>
        <v>drama</v>
      </c>
      <c r="S172" s="15">
        <f t="shared" si="4"/>
        <v>42216.977812500001</v>
      </c>
      <c r="T172" s="15">
        <f t="shared" si="5"/>
        <v>42246.227777777778</v>
      </c>
    </row>
    <row r="173" spans="1:20" ht="45" x14ac:dyDescent="0.25">
      <c r="A173">
        <v>171</v>
      </c>
      <c r="B173" s="3" t="s">
        <v>379</v>
      </c>
      <c r="C173" s="3" t="s">
        <v>380</v>
      </c>
      <c r="D173" s="12">
        <v>50000</v>
      </c>
      <c r="E173" s="12">
        <v>1</v>
      </c>
      <c r="F173" t="s">
        <v>357</v>
      </c>
      <c r="G173" t="s">
        <v>17</v>
      </c>
      <c r="H173" t="s">
        <v>18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358</v>
      </c>
      <c r="O173" s="8">
        <f>E173/D173*100</f>
        <v>2E-3</v>
      </c>
      <c r="P173" s="12">
        <f>E173/L173</f>
        <v>1</v>
      </c>
      <c r="Q173" t="str">
        <f>LEFT(N173,SEARCH("/",N173,1)-1)</f>
        <v>film &amp; video</v>
      </c>
      <c r="R173" t="str">
        <f>RIGHT(N173,LEN(N173)-SEARCH("/",N173,1))</f>
        <v>drama</v>
      </c>
      <c r="S173" s="15">
        <f t="shared" si="4"/>
        <v>42534.180717592593</v>
      </c>
      <c r="T173" s="15">
        <f t="shared" si="5"/>
        <v>42594.180717592593</v>
      </c>
    </row>
    <row r="174" spans="1:20" ht="45" x14ac:dyDescent="0.25">
      <c r="A174">
        <v>172</v>
      </c>
      <c r="B174" s="3" t="s">
        <v>381</v>
      </c>
      <c r="C174" s="3" t="s">
        <v>382</v>
      </c>
      <c r="D174" s="12">
        <v>95000</v>
      </c>
      <c r="E174" s="12">
        <v>0</v>
      </c>
      <c r="F174" t="s">
        <v>357</v>
      </c>
      <c r="G174" t="s">
        <v>17</v>
      </c>
      <c r="H174" t="s">
        <v>18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358</v>
      </c>
      <c r="O174" s="8">
        <f>E174/D174*100</f>
        <v>0</v>
      </c>
      <c r="P174" s="12" t="e">
        <f>E174/L174</f>
        <v>#DIV/0!</v>
      </c>
      <c r="Q174" t="str">
        <f>LEFT(N174,SEARCH("/",N174,1)-1)</f>
        <v>film &amp; video</v>
      </c>
      <c r="R174" t="str">
        <f>RIGHT(N174,LEN(N174)-SEARCH("/",N174,1))</f>
        <v>drama</v>
      </c>
      <c r="S174" s="15">
        <f t="shared" si="4"/>
        <v>42047.394942129627</v>
      </c>
      <c r="T174" s="15">
        <f t="shared" si="5"/>
        <v>42082.353275462956</v>
      </c>
    </row>
    <row r="175" spans="1:20" ht="45" x14ac:dyDescent="0.25">
      <c r="A175">
        <v>173</v>
      </c>
      <c r="B175" s="3" t="s">
        <v>383</v>
      </c>
      <c r="C175" s="3" t="s">
        <v>384</v>
      </c>
      <c r="D175" s="12">
        <v>1110</v>
      </c>
      <c r="E175" s="12">
        <v>0</v>
      </c>
      <c r="F175" t="s">
        <v>357</v>
      </c>
      <c r="G175" t="s">
        <v>24</v>
      </c>
      <c r="H175" t="s">
        <v>25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358</v>
      </c>
      <c r="O175" s="8">
        <f>E175/D175*100</f>
        <v>0</v>
      </c>
      <c r="P175" s="12" t="e">
        <f>E175/L175</f>
        <v>#DIV/0!</v>
      </c>
      <c r="Q175" t="str">
        <f>LEFT(N175,SEARCH("/",N175,1)-1)</f>
        <v>film &amp; video</v>
      </c>
      <c r="R175" t="str">
        <f>RIGHT(N175,LEN(N175)-SEARCH("/",N175,1))</f>
        <v>drama</v>
      </c>
      <c r="S175" s="15">
        <f t="shared" si="4"/>
        <v>42033.573009259257</v>
      </c>
      <c r="T175" s="15">
        <f t="shared" si="5"/>
        <v>42063.573009259257</v>
      </c>
    </row>
    <row r="176" spans="1:20" ht="60" x14ac:dyDescent="0.25">
      <c r="A176">
        <v>174</v>
      </c>
      <c r="B176" s="3" t="s">
        <v>385</v>
      </c>
      <c r="C176" s="3" t="s">
        <v>386</v>
      </c>
      <c r="D176" s="12">
        <v>6000</v>
      </c>
      <c r="E176" s="12">
        <v>0</v>
      </c>
      <c r="F176" t="s">
        <v>357</v>
      </c>
      <c r="G176" t="s">
        <v>387</v>
      </c>
      <c r="H176" t="s">
        <v>55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358</v>
      </c>
      <c r="O176" s="8">
        <f>E176/D176*100</f>
        <v>0</v>
      </c>
      <c r="P176" s="12" t="e">
        <f>E176/L176</f>
        <v>#DIV/0!</v>
      </c>
      <c r="Q176" t="str">
        <f>LEFT(N176,SEARCH("/",N176,1)-1)</f>
        <v>film &amp; video</v>
      </c>
      <c r="R176" t="str">
        <f>RIGHT(N176,LEN(N176)-SEARCH("/",N176,1))</f>
        <v>drama</v>
      </c>
      <c r="S176" s="15">
        <f t="shared" si="4"/>
        <v>42072.758981481486</v>
      </c>
      <c r="T176" s="15">
        <f t="shared" si="5"/>
        <v>42132.758981481486</v>
      </c>
    </row>
    <row r="177" spans="1:20" ht="60" x14ac:dyDescent="0.25">
      <c r="A177">
        <v>175</v>
      </c>
      <c r="B177" s="3" t="s">
        <v>388</v>
      </c>
      <c r="C177" s="3" t="s">
        <v>389</v>
      </c>
      <c r="D177" s="12">
        <v>20000</v>
      </c>
      <c r="E177" s="12">
        <v>1297</v>
      </c>
      <c r="F177" t="s">
        <v>357</v>
      </c>
      <c r="G177" t="s">
        <v>24</v>
      </c>
      <c r="H177" t="s">
        <v>25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358</v>
      </c>
      <c r="O177" s="8">
        <f>E177/D177*100</f>
        <v>6.4850000000000003</v>
      </c>
      <c r="P177" s="12">
        <f>E177/L177</f>
        <v>49.884615384615387</v>
      </c>
      <c r="Q177" t="str">
        <f>LEFT(N177,SEARCH("/",N177,1)-1)</f>
        <v>film &amp; video</v>
      </c>
      <c r="R177" t="str">
        <f>RIGHT(N177,LEN(N177)-SEARCH("/",N177,1))</f>
        <v>drama</v>
      </c>
      <c r="S177" s="15">
        <f t="shared" si="4"/>
        <v>41855.777905092589</v>
      </c>
      <c r="T177" s="15">
        <f t="shared" si="5"/>
        <v>41880.777905092589</v>
      </c>
    </row>
    <row r="178" spans="1:20" ht="60" x14ac:dyDescent="0.25">
      <c r="A178">
        <v>176</v>
      </c>
      <c r="B178" s="3" t="s">
        <v>390</v>
      </c>
      <c r="C178" s="3" t="s">
        <v>391</v>
      </c>
      <c r="D178" s="12">
        <v>1500</v>
      </c>
      <c r="E178" s="12">
        <v>0</v>
      </c>
      <c r="F178" t="s">
        <v>357</v>
      </c>
      <c r="G178" t="s">
        <v>17</v>
      </c>
      <c r="H178" t="s">
        <v>18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358</v>
      </c>
      <c r="O178" s="8">
        <f>E178/D178*100</f>
        <v>0</v>
      </c>
      <c r="P178" s="12" t="e">
        <f>E178/L178</f>
        <v>#DIV/0!</v>
      </c>
      <c r="Q178" t="str">
        <f>LEFT(N178,SEARCH("/",N178,1)-1)</f>
        <v>film &amp; video</v>
      </c>
      <c r="R178" t="str">
        <f>RIGHT(N178,LEN(N178)-SEARCH("/",N178,1))</f>
        <v>drama</v>
      </c>
      <c r="S178" s="15">
        <f t="shared" si="4"/>
        <v>42191.824062500003</v>
      </c>
      <c r="T178" s="15">
        <f t="shared" si="5"/>
        <v>42221.824062500003</v>
      </c>
    </row>
    <row r="179" spans="1:20" ht="30" x14ac:dyDescent="0.25">
      <c r="A179">
        <v>177</v>
      </c>
      <c r="B179" s="3" t="s">
        <v>392</v>
      </c>
      <c r="C179" s="3" t="s">
        <v>393</v>
      </c>
      <c r="D179" s="12">
        <v>450</v>
      </c>
      <c r="E179" s="12">
        <v>180</v>
      </c>
      <c r="F179" t="s">
        <v>357</v>
      </c>
      <c r="G179" t="s">
        <v>17</v>
      </c>
      <c r="H179" t="s">
        <v>18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358</v>
      </c>
      <c r="O179" s="8">
        <f>E179/D179*100</f>
        <v>40</v>
      </c>
      <c r="P179" s="12">
        <f>E179/L179</f>
        <v>25.714285714285715</v>
      </c>
      <c r="Q179" t="str">
        <f>LEFT(N179,SEARCH("/",N179,1)-1)</f>
        <v>film &amp; video</v>
      </c>
      <c r="R179" t="str">
        <f>RIGHT(N179,LEN(N179)-SEARCH("/",N179,1))</f>
        <v>drama</v>
      </c>
      <c r="S179" s="15">
        <f t="shared" si="4"/>
        <v>42070.047754629632</v>
      </c>
      <c r="T179" s="15">
        <f t="shared" si="5"/>
        <v>42087.00608796296</v>
      </c>
    </row>
    <row r="180" spans="1:20" ht="45" x14ac:dyDescent="0.25">
      <c r="A180">
        <v>178</v>
      </c>
      <c r="B180" s="3" t="s">
        <v>394</v>
      </c>
      <c r="C180" s="3" t="s">
        <v>395</v>
      </c>
      <c r="D180" s="12">
        <v>500000</v>
      </c>
      <c r="E180" s="12">
        <v>0</v>
      </c>
      <c r="F180" t="s">
        <v>357</v>
      </c>
      <c r="G180" t="s">
        <v>54</v>
      </c>
      <c r="H180" t="s">
        <v>55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358</v>
      </c>
      <c r="O180" s="8">
        <f>E180/D180*100</f>
        <v>0</v>
      </c>
      <c r="P180" s="12" t="e">
        <f>E180/L180</f>
        <v>#DIV/0!</v>
      </c>
      <c r="Q180" t="str">
        <f>LEFT(N180,SEARCH("/",N180,1)-1)</f>
        <v>film &amp; video</v>
      </c>
      <c r="R180" t="str">
        <f>RIGHT(N180,LEN(N180)-SEARCH("/",N180,1))</f>
        <v>drama</v>
      </c>
      <c r="S180" s="15">
        <f t="shared" si="4"/>
        <v>42304.955381944441</v>
      </c>
      <c r="T180" s="15">
        <f t="shared" si="5"/>
        <v>42334.997048611112</v>
      </c>
    </row>
    <row r="181" spans="1:20" ht="30" x14ac:dyDescent="0.25">
      <c r="A181">
        <v>179</v>
      </c>
      <c r="B181" s="3" t="s">
        <v>396</v>
      </c>
      <c r="C181" s="3" t="s">
        <v>397</v>
      </c>
      <c r="D181" s="12">
        <v>1000</v>
      </c>
      <c r="E181" s="12">
        <v>200</v>
      </c>
      <c r="F181" t="s">
        <v>357</v>
      </c>
      <c r="G181" t="s">
        <v>17</v>
      </c>
      <c r="H181" t="s">
        <v>18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358</v>
      </c>
      <c r="O181" s="8">
        <f>E181/D181*100</f>
        <v>20</v>
      </c>
      <c r="P181" s="12">
        <f>E181/L181</f>
        <v>100</v>
      </c>
      <c r="Q181" t="str">
        <f>LEFT(N181,SEARCH("/",N181,1)-1)</f>
        <v>film &amp; video</v>
      </c>
      <c r="R181" t="str">
        <f>RIGHT(N181,LEN(N181)-SEARCH("/",N181,1))</f>
        <v>drama</v>
      </c>
      <c r="S181" s="15">
        <f t="shared" si="4"/>
        <v>42403.080497685187</v>
      </c>
      <c r="T181" s="15">
        <f t="shared" si="5"/>
        <v>42433.080497685187</v>
      </c>
    </row>
    <row r="182" spans="1:20" ht="45" x14ac:dyDescent="0.25">
      <c r="A182">
        <v>180</v>
      </c>
      <c r="B182" s="3" t="s">
        <v>398</v>
      </c>
      <c r="C182" s="3" t="s">
        <v>399</v>
      </c>
      <c r="D182" s="12">
        <v>1200</v>
      </c>
      <c r="E182" s="12">
        <v>401</v>
      </c>
      <c r="F182" t="s">
        <v>357</v>
      </c>
      <c r="G182" t="s">
        <v>24</v>
      </c>
      <c r="H182" t="s">
        <v>25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358</v>
      </c>
      <c r="O182" s="8">
        <f>E182/D182*100</f>
        <v>33.416666666666664</v>
      </c>
      <c r="P182" s="12">
        <f>E182/L182</f>
        <v>30.846153846153847</v>
      </c>
      <c r="Q182" t="str">
        <f>LEFT(N182,SEARCH("/",N182,1)-1)</f>
        <v>film &amp; video</v>
      </c>
      <c r="R182" t="str">
        <f>RIGHT(N182,LEN(N182)-SEARCH("/",N182,1))</f>
        <v>drama</v>
      </c>
      <c r="S182" s="15">
        <f t="shared" si="4"/>
        <v>42067.991238425922</v>
      </c>
      <c r="T182" s="15">
        <f t="shared" si="5"/>
        <v>42107.791666666672</v>
      </c>
    </row>
    <row r="183" spans="1:20" ht="60" x14ac:dyDescent="0.25">
      <c r="A183">
        <v>181</v>
      </c>
      <c r="B183" s="3" t="s">
        <v>400</v>
      </c>
      <c r="C183" s="3" t="s">
        <v>401</v>
      </c>
      <c r="D183" s="12">
        <v>3423</v>
      </c>
      <c r="E183" s="12">
        <v>722</v>
      </c>
      <c r="F183" t="s">
        <v>357</v>
      </c>
      <c r="G183" t="s">
        <v>24</v>
      </c>
      <c r="H183" t="s">
        <v>25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358</v>
      </c>
      <c r="O183" s="8">
        <f>E183/D183*100</f>
        <v>21.092608822670172</v>
      </c>
      <c r="P183" s="12">
        <f>E183/L183</f>
        <v>180.5</v>
      </c>
      <c r="Q183" t="str">
        <f>LEFT(N183,SEARCH("/",N183,1)-1)</f>
        <v>film &amp; video</v>
      </c>
      <c r="R183" t="str">
        <f>RIGHT(N183,LEN(N183)-SEARCH("/",N183,1))</f>
        <v>drama</v>
      </c>
      <c r="S183" s="15">
        <f t="shared" si="4"/>
        <v>42147.741840277777</v>
      </c>
      <c r="T183" s="15">
        <f t="shared" si="5"/>
        <v>42177.741840277777</v>
      </c>
    </row>
    <row r="184" spans="1:20" ht="60" x14ac:dyDescent="0.25">
      <c r="A184">
        <v>182</v>
      </c>
      <c r="B184" s="3" t="s">
        <v>402</v>
      </c>
      <c r="C184" s="3" t="s">
        <v>403</v>
      </c>
      <c r="D184" s="12">
        <v>1000</v>
      </c>
      <c r="E184" s="12">
        <v>0</v>
      </c>
      <c r="F184" t="s">
        <v>357</v>
      </c>
      <c r="G184" t="s">
        <v>17</v>
      </c>
      <c r="H184" t="s">
        <v>18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358</v>
      </c>
      <c r="O184" s="8">
        <f>E184/D184*100</f>
        <v>0</v>
      </c>
      <c r="P184" s="12" t="e">
        <f>E184/L184</f>
        <v>#DIV/0!</v>
      </c>
      <c r="Q184" t="str">
        <f>LEFT(N184,SEARCH("/",N184,1)-1)</f>
        <v>film &amp; video</v>
      </c>
      <c r="R184" t="str">
        <f>RIGHT(N184,LEN(N184)-SEARCH("/",N184,1))</f>
        <v>drama</v>
      </c>
      <c r="S184" s="15">
        <f t="shared" si="4"/>
        <v>42712.011944444443</v>
      </c>
      <c r="T184" s="15">
        <f t="shared" si="5"/>
        <v>42742.011944444443</v>
      </c>
    </row>
    <row r="185" spans="1:20" x14ac:dyDescent="0.25">
      <c r="A185">
        <v>183</v>
      </c>
      <c r="B185" s="3" t="s">
        <v>404</v>
      </c>
      <c r="C185" s="3" t="s">
        <v>405</v>
      </c>
      <c r="D185" s="12">
        <v>12500</v>
      </c>
      <c r="E185" s="12">
        <v>4482</v>
      </c>
      <c r="F185" t="s">
        <v>357</v>
      </c>
      <c r="G185" t="s">
        <v>24</v>
      </c>
      <c r="H185" t="s">
        <v>25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358</v>
      </c>
      <c r="O185" s="8">
        <f>E185/D185*100</f>
        <v>35.856000000000002</v>
      </c>
      <c r="P185" s="12">
        <f>E185/L185</f>
        <v>373.5</v>
      </c>
      <c r="Q185" t="str">
        <f>LEFT(N185,SEARCH("/",N185,1)-1)</f>
        <v>film &amp; video</v>
      </c>
      <c r="R185" t="str">
        <f>RIGHT(N185,LEN(N185)-SEARCH("/",N185,1))</f>
        <v>drama</v>
      </c>
      <c r="S185" s="15">
        <f t="shared" si="4"/>
        <v>41939.810300925928</v>
      </c>
      <c r="T185" s="15">
        <f t="shared" si="5"/>
        <v>41969.851967592593</v>
      </c>
    </row>
    <row r="186" spans="1:20" ht="60" x14ac:dyDescent="0.25">
      <c r="A186">
        <v>184</v>
      </c>
      <c r="B186" s="3" t="s">
        <v>406</v>
      </c>
      <c r="C186" s="3" t="s">
        <v>407</v>
      </c>
      <c r="D186" s="12">
        <v>1500</v>
      </c>
      <c r="E186" s="12">
        <v>51</v>
      </c>
      <c r="F186" t="s">
        <v>357</v>
      </c>
      <c r="G186" t="s">
        <v>159</v>
      </c>
      <c r="H186" t="s">
        <v>160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358</v>
      </c>
      <c r="O186" s="8">
        <f>E186/D186*100</f>
        <v>3.4000000000000004</v>
      </c>
      <c r="P186" s="12">
        <f>E186/L186</f>
        <v>25.5</v>
      </c>
      <c r="Q186" t="str">
        <f>LEFT(N186,SEARCH("/",N186,1)-1)</f>
        <v>film &amp; video</v>
      </c>
      <c r="R186" t="str">
        <f>RIGHT(N186,LEN(N186)-SEARCH("/",N186,1))</f>
        <v>drama</v>
      </c>
      <c r="S186" s="15">
        <f t="shared" si="4"/>
        <v>41825.791226851856</v>
      </c>
      <c r="T186" s="15">
        <f t="shared" si="5"/>
        <v>41883.165972222225</v>
      </c>
    </row>
    <row r="187" spans="1:20" x14ac:dyDescent="0.25">
      <c r="A187">
        <v>185</v>
      </c>
      <c r="B187" s="3" t="s">
        <v>408</v>
      </c>
      <c r="C187" s="3" t="s">
        <v>409</v>
      </c>
      <c r="D187" s="12">
        <v>40000</v>
      </c>
      <c r="E187" s="12">
        <v>2200</v>
      </c>
      <c r="F187" t="s">
        <v>357</v>
      </c>
      <c r="G187" t="s">
        <v>410</v>
      </c>
      <c r="H187" t="s">
        <v>411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358</v>
      </c>
      <c r="O187" s="8">
        <f>E187/D187*100</f>
        <v>5.5</v>
      </c>
      <c r="P187" s="12">
        <f>E187/L187</f>
        <v>220</v>
      </c>
      <c r="Q187" t="str">
        <f>LEFT(N187,SEARCH("/",N187,1)-1)</f>
        <v>film &amp; video</v>
      </c>
      <c r="R187" t="str">
        <f>RIGHT(N187,LEN(N187)-SEARCH("/",N187,1))</f>
        <v>drama</v>
      </c>
      <c r="S187" s="15">
        <f t="shared" si="4"/>
        <v>42570.91133101852</v>
      </c>
      <c r="T187" s="15">
        <f t="shared" si="5"/>
        <v>42600.91133101852</v>
      </c>
    </row>
    <row r="188" spans="1:20" ht="60" x14ac:dyDescent="0.25">
      <c r="A188">
        <v>186</v>
      </c>
      <c r="B188" s="3" t="s">
        <v>412</v>
      </c>
      <c r="C188" s="3" t="s">
        <v>413</v>
      </c>
      <c r="D188" s="12">
        <v>5000</v>
      </c>
      <c r="E188" s="12">
        <v>0</v>
      </c>
      <c r="F188" t="s">
        <v>357</v>
      </c>
      <c r="G188" t="s">
        <v>17</v>
      </c>
      <c r="H188" t="s">
        <v>18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358</v>
      </c>
      <c r="O188" s="8">
        <f>E188/D188*100</f>
        <v>0</v>
      </c>
      <c r="P188" s="12" t="e">
        <f>E188/L188</f>
        <v>#DIV/0!</v>
      </c>
      <c r="Q188" t="str">
        <f>LEFT(N188,SEARCH("/",N188,1)-1)</f>
        <v>film &amp; video</v>
      </c>
      <c r="R188" t="str">
        <f>RIGHT(N188,LEN(N188)-SEARCH("/",N188,1))</f>
        <v>drama</v>
      </c>
      <c r="S188" s="15">
        <f t="shared" si="4"/>
        <v>42767.812893518523</v>
      </c>
      <c r="T188" s="15">
        <f t="shared" si="5"/>
        <v>42797.833333333328</v>
      </c>
    </row>
    <row r="189" spans="1:20" ht="45" x14ac:dyDescent="0.25">
      <c r="A189">
        <v>187</v>
      </c>
      <c r="B189" s="3" t="s">
        <v>414</v>
      </c>
      <c r="C189" s="3" t="s">
        <v>415</v>
      </c>
      <c r="D189" s="12">
        <v>5000</v>
      </c>
      <c r="E189" s="12">
        <v>800</v>
      </c>
      <c r="F189" t="s">
        <v>357</v>
      </c>
      <c r="G189" t="s">
        <v>17</v>
      </c>
      <c r="H189" t="s">
        <v>18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358</v>
      </c>
      <c r="O189" s="8">
        <f>E189/D189*100</f>
        <v>16</v>
      </c>
      <c r="P189" s="12">
        <f>E189/L189</f>
        <v>160</v>
      </c>
      <c r="Q189" t="str">
        <f>LEFT(N189,SEARCH("/",N189,1)-1)</f>
        <v>film &amp; video</v>
      </c>
      <c r="R189" t="str">
        <f>RIGHT(N189,LEN(N189)-SEARCH("/",N189,1))</f>
        <v>drama</v>
      </c>
      <c r="S189" s="15">
        <f t="shared" si="4"/>
        <v>42182.234456018516</v>
      </c>
      <c r="T189" s="15">
        <f t="shared" si="5"/>
        <v>42206.290972222225</v>
      </c>
    </row>
    <row r="190" spans="1:20" ht="60" x14ac:dyDescent="0.25">
      <c r="A190">
        <v>188</v>
      </c>
      <c r="B190" s="3" t="s">
        <v>416</v>
      </c>
      <c r="C190" s="3" t="s">
        <v>417</v>
      </c>
      <c r="D190" s="12">
        <v>1500</v>
      </c>
      <c r="E190" s="12">
        <v>0</v>
      </c>
      <c r="F190" t="s">
        <v>357</v>
      </c>
      <c r="G190" t="s">
        <v>17</v>
      </c>
      <c r="H190" t="s">
        <v>18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358</v>
      </c>
      <c r="O190" s="8">
        <f>E190/D190*100</f>
        <v>0</v>
      </c>
      <c r="P190" s="12" t="e">
        <f>E190/L190</f>
        <v>#DIV/0!</v>
      </c>
      <c r="Q190" t="str">
        <f>LEFT(N190,SEARCH("/",N190,1)-1)</f>
        <v>film &amp; video</v>
      </c>
      <c r="R190" t="str">
        <f>RIGHT(N190,LEN(N190)-SEARCH("/",N190,1))</f>
        <v>drama</v>
      </c>
      <c r="S190" s="15">
        <f t="shared" si="4"/>
        <v>41857.18304398148</v>
      </c>
      <c r="T190" s="15">
        <f t="shared" si="5"/>
        <v>41887.18304398148</v>
      </c>
    </row>
    <row r="191" spans="1:20" ht="60" x14ac:dyDescent="0.25">
      <c r="A191">
        <v>189</v>
      </c>
      <c r="B191" s="3" t="s">
        <v>418</v>
      </c>
      <c r="C191" s="3" t="s">
        <v>419</v>
      </c>
      <c r="D191" s="12">
        <v>500000</v>
      </c>
      <c r="E191" s="12">
        <v>345</v>
      </c>
      <c r="F191" t="s">
        <v>357</v>
      </c>
      <c r="G191" t="s">
        <v>17</v>
      </c>
      <c r="H191" t="s">
        <v>18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358</v>
      </c>
      <c r="O191" s="8">
        <f>E191/D191*100</f>
        <v>6.8999999999999992E-2</v>
      </c>
      <c r="P191" s="12">
        <f>E191/L191</f>
        <v>69</v>
      </c>
      <c r="Q191" t="str">
        <f>LEFT(N191,SEARCH("/",N191,1)-1)</f>
        <v>film &amp; video</v>
      </c>
      <c r="R191" t="str">
        <f>RIGHT(N191,LEN(N191)-SEARCH("/",N191,1))</f>
        <v>drama</v>
      </c>
      <c r="S191" s="15">
        <f t="shared" si="4"/>
        <v>42556.690706018519</v>
      </c>
      <c r="T191" s="15">
        <f t="shared" si="5"/>
        <v>42616.690706018519</v>
      </c>
    </row>
    <row r="192" spans="1:20" x14ac:dyDescent="0.25">
      <c r="A192">
        <v>190</v>
      </c>
      <c r="B192" s="3" t="s">
        <v>420</v>
      </c>
      <c r="C192" s="3" t="s">
        <v>421</v>
      </c>
      <c r="D192" s="12">
        <v>12000</v>
      </c>
      <c r="E192" s="12">
        <v>50</v>
      </c>
      <c r="F192" t="s">
        <v>357</v>
      </c>
      <c r="G192" t="s">
        <v>17</v>
      </c>
      <c r="H192" t="s">
        <v>18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358</v>
      </c>
      <c r="O192" s="8">
        <f>E192/D192*100</f>
        <v>0.41666666666666669</v>
      </c>
      <c r="P192" s="12">
        <f>E192/L192</f>
        <v>50</v>
      </c>
      <c r="Q192" t="str">
        <f>LEFT(N192,SEARCH("/",N192,1)-1)</f>
        <v>film &amp; video</v>
      </c>
      <c r="R192" t="str">
        <f>RIGHT(N192,LEN(N192)-SEARCH("/",N192,1))</f>
        <v>drama</v>
      </c>
      <c r="S192" s="15">
        <f t="shared" si="4"/>
        <v>42527.650995370372</v>
      </c>
      <c r="T192" s="15">
        <f t="shared" si="5"/>
        <v>42537.650995370372</v>
      </c>
    </row>
    <row r="193" spans="1:20" ht="45" x14ac:dyDescent="0.25">
      <c r="A193">
        <v>191</v>
      </c>
      <c r="B193" s="3" t="s">
        <v>422</v>
      </c>
      <c r="C193" s="3" t="s">
        <v>423</v>
      </c>
      <c r="D193" s="12">
        <v>5000</v>
      </c>
      <c r="E193" s="12">
        <v>250</v>
      </c>
      <c r="F193" t="s">
        <v>357</v>
      </c>
      <c r="G193" t="s">
        <v>50</v>
      </c>
      <c r="H193" t="s">
        <v>51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358</v>
      </c>
      <c r="O193" s="8">
        <f>E193/D193*100</f>
        <v>5</v>
      </c>
      <c r="P193" s="12">
        <f>E193/L193</f>
        <v>83.333333333333329</v>
      </c>
      <c r="Q193" t="str">
        <f>LEFT(N193,SEARCH("/",N193,1)-1)</f>
        <v>film &amp; video</v>
      </c>
      <c r="R193" t="str">
        <f>RIGHT(N193,LEN(N193)-SEARCH("/",N193,1))</f>
        <v>drama</v>
      </c>
      <c r="S193" s="15">
        <f t="shared" si="4"/>
        <v>42239.441412037035</v>
      </c>
      <c r="T193" s="15">
        <f t="shared" si="5"/>
        <v>42279.441412037035</v>
      </c>
    </row>
    <row r="194" spans="1:20" ht="60" x14ac:dyDescent="0.25">
      <c r="A194">
        <v>192</v>
      </c>
      <c r="B194" s="3" t="s">
        <v>424</v>
      </c>
      <c r="C194" s="3" t="s">
        <v>425</v>
      </c>
      <c r="D194" s="12">
        <v>1000000</v>
      </c>
      <c r="E194" s="12">
        <v>17</v>
      </c>
      <c r="F194" t="s">
        <v>357</v>
      </c>
      <c r="G194" t="s">
        <v>17</v>
      </c>
      <c r="H194" t="s">
        <v>18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358</v>
      </c>
      <c r="O194" s="8">
        <f>E194/D194*100</f>
        <v>1.6999999999999999E-3</v>
      </c>
      <c r="P194" s="12">
        <f>E194/L194</f>
        <v>5.666666666666667</v>
      </c>
      <c r="Q194" t="str">
        <f>LEFT(N194,SEARCH("/",N194,1)-1)</f>
        <v>film &amp; video</v>
      </c>
      <c r="R194" t="str">
        <f>RIGHT(N194,LEN(N194)-SEARCH("/",N194,1))</f>
        <v>drama</v>
      </c>
      <c r="S194" s="15">
        <f t="shared" si="4"/>
        <v>41899.792037037041</v>
      </c>
      <c r="T194" s="15">
        <f t="shared" si="5"/>
        <v>41929.792037037041</v>
      </c>
    </row>
    <row r="195" spans="1:20" ht="60" x14ac:dyDescent="0.25">
      <c r="A195">
        <v>193</v>
      </c>
      <c r="B195" s="3" t="s">
        <v>426</v>
      </c>
      <c r="C195" s="3" t="s">
        <v>427</v>
      </c>
      <c r="D195" s="12">
        <v>1000</v>
      </c>
      <c r="E195" s="12">
        <v>0</v>
      </c>
      <c r="F195" t="s">
        <v>357</v>
      </c>
      <c r="G195" t="s">
        <v>24</v>
      </c>
      <c r="H195" t="s">
        <v>25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358</v>
      </c>
      <c r="O195" s="8">
        <f>E195/D195*100</f>
        <v>0</v>
      </c>
      <c r="P195" s="12" t="e">
        <f>E195/L195</f>
        <v>#DIV/0!</v>
      </c>
      <c r="Q195" t="str">
        <f>LEFT(N195,SEARCH("/",N195,1)-1)</f>
        <v>film &amp; video</v>
      </c>
      <c r="R195" t="str">
        <f>RIGHT(N195,LEN(N195)-SEARCH("/",N195,1))</f>
        <v>drama</v>
      </c>
      <c r="S195" s="15">
        <f t="shared" ref="S195:S258" si="6">(((J195/60)/60)/24)+DATE(1970,1,1)</f>
        <v>41911.934791666667</v>
      </c>
      <c r="T195" s="15">
        <f t="shared" ref="T195:T258" si="7">(((I195/60)/60)/24)+DATE(1970,1,1)</f>
        <v>41971.976458333331</v>
      </c>
    </row>
    <row r="196" spans="1:20" ht="45" x14ac:dyDescent="0.25">
      <c r="A196">
        <v>194</v>
      </c>
      <c r="B196" s="3" t="s">
        <v>428</v>
      </c>
      <c r="C196" s="3" t="s">
        <v>429</v>
      </c>
      <c r="D196" s="12">
        <v>2500</v>
      </c>
      <c r="E196" s="12">
        <v>3</v>
      </c>
      <c r="F196" t="s">
        <v>357</v>
      </c>
      <c r="G196" t="s">
        <v>24</v>
      </c>
      <c r="H196" t="s">
        <v>25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358</v>
      </c>
      <c r="O196" s="8">
        <f>E196/D196*100</f>
        <v>0.12</v>
      </c>
      <c r="P196" s="12">
        <f>E196/L196</f>
        <v>1</v>
      </c>
      <c r="Q196" t="str">
        <f>LEFT(N196,SEARCH("/",N196,1)-1)</f>
        <v>film &amp; video</v>
      </c>
      <c r="R196" t="str">
        <f>RIGHT(N196,LEN(N196)-SEARCH("/",N196,1))</f>
        <v>drama</v>
      </c>
      <c r="S196" s="15">
        <f t="shared" si="6"/>
        <v>42375.996886574074</v>
      </c>
      <c r="T196" s="15">
        <f t="shared" si="7"/>
        <v>42435.996886574074</v>
      </c>
    </row>
    <row r="197" spans="1:20" ht="45" x14ac:dyDescent="0.25">
      <c r="A197">
        <v>195</v>
      </c>
      <c r="B197" s="3" t="s">
        <v>430</v>
      </c>
      <c r="C197" s="3" t="s">
        <v>431</v>
      </c>
      <c r="D197" s="12">
        <v>2000000</v>
      </c>
      <c r="E197" s="12">
        <v>0</v>
      </c>
      <c r="F197" t="s">
        <v>357</v>
      </c>
      <c r="G197" t="s">
        <v>17</v>
      </c>
      <c r="H197" t="s">
        <v>18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358</v>
      </c>
      <c r="O197" s="8">
        <f>E197/D197*100</f>
        <v>0</v>
      </c>
      <c r="P197" s="12" t="e">
        <f>E197/L197</f>
        <v>#DIV/0!</v>
      </c>
      <c r="Q197" t="str">
        <f>LEFT(N197,SEARCH("/",N197,1)-1)</f>
        <v>film &amp; video</v>
      </c>
      <c r="R197" t="str">
        <f>RIGHT(N197,LEN(N197)-SEARCH("/",N197,1))</f>
        <v>drama</v>
      </c>
      <c r="S197" s="15">
        <f t="shared" si="6"/>
        <v>42135.67050925926</v>
      </c>
      <c r="T197" s="15">
        <f t="shared" si="7"/>
        <v>42195.67050925926</v>
      </c>
    </row>
    <row r="198" spans="1:20" ht="45" x14ac:dyDescent="0.25">
      <c r="A198">
        <v>196</v>
      </c>
      <c r="B198" s="3" t="s">
        <v>432</v>
      </c>
      <c r="C198" s="3" t="s">
        <v>433</v>
      </c>
      <c r="D198" s="12">
        <v>3500</v>
      </c>
      <c r="E198" s="12">
        <v>1465</v>
      </c>
      <c r="F198" t="s">
        <v>357</v>
      </c>
      <c r="G198" t="s">
        <v>24</v>
      </c>
      <c r="H198" t="s">
        <v>25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358</v>
      </c>
      <c r="O198" s="8">
        <f>E198/D198*100</f>
        <v>41.857142857142861</v>
      </c>
      <c r="P198" s="12">
        <f>E198/L198</f>
        <v>77.10526315789474</v>
      </c>
      <c r="Q198" t="str">
        <f>LEFT(N198,SEARCH("/",N198,1)-1)</f>
        <v>film &amp; video</v>
      </c>
      <c r="R198" t="str">
        <f>RIGHT(N198,LEN(N198)-SEARCH("/",N198,1))</f>
        <v>drama</v>
      </c>
      <c r="S198" s="15">
        <f t="shared" si="6"/>
        <v>42259.542800925927</v>
      </c>
      <c r="T198" s="15">
        <f t="shared" si="7"/>
        <v>42287.875</v>
      </c>
    </row>
    <row r="199" spans="1:20" ht="60" x14ac:dyDescent="0.25">
      <c r="A199">
        <v>197</v>
      </c>
      <c r="B199" s="3" t="s">
        <v>434</v>
      </c>
      <c r="C199" s="3" t="s">
        <v>435</v>
      </c>
      <c r="D199" s="12">
        <v>2500</v>
      </c>
      <c r="E199" s="12">
        <v>262</v>
      </c>
      <c r="F199" t="s">
        <v>357</v>
      </c>
      <c r="G199" t="s">
        <v>24</v>
      </c>
      <c r="H199" t="s">
        <v>25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358</v>
      </c>
      <c r="O199" s="8">
        <f>E199/D199*100</f>
        <v>10.48</v>
      </c>
      <c r="P199" s="12">
        <f>E199/L199</f>
        <v>32.75</v>
      </c>
      <c r="Q199" t="str">
        <f>LEFT(N199,SEARCH("/",N199,1)-1)</f>
        <v>film &amp; video</v>
      </c>
      <c r="R199" t="str">
        <f>RIGHT(N199,LEN(N199)-SEARCH("/",N199,1))</f>
        <v>drama</v>
      </c>
      <c r="S199" s="15">
        <f t="shared" si="6"/>
        <v>42741.848379629635</v>
      </c>
      <c r="T199" s="15">
        <f t="shared" si="7"/>
        <v>42783.875</v>
      </c>
    </row>
    <row r="200" spans="1:20" ht="60" x14ac:dyDescent="0.25">
      <c r="A200">
        <v>198</v>
      </c>
      <c r="B200" s="3" t="s">
        <v>436</v>
      </c>
      <c r="C200" s="3" t="s">
        <v>437</v>
      </c>
      <c r="D200" s="12">
        <v>25000</v>
      </c>
      <c r="E200" s="12">
        <v>279</v>
      </c>
      <c r="F200" t="s">
        <v>357</v>
      </c>
      <c r="G200" t="s">
        <v>17</v>
      </c>
      <c r="H200" t="s">
        <v>18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358</v>
      </c>
      <c r="O200" s="8">
        <f>E200/D200*100</f>
        <v>1.1159999999999999</v>
      </c>
      <c r="P200" s="12">
        <f>E200/L200</f>
        <v>46.5</v>
      </c>
      <c r="Q200" t="str">
        <f>LEFT(N200,SEARCH("/",N200,1)-1)</f>
        <v>film &amp; video</v>
      </c>
      <c r="R200" t="str">
        <f>RIGHT(N200,LEN(N200)-SEARCH("/",N200,1))</f>
        <v>drama</v>
      </c>
      <c r="S200" s="15">
        <f t="shared" si="6"/>
        <v>41887.383356481485</v>
      </c>
      <c r="T200" s="15">
        <f t="shared" si="7"/>
        <v>41917.383356481485</v>
      </c>
    </row>
    <row r="201" spans="1:20" ht="60" x14ac:dyDescent="0.25">
      <c r="A201">
        <v>199</v>
      </c>
      <c r="B201" s="3" t="s">
        <v>438</v>
      </c>
      <c r="C201" s="3" t="s">
        <v>439</v>
      </c>
      <c r="D201" s="12">
        <v>10000</v>
      </c>
      <c r="E201" s="12">
        <v>0</v>
      </c>
      <c r="F201" t="s">
        <v>357</v>
      </c>
      <c r="G201" t="s">
        <v>17</v>
      </c>
      <c r="H201" t="s">
        <v>18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358</v>
      </c>
      <c r="O201" s="8">
        <f>E201/D201*100</f>
        <v>0</v>
      </c>
      <c r="P201" s="12" t="e">
        <f>E201/L201</f>
        <v>#DIV/0!</v>
      </c>
      <c r="Q201" t="str">
        <f>LEFT(N201,SEARCH("/",N201,1)-1)</f>
        <v>film &amp; video</v>
      </c>
      <c r="R201" t="str">
        <f>RIGHT(N201,LEN(N201)-SEARCH("/",N201,1))</f>
        <v>drama</v>
      </c>
      <c r="S201" s="15">
        <f t="shared" si="6"/>
        <v>42584.123865740738</v>
      </c>
      <c r="T201" s="15">
        <f t="shared" si="7"/>
        <v>42614.123865740738</v>
      </c>
    </row>
    <row r="202" spans="1:20" ht="45" x14ac:dyDescent="0.25">
      <c r="A202">
        <v>200</v>
      </c>
      <c r="B202" s="3" t="s">
        <v>440</v>
      </c>
      <c r="C202" s="3" t="s">
        <v>441</v>
      </c>
      <c r="D202" s="12">
        <v>6000</v>
      </c>
      <c r="E202" s="12">
        <v>1571.55</v>
      </c>
      <c r="F202" t="s">
        <v>357</v>
      </c>
      <c r="G202" t="s">
        <v>17</v>
      </c>
      <c r="H202" t="s">
        <v>18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358</v>
      </c>
      <c r="O202" s="8">
        <f>E202/D202*100</f>
        <v>26.192500000000003</v>
      </c>
      <c r="P202" s="12">
        <f>E202/L202</f>
        <v>87.308333333333337</v>
      </c>
      <c r="Q202" t="str">
        <f>LEFT(N202,SEARCH("/",N202,1)-1)</f>
        <v>film &amp; video</v>
      </c>
      <c r="R202" t="str">
        <f>RIGHT(N202,LEN(N202)-SEARCH("/",N202,1))</f>
        <v>drama</v>
      </c>
      <c r="S202" s="15">
        <f t="shared" si="6"/>
        <v>41867.083368055559</v>
      </c>
      <c r="T202" s="15">
        <f t="shared" si="7"/>
        <v>41897.083368055559</v>
      </c>
    </row>
    <row r="203" spans="1:20" ht="60" x14ac:dyDescent="0.25">
      <c r="A203">
        <v>201</v>
      </c>
      <c r="B203" s="3" t="s">
        <v>442</v>
      </c>
      <c r="C203" s="3" t="s">
        <v>443</v>
      </c>
      <c r="D203" s="12">
        <v>650</v>
      </c>
      <c r="E203" s="12">
        <v>380</v>
      </c>
      <c r="F203" t="s">
        <v>357</v>
      </c>
      <c r="G203" t="s">
        <v>17</v>
      </c>
      <c r="H203" t="s">
        <v>18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358</v>
      </c>
      <c r="O203" s="8">
        <f>E203/D203*100</f>
        <v>58.461538461538467</v>
      </c>
      <c r="P203" s="12">
        <f>E203/L203</f>
        <v>54.285714285714285</v>
      </c>
      <c r="Q203" t="str">
        <f>LEFT(N203,SEARCH("/",N203,1)-1)</f>
        <v>film &amp; video</v>
      </c>
      <c r="R203" t="str">
        <f>RIGHT(N203,LEN(N203)-SEARCH("/",N203,1))</f>
        <v>drama</v>
      </c>
      <c r="S203" s="15">
        <f t="shared" si="6"/>
        <v>42023.818622685183</v>
      </c>
      <c r="T203" s="15">
        <f t="shared" si="7"/>
        <v>42043.818622685183</v>
      </c>
    </row>
    <row r="204" spans="1:20" x14ac:dyDescent="0.25">
      <c r="A204">
        <v>202</v>
      </c>
      <c r="B204" s="3" t="s">
        <v>444</v>
      </c>
      <c r="C204" s="3" t="s">
        <v>445</v>
      </c>
      <c r="D204" s="12">
        <v>6000</v>
      </c>
      <c r="E204" s="12">
        <v>0</v>
      </c>
      <c r="F204" t="s">
        <v>357</v>
      </c>
      <c r="G204" t="s">
        <v>17</v>
      </c>
      <c r="H204" t="s">
        <v>18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358</v>
      </c>
      <c r="O204" s="8">
        <f>E204/D204*100</f>
        <v>0</v>
      </c>
      <c r="P204" s="12" t="e">
        <f>E204/L204</f>
        <v>#DIV/0!</v>
      </c>
      <c r="Q204" t="str">
        <f>LEFT(N204,SEARCH("/",N204,1)-1)</f>
        <v>film &amp; video</v>
      </c>
      <c r="R204" t="str">
        <f>RIGHT(N204,LEN(N204)-SEARCH("/",N204,1))</f>
        <v>drama</v>
      </c>
      <c r="S204" s="15">
        <f t="shared" si="6"/>
        <v>42255.927824074075</v>
      </c>
      <c r="T204" s="15">
        <f t="shared" si="7"/>
        <v>42285.874305555553</v>
      </c>
    </row>
    <row r="205" spans="1:20" ht="60" x14ac:dyDescent="0.25">
      <c r="A205">
        <v>203</v>
      </c>
      <c r="B205" s="3" t="s">
        <v>446</v>
      </c>
      <c r="C205" s="3" t="s">
        <v>447</v>
      </c>
      <c r="D205" s="12">
        <v>2500</v>
      </c>
      <c r="E205" s="12">
        <v>746</v>
      </c>
      <c r="F205" t="s">
        <v>357</v>
      </c>
      <c r="G205" t="s">
        <v>24</v>
      </c>
      <c r="H205" t="s">
        <v>25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358</v>
      </c>
      <c r="O205" s="8">
        <f>E205/D205*100</f>
        <v>29.84</v>
      </c>
      <c r="P205" s="12">
        <f>E205/L205</f>
        <v>93.25</v>
      </c>
      <c r="Q205" t="str">
        <f>LEFT(N205,SEARCH("/",N205,1)-1)</f>
        <v>film &amp; video</v>
      </c>
      <c r="R205" t="str">
        <f>RIGHT(N205,LEN(N205)-SEARCH("/",N205,1))</f>
        <v>drama</v>
      </c>
      <c r="S205" s="15">
        <f t="shared" si="6"/>
        <v>41973.847962962958</v>
      </c>
      <c r="T205" s="15">
        <f t="shared" si="7"/>
        <v>42033.847962962958</v>
      </c>
    </row>
    <row r="206" spans="1:20" ht="60" x14ac:dyDescent="0.25">
      <c r="A206">
        <v>204</v>
      </c>
      <c r="B206" s="3" t="s">
        <v>448</v>
      </c>
      <c r="C206" s="3" t="s">
        <v>449</v>
      </c>
      <c r="D206" s="12">
        <v>300000</v>
      </c>
      <c r="E206" s="12">
        <v>152165</v>
      </c>
      <c r="F206" t="s">
        <v>357</v>
      </c>
      <c r="G206" t="s">
        <v>50</v>
      </c>
      <c r="H206" t="s">
        <v>51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358</v>
      </c>
      <c r="O206" s="8">
        <f>E206/D206*100</f>
        <v>50.721666666666664</v>
      </c>
      <c r="P206" s="12">
        <f>E206/L206</f>
        <v>117.68368136117556</v>
      </c>
      <c r="Q206" t="str">
        <f>LEFT(N206,SEARCH("/",N206,1)-1)</f>
        <v>film &amp; video</v>
      </c>
      <c r="R206" t="str">
        <f>RIGHT(N206,LEN(N206)-SEARCH("/",N206,1))</f>
        <v>drama</v>
      </c>
      <c r="S206" s="15">
        <f t="shared" si="6"/>
        <v>42556.583368055552</v>
      </c>
      <c r="T206" s="15">
        <f t="shared" si="7"/>
        <v>42586.583368055552</v>
      </c>
    </row>
    <row r="207" spans="1:20" ht="45" x14ac:dyDescent="0.25">
      <c r="A207">
        <v>205</v>
      </c>
      <c r="B207" s="3" t="s">
        <v>450</v>
      </c>
      <c r="C207" s="3" t="s">
        <v>451</v>
      </c>
      <c r="D207" s="12">
        <v>8000</v>
      </c>
      <c r="E207" s="12">
        <v>1300</v>
      </c>
      <c r="F207" t="s">
        <v>357</v>
      </c>
      <c r="G207" t="s">
        <v>17</v>
      </c>
      <c r="H207" t="s">
        <v>18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358</v>
      </c>
      <c r="O207" s="8">
        <f>E207/D207*100</f>
        <v>16.25</v>
      </c>
      <c r="P207" s="12">
        <f>E207/L207</f>
        <v>76.470588235294116</v>
      </c>
      <c r="Q207" t="str">
        <f>LEFT(N207,SEARCH("/",N207,1)-1)</f>
        <v>film &amp; video</v>
      </c>
      <c r="R207" t="str">
        <f>RIGHT(N207,LEN(N207)-SEARCH("/",N207,1))</f>
        <v>drama</v>
      </c>
      <c r="S207" s="15">
        <f t="shared" si="6"/>
        <v>42248.632199074069</v>
      </c>
      <c r="T207" s="15">
        <f t="shared" si="7"/>
        <v>42283.632199074069</v>
      </c>
    </row>
    <row r="208" spans="1:20" ht="45" x14ac:dyDescent="0.25">
      <c r="A208">
        <v>206</v>
      </c>
      <c r="B208" s="3" t="s">
        <v>452</v>
      </c>
      <c r="C208" s="3" t="s">
        <v>453</v>
      </c>
      <c r="D208" s="12">
        <v>12700</v>
      </c>
      <c r="E208" s="12">
        <v>0</v>
      </c>
      <c r="F208" t="s">
        <v>357</v>
      </c>
      <c r="G208" t="s">
        <v>17</v>
      </c>
      <c r="H208" t="s">
        <v>18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358</v>
      </c>
      <c r="O208" s="8">
        <f>E208/D208*100</f>
        <v>0</v>
      </c>
      <c r="P208" s="12" t="e">
        <f>E208/L208</f>
        <v>#DIV/0!</v>
      </c>
      <c r="Q208" t="str">
        <f>LEFT(N208,SEARCH("/",N208,1)-1)</f>
        <v>film &amp; video</v>
      </c>
      <c r="R208" t="str">
        <f>RIGHT(N208,LEN(N208)-SEARCH("/",N208,1))</f>
        <v>drama</v>
      </c>
      <c r="S208" s="15">
        <f t="shared" si="6"/>
        <v>42567.004432870366</v>
      </c>
      <c r="T208" s="15">
        <f t="shared" si="7"/>
        <v>42588.004432870366</v>
      </c>
    </row>
    <row r="209" spans="1:20" ht="45" x14ac:dyDescent="0.25">
      <c r="A209">
        <v>207</v>
      </c>
      <c r="B209" s="3" t="s">
        <v>454</v>
      </c>
      <c r="C209" s="3" t="s">
        <v>455</v>
      </c>
      <c r="D209" s="12">
        <v>14000</v>
      </c>
      <c r="E209" s="12">
        <v>2130</v>
      </c>
      <c r="F209" t="s">
        <v>357</v>
      </c>
      <c r="G209" t="s">
        <v>159</v>
      </c>
      <c r="H209" t="s">
        <v>160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358</v>
      </c>
      <c r="O209" s="8">
        <f>E209/D209*100</f>
        <v>15.214285714285714</v>
      </c>
      <c r="P209" s="12">
        <f>E209/L209</f>
        <v>163.84615384615384</v>
      </c>
      <c r="Q209" t="str">
        <f>LEFT(N209,SEARCH("/",N209,1)-1)</f>
        <v>film &amp; video</v>
      </c>
      <c r="R209" t="str">
        <f>RIGHT(N209,LEN(N209)-SEARCH("/",N209,1))</f>
        <v>drama</v>
      </c>
      <c r="S209" s="15">
        <f t="shared" si="6"/>
        <v>41978.197199074071</v>
      </c>
      <c r="T209" s="15">
        <f t="shared" si="7"/>
        <v>42008.197199074071</v>
      </c>
    </row>
    <row r="210" spans="1:20" ht="60" x14ac:dyDescent="0.25">
      <c r="A210">
        <v>208</v>
      </c>
      <c r="B210" s="3" t="s">
        <v>456</v>
      </c>
      <c r="C210" s="3" t="s">
        <v>457</v>
      </c>
      <c r="D210" s="12">
        <v>50000</v>
      </c>
      <c r="E210" s="12">
        <v>0</v>
      </c>
      <c r="F210" t="s">
        <v>357</v>
      </c>
      <c r="G210" t="s">
        <v>50</v>
      </c>
      <c r="H210" t="s">
        <v>51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358</v>
      </c>
      <c r="O210" s="8">
        <f>E210/D210*100</f>
        <v>0</v>
      </c>
      <c r="P210" s="12" t="e">
        <f>E210/L210</f>
        <v>#DIV/0!</v>
      </c>
      <c r="Q210" t="str">
        <f>LEFT(N210,SEARCH("/",N210,1)-1)</f>
        <v>film &amp; video</v>
      </c>
      <c r="R210" t="str">
        <f>RIGHT(N210,LEN(N210)-SEARCH("/",N210,1))</f>
        <v>drama</v>
      </c>
      <c r="S210" s="15">
        <f t="shared" si="6"/>
        <v>41959.369988425926</v>
      </c>
      <c r="T210" s="15">
        <f t="shared" si="7"/>
        <v>41989.369988425926</v>
      </c>
    </row>
    <row r="211" spans="1:20" ht="60" x14ac:dyDescent="0.25">
      <c r="A211">
        <v>209</v>
      </c>
      <c r="B211" s="3" t="s">
        <v>458</v>
      </c>
      <c r="C211" s="3" t="s">
        <v>459</v>
      </c>
      <c r="D211" s="12">
        <v>25000</v>
      </c>
      <c r="E211" s="12">
        <v>0</v>
      </c>
      <c r="F211" t="s">
        <v>357</v>
      </c>
      <c r="G211" t="s">
        <v>17</v>
      </c>
      <c r="H211" t="s">
        <v>18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358</v>
      </c>
      <c r="O211" s="8">
        <f>E211/D211*100</f>
        <v>0</v>
      </c>
      <c r="P211" s="12" t="e">
        <f>E211/L211</f>
        <v>#DIV/0!</v>
      </c>
      <c r="Q211" t="str">
        <f>LEFT(N211,SEARCH("/",N211,1)-1)</f>
        <v>film &amp; video</v>
      </c>
      <c r="R211" t="str">
        <f>RIGHT(N211,LEN(N211)-SEARCH("/",N211,1))</f>
        <v>drama</v>
      </c>
      <c r="S211" s="15">
        <f t="shared" si="6"/>
        <v>42165.922858796301</v>
      </c>
      <c r="T211" s="15">
        <f t="shared" si="7"/>
        <v>42195.922858796301</v>
      </c>
    </row>
    <row r="212" spans="1:20" ht="60" x14ac:dyDescent="0.25">
      <c r="A212">
        <v>210</v>
      </c>
      <c r="B212" s="3" t="s">
        <v>460</v>
      </c>
      <c r="C212" s="3" t="s">
        <v>461</v>
      </c>
      <c r="D212" s="12">
        <v>12000</v>
      </c>
      <c r="E212" s="12">
        <v>3030</v>
      </c>
      <c r="F212" t="s">
        <v>357</v>
      </c>
      <c r="G212" t="s">
        <v>17</v>
      </c>
      <c r="H212" t="s">
        <v>18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358</v>
      </c>
      <c r="O212" s="8">
        <f>E212/D212*100</f>
        <v>25.25</v>
      </c>
      <c r="P212" s="12">
        <f>E212/L212</f>
        <v>91.818181818181813</v>
      </c>
      <c r="Q212" t="str">
        <f>LEFT(N212,SEARCH("/",N212,1)-1)</f>
        <v>film &amp; video</v>
      </c>
      <c r="R212" t="str">
        <f>RIGHT(N212,LEN(N212)-SEARCH("/",N212,1))</f>
        <v>drama</v>
      </c>
      <c r="S212" s="15">
        <f t="shared" si="6"/>
        <v>42249.064722222218</v>
      </c>
      <c r="T212" s="15">
        <f t="shared" si="7"/>
        <v>42278.208333333328</v>
      </c>
    </row>
    <row r="213" spans="1:20" ht="60" x14ac:dyDescent="0.25">
      <c r="A213">
        <v>211</v>
      </c>
      <c r="B213" s="3" t="s">
        <v>462</v>
      </c>
      <c r="C213" s="3" t="s">
        <v>463</v>
      </c>
      <c r="D213" s="12">
        <v>5000</v>
      </c>
      <c r="E213" s="12">
        <v>2230</v>
      </c>
      <c r="F213" t="s">
        <v>357</v>
      </c>
      <c r="G213" t="s">
        <v>17</v>
      </c>
      <c r="H213" t="s">
        <v>18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358</v>
      </c>
      <c r="O213" s="8">
        <f>E213/D213*100</f>
        <v>44.6</v>
      </c>
      <c r="P213" s="12">
        <f>E213/L213</f>
        <v>185.83333333333334</v>
      </c>
      <c r="Q213" t="str">
        <f>LEFT(N213,SEARCH("/",N213,1)-1)</f>
        <v>film &amp; video</v>
      </c>
      <c r="R213" t="str">
        <f>RIGHT(N213,LEN(N213)-SEARCH("/",N213,1))</f>
        <v>drama</v>
      </c>
      <c r="S213" s="15">
        <f t="shared" si="6"/>
        <v>42236.159918981488</v>
      </c>
      <c r="T213" s="15">
        <f t="shared" si="7"/>
        <v>42266.159918981488</v>
      </c>
    </row>
    <row r="214" spans="1:20" ht="45" x14ac:dyDescent="0.25">
      <c r="A214">
        <v>212</v>
      </c>
      <c r="B214" s="3" t="s">
        <v>464</v>
      </c>
      <c r="C214" s="3" t="s">
        <v>465</v>
      </c>
      <c r="D214" s="12">
        <v>6300</v>
      </c>
      <c r="E214" s="12">
        <v>1</v>
      </c>
      <c r="F214" t="s">
        <v>357</v>
      </c>
      <c r="G214" t="s">
        <v>17</v>
      </c>
      <c r="H214" t="s">
        <v>18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358</v>
      </c>
      <c r="O214" s="8">
        <f>E214/D214*100</f>
        <v>1.5873015873015872E-2</v>
      </c>
      <c r="P214" s="12">
        <f>E214/L214</f>
        <v>1</v>
      </c>
      <c r="Q214" t="str">
        <f>LEFT(N214,SEARCH("/",N214,1)-1)</f>
        <v>film &amp; video</v>
      </c>
      <c r="R214" t="str">
        <f>RIGHT(N214,LEN(N214)-SEARCH("/",N214,1))</f>
        <v>drama</v>
      </c>
      <c r="S214" s="15">
        <f t="shared" si="6"/>
        <v>42416.881018518514</v>
      </c>
      <c r="T214" s="15">
        <f t="shared" si="7"/>
        <v>42476.839351851857</v>
      </c>
    </row>
    <row r="215" spans="1:20" ht="45" x14ac:dyDescent="0.25">
      <c r="A215">
        <v>213</v>
      </c>
      <c r="B215" s="3" t="s">
        <v>466</v>
      </c>
      <c r="C215" s="3" t="s">
        <v>467</v>
      </c>
      <c r="D215" s="12">
        <v>50000</v>
      </c>
      <c r="E215" s="12">
        <v>20</v>
      </c>
      <c r="F215" t="s">
        <v>357</v>
      </c>
      <c r="G215" t="s">
        <v>17</v>
      </c>
      <c r="H215" t="s">
        <v>18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358</v>
      </c>
      <c r="O215" s="8">
        <f>E215/D215*100</f>
        <v>0.04</v>
      </c>
      <c r="P215" s="12">
        <f>E215/L215</f>
        <v>20</v>
      </c>
      <c r="Q215" t="str">
        <f>LEFT(N215,SEARCH("/",N215,1)-1)</f>
        <v>film &amp; video</v>
      </c>
      <c r="R215" t="str">
        <f>RIGHT(N215,LEN(N215)-SEARCH("/",N215,1))</f>
        <v>drama</v>
      </c>
      <c r="S215" s="15">
        <f t="shared" si="6"/>
        <v>42202.594293981485</v>
      </c>
      <c r="T215" s="15">
        <f t="shared" si="7"/>
        <v>42232.587974537033</v>
      </c>
    </row>
    <row r="216" spans="1:20" ht="60" x14ac:dyDescent="0.25">
      <c r="A216">
        <v>214</v>
      </c>
      <c r="B216" s="3" t="s">
        <v>468</v>
      </c>
      <c r="C216" s="3" t="s">
        <v>469</v>
      </c>
      <c r="D216" s="12">
        <v>12500</v>
      </c>
      <c r="E216" s="12">
        <v>1</v>
      </c>
      <c r="F216" t="s">
        <v>357</v>
      </c>
      <c r="G216" t="s">
        <v>17</v>
      </c>
      <c r="H216" t="s">
        <v>18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358</v>
      </c>
      <c r="O216" s="8">
        <f>E216/D216*100</f>
        <v>8.0000000000000002E-3</v>
      </c>
      <c r="P216" s="12">
        <f>E216/L216</f>
        <v>1</v>
      </c>
      <c r="Q216" t="str">
        <f>LEFT(N216,SEARCH("/",N216,1)-1)</f>
        <v>film &amp; video</v>
      </c>
      <c r="R216" t="str">
        <f>RIGHT(N216,LEN(N216)-SEARCH("/",N216,1))</f>
        <v>drama</v>
      </c>
      <c r="S216" s="15">
        <f t="shared" si="6"/>
        <v>42009.64061342593</v>
      </c>
      <c r="T216" s="15">
        <f t="shared" si="7"/>
        <v>42069.64061342593</v>
      </c>
    </row>
    <row r="217" spans="1:20" ht="60" x14ac:dyDescent="0.25">
      <c r="A217">
        <v>215</v>
      </c>
      <c r="B217" s="3" t="s">
        <v>470</v>
      </c>
      <c r="C217" s="3" t="s">
        <v>471</v>
      </c>
      <c r="D217" s="12">
        <v>4400</v>
      </c>
      <c r="E217" s="12">
        <v>10</v>
      </c>
      <c r="F217" t="s">
        <v>357</v>
      </c>
      <c r="G217" t="s">
        <v>24</v>
      </c>
      <c r="H217" t="s">
        <v>25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358</v>
      </c>
      <c r="O217" s="8">
        <f>E217/D217*100</f>
        <v>0.22727272727272727</v>
      </c>
      <c r="P217" s="12">
        <f>E217/L217</f>
        <v>10</v>
      </c>
      <c r="Q217" t="str">
        <f>LEFT(N217,SEARCH("/",N217,1)-1)</f>
        <v>film &amp; video</v>
      </c>
      <c r="R217" t="str">
        <f>RIGHT(N217,LEN(N217)-SEARCH("/",N217,1))</f>
        <v>drama</v>
      </c>
      <c r="S217" s="15">
        <f t="shared" si="6"/>
        <v>42375.230115740742</v>
      </c>
      <c r="T217" s="15">
        <f t="shared" si="7"/>
        <v>42417.999305555553</v>
      </c>
    </row>
    <row r="218" spans="1:20" ht="60" x14ac:dyDescent="0.25">
      <c r="A218">
        <v>216</v>
      </c>
      <c r="B218" s="3" t="s">
        <v>472</v>
      </c>
      <c r="C218" s="3" t="s">
        <v>473</v>
      </c>
      <c r="D218" s="12">
        <v>50000</v>
      </c>
      <c r="E218" s="12">
        <v>27849.22</v>
      </c>
      <c r="F218" t="s">
        <v>357</v>
      </c>
      <c r="G218" t="s">
        <v>17</v>
      </c>
      <c r="H218" t="s">
        <v>18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358</v>
      </c>
      <c r="O218" s="8">
        <f>E218/D218*100</f>
        <v>55.698440000000005</v>
      </c>
      <c r="P218" s="12">
        <f>E218/L218</f>
        <v>331.53833333333336</v>
      </c>
      <c r="Q218" t="str">
        <f>LEFT(N218,SEARCH("/",N218,1)-1)</f>
        <v>film &amp; video</v>
      </c>
      <c r="R218" t="str">
        <f>RIGHT(N218,LEN(N218)-SEARCH("/",N218,1))</f>
        <v>drama</v>
      </c>
      <c r="S218" s="15">
        <f t="shared" si="6"/>
        <v>42066.958761574075</v>
      </c>
      <c r="T218" s="15">
        <f t="shared" si="7"/>
        <v>42116.917094907403</v>
      </c>
    </row>
    <row r="219" spans="1:20" x14ac:dyDescent="0.25">
      <c r="A219">
        <v>217</v>
      </c>
      <c r="B219" s="3" t="s">
        <v>474</v>
      </c>
      <c r="C219" s="3" t="s">
        <v>475</v>
      </c>
      <c r="D219" s="12">
        <v>100000</v>
      </c>
      <c r="E219" s="12">
        <v>11943</v>
      </c>
      <c r="F219" t="s">
        <v>357</v>
      </c>
      <c r="G219" t="s">
        <v>476</v>
      </c>
      <c r="H219" t="s">
        <v>477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358</v>
      </c>
      <c r="O219" s="8">
        <f>E219/D219*100</f>
        <v>11.943</v>
      </c>
      <c r="P219" s="12">
        <f>E219/L219</f>
        <v>314.28947368421052</v>
      </c>
      <c r="Q219" t="str">
        <f>LEFT(N219,SEARCH("/",N219,1)-1)</f>
        <v>film &amp; video</v>
      </c>
      <c r="R219" t="str">
        <f>RIGHT(N219,LEN(N219)-SEARCH("/",N219,1))</f>
        <v>drama</v>
      </c>
      <c r="S219" s="15">
        <f t="shared" si="6"/>
        <v>41970.64061342593</v>
      </c>
      <c r="T219" s="15">
        <f t="shared" si="7"/>
        <v>42001.64061342593</v>
      </c>
    </row>
    <row r="220" spans="1:20" ht="60" x14ac:dyDescent="0.25">
      <c r="A220">
        <v>218</v>
      </c>
      <c r="B220" s="3" t="s">
        <v>478</v>
      </c>
      <c r="C220" s="3" t="s">
        <v>479</v>
      </c>
      <c r="D220" s="12">
        <v>5000</v>
      </c>
      <c r="E220" s="12">
        <v>100</v>
      </c>
      <c r="F220" t="s">
        <v>357</v>
      </c>
      <c r="G220" t="s">
        <v>17</v>
      </c>
      <c r="H220" t="s">
        <v>18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358</v>
      </c>
      <c r="O220" s="8">
        <f>E220/D220*100</f>
        <v>2</v>
      </c>
      <c r="P220" s="12">
        <f>E220/L220</f>
        <v>100</v>
      </c>
      <c r="Q220" t="str">
        <f>LEFT(N220,SEARCH("/",N220,1)-1)</f>
        <v>film &amp; video</v>
      </c>
      <c r="R220" t="str">
        <f>RIGHT(N220,LEN(N220)-SEARCH("/",N220,1))</f>
        <v>drama</v>
      </c>
      <c r="S220" s="15">
        <f t="shared" si="6"/>
        <v>42079.628344907411</v>
      </c>
      <c r="T220" s="15">
        <f t="shared" si="7"/>
        <v>42139.628344907411</v>
      </c>
    </row>
    <row r="221" spans="1:20" ht="45" x14ac:dyDescent="0.25">
      <c r="A221">
        <v>219</v>
      </c>
      <c r="B221" s="3" t="s">
        <v>480</v>
      </c>
      <c r="C221" s="3" t="s">
        <v>481</v>
      </c>
      <c r="D221" s="12">
        <v>50000</v>
      </c>
      <c r="E221" s="12">
        <v>8815</v>
      </c>
      <c r="F221" t="s">
        <v>357</v>
      </c>
      <c r="G221" t="s">
        <v>17</v>
      </c>
      <c r="H221" t="s">
        <v>18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358</v>
      </c>
      <c r="O221" s="8">
        <f>E221/D221*100</f>
        <v>17.630000000000003</v>
      </c>
      <c r="P221" s="12">
        <f>E221/L221</f>
        <v>115.98684210526316</v>
      </c>
      <c r="Q221" t="str">
        <f>LEFT(N221,SEARCH("/",N221,1)-1)</f>
        <v>film &amp; video</v>
      </c>
      <c r="R221" t="str">
        <f>RIGHT(N221,LEN(N221)-SEARCH("/",N221,1))</f>
        <v>drama</v>
      </c>
      <c r="S221" s="15">
        <f t="shared" si="6"/>
        <v>42429.326678240745</v>
      </c>
      <c r="T221" s="15">
        <f t="shared" si="7"/>
        <v>42461.290972222225</v>
      </c>
    </row>
    <row r="222" spans="1:20" ht="45" x14ac:dyDescent="0.25">
      <c r="A222">
        <v>220</v>
      </c>
      <c r="B222" s="3" t="s">
        <v>482</v>
      </c>
      <c r="C222" s="3" t="s">
        <v>483</v>
      </c>
      <c r="D222" s="12">
        <v>50000</v>
      </c>
      <c r="E222" s="12">
        <v>360</v>
      </c>
      <c r="F222" t="s">
        <v>357</v>
      </c>
      <c r="G222" t="s">
        <v>17</v>
      </c>
      <c r="H222" t="s">
        <v>18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358</v>
      </c>
      <c r="O222" s="8">
        <f>E222/D222*100</f>
        <v>0.72</v>
      </c>
      <c r="P222" s="12">
        <f>E222/L222</f>
        <v>120</v>
      </c>
      <c r="Q222" t="str">
        <f>LEFT(N222,SEARCH("/",N222,1)-1)</f>
        <v>film &amp; video</v>
      </c>
      <c r="R222" t="str">
        <f>RIGHT(N222,LEN(N222)-SEARCH("/",N222,1))</f>
        <v>drama</v>
      </c>
      <c r="S222" s="15">
        <f t="shared" si="6"/>
        <v>42195.643865740742</v>
      </c>
      <c r="T222" s="15">
        <f t="shared" si="7"/>
        <v>42236.837499999994</v>
      </c>
    </row>
    <row r="223" spans="1:20" ht="30" x14ac:dyDescent="0.25">
      <c r="A223">
        <v>221</v>
      </c>
      <c r="B223" s="3" t="s">
        <v>484</v>
      </c>
      <c r="C223" s="3" t="s">
        <v>485</v>
      </c>
      <c r="D223" s="12">
        <v>50000</v>
      </c>
      <c r="E223" s="12">
        <v>0</v>
      </c>
      <c r="F223" t="s">
        <v>357</v>
      </c>
      <c r="G223" t="s">
        <v>17</v>
      </c>
      <c r="H223" t="s">
        <v>18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358</v>
      </c>
      <c r="O223" s="8">
        <f>E223/D223*100</f>
        <v>0</v>
      </c>
      <c r="P223" s="12" t="e">
        <f>E223/L223</f>
        <v>#DIV/0!</v>
      </c>
      <c r="Q223" t="str">
        <f>LEFT(N223,SEARCH("/",N223,1)-1)</f>
        <v>film &amp; video</v>
      </c>
      <c r="R223" t="str">
        <f>RIGHT(N223,LEN(N223)-SEARCH("/",N223,1))</f>
        <v>drama</v>
      </c>
      <c r="S223" s="15">
        <f t="shared" si="6"/>
        <v>42031.837546296301</v>
      </c>
      <c r="T223" s="15">
        <f t="shared" si="7"/>
        <v>42091.79587962963</v>
      </c>
    </row>
    <row r="224" spans="1:20" ht="60" x14ac:dyDescent="0.25">
      <c r="A224">
        <v>222</v>
      </c>
      <c r="B224" s="3" t="s">
        <v>486</v>
      </c>
      <c r="C224" s="3" t="s">
        <v>487</v>
      </c>
      <c r="D224" s="12">
        <v>1000</v>
      </c>
      <c r="E224" s="12">
        <v>130</v>
      </c>
      <c r="F224" t="s">
        <v>357</v>
      </c>
      <c r="G224" t="s">
        <v>17</v>
      </c>
      <c r="H224" t="s">
        <v>18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358</v>
      </c>
      <c r="O224" s="8">
        <f>E224/D224*100</f>
        <v>13</v>
      </c>
      <c r="P224" s="12">
        <f>E224/L224</f>
        <v>65</v>
      </c>
      <c r="Q224" t="str">
        <f>LEFT(N224,SEARCH("/",N224,1)-1)</f>
        <v>film &amp; video</v>
      </c>
      <c r="R224" t="str">
        <f>RIGHT(N224,LEN(N224)-SEARCH("/",N224,1))</f>
        <v>drama</v>
      </c>
      <c r="S224" s="15">
        <f t="shared" si="6"/>
        <v>42031.769884259258</v>
      </c>
      <c r="T224" s="15">
        <f t="shared" si="7"/>
        <v>42090.110416666663</v>
      </c>
    </row>
    <row r="225" spans="1:20" ht="60" x14ac:dyDescent="0.25">
      <c r="A225">
        <v>223</v>
      </c>
      <c r="B225" s="3" t="s">
        <v>488</v>
      </c>
      <c r="C225" s="3" t="s">
        <v>489</v>
      </c>
      <c r="D225" s="12">
        <v>1500000</v>
      </c>
      <c r="E225" s="12">
        <v>0</v>
      </c>
      <c r="F225" t="s">
        <v>357</v>
      </c>
      <c r="G225" t="s">
        <v>17</v>
      </c>
      <c r="H225" t="s">
        <v>18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358</v>
      </c>
      <c r="O225" s="8">
        <f>E225/D225*100</f>
        <v>0</v>
      </c>
      <c r="P225" s="12" t="e">
        <f>E225/L225</f>
        <v>#DIV/0!</v>
      </c>
      <c r="Q225" t="str">
        <f>LEFT(N225,SEARCH("/",N225,1)-1)</f>
        <v>film &amp; video</v>
      </c>
      <c r="R225" t="str">
        <f>RIGHT(N225,LEN(N225)-SEARCH("/",N225,1))</f>
        <v>drama</v>
      </c>
      <c r="S225" s="15">
        <f t="shared" si="6"/>
        <v>42482.048032407409</v>
      </c>
      <c r="T225" s="15">
        <f t="shared" si="7"/>
        <v>42512.045138888891</v>
      </c>
    </row>
    <row r="226" spans="1:20" ht="60" x14ac:dyDescent="0.25">
      <c r="A226">
        <v>224</v>
      </c>
      <c r="B226" s="3" t="s">
        <v>490</v>
      </c>
      <c r="C226" s="3" t="s">
        <v>491</v>
      </c>
      <c r="D226" s="12">
        <v>6000000</v>
      </c>
      <c r="E226" s="12">
        <v>0</v>
      </c>
      <c r="F226" t="s">
        <v>357</v>
      </c>
      <c r="G226" t="s">
        <v>50</v>
      </c>
      <c r="H226" t="s">
        <v>51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358</v>
      </c>
      <c r="O226" s="8">
        <f>E226/D226*100</f>
        <v>0</v>
      </c>
      <c r="P226" s="12" t="e">
        <f>E226/L226</f>
        <v>#DIV/0!</v>
      </c>
      <c r="Q226" t="str">
        <f>LEFT(N226,SEARCH("/",N226,1)-1)</f>
        <v>film &amp; video</v>
      </c>
      <c r="R226" t="str">
        <f>RIGHT(N226,LEN(N226)-SEARCH("/",N226,1))</f>
        <v>drama</v>
      </c>
      <c r="S226" s="15">
        <f t="shared" si="6"/>
        <v>42135.235254629632</v>
      </c>
      <c r="T226" s="15">
        <f t="shared" si="7"/>
        <v>42195.235254629632</v>
      </c>
    </row>
    <row r="227" spans="1:20" ht="45" x14ac:dyDescent="0.25">
      <c r="A227">
        <v>225</v>
      </c>
      <c r="B227" s="3" t="s">
        <v>492</v>
      </c>
      <c r="C227" s="3" t="s">
        <v>493</v>
      </c>
      <c r="D227" s="12">
        <v>200</v>
      </c>
      <c r="E227" s="12">
        <v>0</v>
      </c>
      <c r="F227" t="s">
        <v>357</v>
      </c>
      <c r="G227" t="s">
        <v>17</v>
      </c>
      <c r="H227" t="s">
        <v>18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358</v>
      </c>
      <c r="O227" s="8">
        <f>E227/D227*100</f>
        <v>0</v>
      </c>
      <c r="P227" s="12" t="e">
        <f>E227/L227</f>
        <v>#DIV/0!</v>
      </c>
      <c r="Q227" t="str">
        <f>LEFT(N227,SEARCH("/",N227,1)-1)</f>
        <v>film &amp; video</v>
      </c>
      <c r="R227" t="str">
        <f>RIGHT(N227,LEN(N227)-SEARCH("/",N227,1))</f>
        <v>drama</v>
      </c>
      <c r="S227" s="15">
        <f t="shared" si="6"/>
        <v>42438.961273148147</v>
      </c>
      <c r="T227" s="15">
        <f t="shared" si="7"/>
        <v>42468.919606481482</v>
      </c>
    </row>
    <row r="228" spans="1:20" ht="45" x14ac:dyDescent="0.25">
      <c r="A228">
        <v>226</v>
      </c>
      <c r="B228" s="3" t="s">
        <v>494</v>
      </c>
      <c r="C228" s="3" t="s">
        <v>495</v>
      </c>
      <c r="D228" s="12">
        <v>29000</v>
      </c>
      <c r="E228" s="12">
        <v>250</v>
      </c>
      <c r="F228" t="s">
        <v>357</v>
      </c>
      <c r="G228" t="s">
        <v>24</v>
      </c>
      <c r="H228" t="s">
        <v>25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358</v>
      </c>
      <c r="O228" s="8">
        <f>E228/D228*100</f>
        <v>0.86206896551724133</v>
      </c>
      <c r="P228" s="12">
        <f>E228/L228</f>
        <v>125</v>
      </c>
      <c r="Q228" t="str">
        <f>LEFT(N228,SEARCH("/",N228,1)-1)</f>
        <v>film &amp; video</v>
      </c>
      <c r="R228" t="str">
        <f>RIGHT(N228,LEN(N228)-SEARCH("/",N228,1))</f>
        <v>drama</v>
      </c>
      <c r="S228" s="15">
        <f t="shared" si="6"/>
        <v>42106.666018518517</v>
      </c>
      <c r="T228" s="15">
        <f t="shared" si="7"/>
        <v>42155.395138888889</v>
      </c>
    </row>
    <row r="229" spans="1:20" ht="45" x14ac:dyDescent="0.25">
      <c r="A229">
        <v>227</v>
      </c>
      <c r="B229" s="3" t="s">
        <v>496</v>
      </c>
      <c r="C229" s="3" t="s">
        <v>497</v>
      </c>
      <c r="D229" s="12">
        <v>28000</v>
      </c>
      <c r="E229" s="12">
        <v>0</v>
      </c>
      <c r="F229" t="s">
        <v>357</v>
      </c>
      <c r="G229" t="s">
        <v>17</v>
      </c>
      <c r="H229" t="s">
        <v>18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358</v>
      </c>
      <c r="O229" s="8">
        <f>E229/D229*100</f>
        <v>0</v>
      </c>
      <c r="P229" s="12" t="e">
        <f>E229/L229</f>
        <v>#DIV/0!</v>
      </c>
      <c r="Q229" t="str">
        <f>LEFT(N229,SEARCH("/",N229,1)-1)</f>
        <v>film &amp; video</v>
      </c>
      <c r="R229" t="str">
        <f>RIGHT(N229,LEN(N229)-SEARCH("/",N229,1))</f>
        <v>drama</v>
      </c>
      <c r="S229" s="15">
        <f t="shared" si="6"/>
        <v>42164.893993055557</v>
      </c>
      <c r="T229" s="15">
        <f t="shared" si="7"/>
        <v>42194.893993055557</v>
      </c>
    </row>
    <row r="230" spans="1:20" ht="30" x14ac:dyDescent="0.25">
      <c r="A230">
        <v>228</v>
      </c>
      <c r="B230" s="3" t="s">
        <v>498</v>
      </c>
      <c r="C230" s="3" t="s">
        <v>499</v>
      </c>
      <c r="D230" s="12">
        <v>8000</v>
      </c>
      <c r="E230" s="12">
        <v>0</v>
      </c>
      <c r="F230" t="s">
        <v>357</v>
      </c>
      <c r="G230" t="s">
        <v>24</v>
      </c>
      <c r="H230" t="s">
        <v>25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358</v>
      </c>
      <c r="O230" s="8">
        <f>E230/D230*100</f>
        <v>0</v>
      </c>
      <c r="P230" s="12" t="e">
        <f>E230/L230</f>
        <v>#DIV/0!</v>
      </c>
      <c r="Q230" t="str">
        <f>LEFT(N230,SEARCH("/",N230,1)-1)</f>
        <v>film &amp; video</v>
      </c>
      <c r="R230" t="str">
        <f>RIGHT(N230,LEN(N230)-SEARCH("/",N230,1))</f>
        <v>drama</v>
      </c>
      <c r="S230" s="15">
        <f t="shared" si="6"/>
        <v>42096.686400462961</v>
      </c>
      <c r="T230" s="15">
        <f t="shared" si="7"/>
        <v>42156.686400462961</v>
      </c>
    </row>
    <row r="231" spans="1:20" ht="60" x14ac:dyDescent="0.25">
      <c r="A231">
        <v>229</v>
      </c>
      <c r="B231" s="3" t="s">
        <v>500</v>
      </c>
      <c r="C231" s="3" t="s">
        <v>501</v>
      </c>
      <c r="D231" s="12">
        <v>3000</v>
      </c>
      <c r="E231" s="12">
        <v>0</v>
      </c>
      <c r="F231" t="s">
        <v>357</v>
      </c>
      <c r="G231" t="s">
        <v>502</v>
      </c>
      <c r="H231" t="s">
        <v>55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358</v>
      </c>
      <c r="O231" s="8">
        <f>E231/D231*100</f>
        <v>0</v>
      </c>
      <c r="P231" s="12" t="e">
        <f>E231/L231</f>
        <v>#DIV/0!</v>
      </c>
      <c r="Q231" t="str">
        <f>LEFT(N231,SEARCH("/",N231,1)-1)</f>
        <v>film &amp; video</v>
      </c>
      <c r="R231" t="str">
        <f>RIGHT(N231,LEN(N231)-SEARCH("/",N231,1))</f>
        <v>drama</v>
      </c>
      <c r="S231" s="15">
        <f t="shared" si="6"/>
        <v>42383.933993055558</v>
      </c>
      <c r="T231" s="15">
        <f t="shared" si="7"/>
        <v>42413.933993055558</v>
      </c>
    </row>
    <row r="232" spans="1:20" ht="60" x14ac:dyDescent="0.25">
      <c r="A232">
        <v>230</v>
      </c>
      <c r="B232" s="3" t="s">
        <v>503</v>
      </c>
      <c r="C232" s="3" t="s">
        <v>504</v>
      </c>
      <c r="D232" s="12">
        <v>15000</v>
      </c>
      <c r="E232" s="12">
        <v>60</v>
      </c>
      <c r="F232" t="s">
        <v>357</v>
      </c>
      <c r="G232" t="s">
        <v>17</v>
      </c>
      <c r="H232" t="s">
        <v>18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358</v>
      </c>
      <c r="O232" s="8">
        <f>E232/D232*100</f>
        <v>0.4</v>
      </c>
      <c r="P232" s="12">
        <f>E232/L232</f>
        <v>30</v>
      </c>
      <c r="Q232" t="str">
        <f>LEFT(N232,SEARCH("/",N232,1)-1)</f>
        <v>film &amp; video</v>
      </c>
      <c r="R232" t="str">
        <f>RIGHT(N232,LEN(N232)-SEARCH("/",N232,1))</f>
        <v>drama</v>
      </c>
      <c r="S232" s="15">
        <f t="shared" si="6"/>
        <v>42129.777210648142</v>
      </c>
      <c r="T232" s="15">
        <f t="shared" si="7"/>
        <v>42159.777210648142</v>
      </c>
    </row>
    <row r="233" spans="1:20" ht="60" x14ac:dyDescent="0.25">
      <c r="A233">
        <v>231</v>
      </c>
      <c r="B233" s="3" t="s">
        <v>505</v>
      </c>
      <c r="C233" s="3" t="s">
        <v>506</v>
      </c>
      <c r="D233" s="12">
        <v>1500000</v>
      </c>
      <c r="E233" s="12">
        <v>0</v>
      </c>
      <c r="F233" t="s">
        <v>357</v>
      </c>
      <c r="G233" t="s">
        <v>17</v>
      </c>
      <c r="H233" t="s">
        <v>18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358</v>
      </c>
      <c r="O233" s="8">
        <f>E233/D233*100</f>
        <v>0</v>
      </c>
      <c r="P233" s="12" t="e">
        <f>E233/L233</f>
        <v>#DIV/0!</v>
      </c>
      <c r="Q233" t="str">
        <f>LEFT(N233,SEARCH("/",N233,1)-1)</f>
        <v>film &amp; video</v>
      </c>
      <c r="R233" t="str">
        <f>RIGHT(N233,LEN(N233)-SEARCH("/",N233,1))</f>
        <v>drama</v>
      </c>
      <c r="S233" s="15">
        <f t="shared" si="6"/>
        <v>42341.958923611113</v>
      </c>
      <c r="T233" s="15">
        <f t="shared" si="7"/>
        <v>42371.958923611113</v>
      </c>
    </row>
    <row r="234" spans="1:20" ht="60" x14ac:dyDescent="0.25">
      <c r="A234">
        <v>232</v>
      </c>
      <c r="B234" s="3" t="s">
        <v>507</v>
      </c>
      <c r="C234" s="3" t="s">
        <v>508</v>
      </c>
      <c r="D234" s="12">
        <v>4000</v>
      </c>
      <c r="E234" s="12">
        <v>110</v>
      </c>
      <c r="F234" t="s">
        <v>357</v>
      </c>
      <c r="G234" t="s">
        <v>24</v>
      </c>
      <c r="H234" t="s">
        <v>25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358</v>
      </c>
      <c r="O234" s="8">
        <f>E234/D234*100</f>
        <v>2.75</v>
      </c>
      <c r="P234" s="12">
        <f>E234/L234</f>
        <v>15.714285714285714</v>
      </c>
      <c r="Q234" t="str">
        <f>LEFT(N234,SEARCH("/",N234,1)-1)</f>
        <v>film &amp; video</v>
      </c>
      <c r="R234" t="str">
        <f>RIGHT(N234,LEN(N234)-SEARCH("/",N234,1))</f>
        <v>drama</v>
      </c>
      <c r="S234" s="15">
        <f t="shared" si="6"/>
        <v>42032.82576388889</v>
      </c>
      <c r="T234" s="15">
        <f t="shared" si="7"/>
        <v>42062.82576388889</v>
      </c>
    </row>
    <row r="235" spans="1:20" ht="45" x14ac:dyDescent="0.25">
      <c r="A235">
        <v>233</v>
      </c>
      <c r="B235" s="3" t="s">
        <v>509</v>
      </c>
      <c r="C235" s="3" t="s">
        <v>510</v>
      </c>
      <c r="D235" s="12">
        <v>350000</v>
      </c>
      <c r="E235" s="12">
        <v>0</v>
      </c>
      <c r="F235" t="s">
        <v>357</v>
      </c>
      <c r="G235" t="s">
        <v>17</v>
      </c>
      <c r="H235" t="s">
        <v>18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358</v>
      </c>
      <c r="O235" s="8">
        <f>E235/D235*100</f>
        <v>0</v>
      </c>
      <c r="P235" s="12" t="e">
        <f>E235/L235</f>
        <v>#DIV/0!</v>
      </c>
      <c r="Q235" t="str">
        <f>LEFT(N235,SEARCH("/",N235,1)-1)</f>
        <v>film &amp; video</v>
      </c>
      <c r="R235" t="str">
        <f>RIGHT(N235,LEN(N235)-SEARCH("/",N235,1))</f>
        <v>drama</v>
      </c>
      <c r="S235" s="15">
        <f t="shared" si="6"/>
        <v>42612.911712962959</v>
      </c>
      <c r="T235" s="15">
        <f t="shared" si="7"/>
        <v>42642.911712962959</v>
      </c>
    </row>
    <row r="236" spans="1:20" ht="60" x14ac:dyDescent="0.25">
      <c r="A236">
        <v>234</v>
      </c>
      <c r="B236" s="3" t="s">
        <v>511</v>
      </c>
      <c r="C236" s="3" t="s">
        <v>512</v>
      </c>
      <c r="D236" s="12">
        <v>1000</v>
      </c>
      <c r="E236" s="12">
        <v>401</v>
      </c>
      <c r="F236" t="s">
        <v>357</v>
      </c>
      <c r="G236" t="s">
        <v>17</v>
      </c>
      <c r="H236" t="s">
        <v>18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358</v>
      </c>
      <c r="O236" s="8">
        <f>E236/D236*100</f>
        <v>40.1</v>
      </c>
      <c r="P236" s="12">
        <f>E236/L236</f>
        <v>80.2</v>
      </c>
      <c r="Q236" t="str">
        <f>LEFT(N236,SEARCH("/",N236,1)-1)</f>
        <v>film &amp; video</v>
      </c>
      <c r="R236" t="str">
        <f>RIGHT(N236,LEN(N236)-SEARCH("/",N236,1))</f>
        <v>drama</v>
      </c>
      <c r="S236" s="15">
        <f t="shared" si="6"/>
        <v>42136.035405092596</v>
      </c>
      <c r="T236" s="15">
        <f t="shared" si="7"/>
        <v>42176.035405092596</v>
      </c>
    </row>
    <row r="237" spans="1:20" ht="45" x14ac:dyDescent="0.25">
      <c r="A237">
        <v>235</v>
      </c>
      <c r="B237" s="3" t="s">
        <v>513</v>
      </c>
      <c r="C237" s="3" t="s">
        <v>514</v>
      </c>
      <c r="D237" s="12">
        <v>10000</v>
      </c>
      <c r="E237" s="12">
        <v>0</v>
      </c>
      <c r="F237" t="s">
        <v>357</v>
      </c>
      <c r="G237" t="s">
        <v>17</v>
      </c>
      <c r="H237" t="s">
        <v>18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358</v>
      </c>
      <c r="O237" s="8">
        <f>E237/D237*100</f>
        <v>0</v>
      </c>
      <c r="P237" s="12" t="e">
        <f>E237/L237</f>
        <v>#DIV/0!</v>
      </c>
      <c r="Q237" t="str">
        <f>LEFT(N237,SEARCH("/",N237,1)-1)</f>
        <v>film &amp; video</v>
      </c>
      <c r="R237" t="str">
        <f>RIGHT(N237,LEN(N237)-SEARCH("/",N237,1))</f>
        <v>drama</v>
      </c>
      <c r="S237" s="15">
        <f t="shared" si="6"/>
        <v>42164.908530092594</v>
      </c>
      <c r="T237" s="15">
        <f t="shared" si="7"/>
        <v>42194.908530092594</v>
      </c>
    </row>
    <row r="238" spans="1:20" ht="60" x14ac:dyDescent="0.25">
      <c r="A238">
        <v>236</v>
      </c>
      <c r="B238" s="3" t="s">
        <v>515</v>
      </c>
      <c r="C238" s="3" t="s">
        <v>516</v>
      </c>
      <c r="D238" s="12">
        <v>150000</v>
      </c>
      <c r="E238" s="12">
        <v>0</v>
      </c>
      <c r="F238" t="s">
        <v>357</v>
      </c>
      <c r="G238" t="s">
        <v>17</v>
      </c>
      <c r="H238" t="s">
        <v>18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358</v>
      </c>
      <c r="O238" s="8">
        <f>E238/D238*100</f>
        <v>0</v>
      </c>
      <c r="P238" s="12" t="e">
        <f>E238/L238</f>
        <v>#DIV/0!</v>
      </c>
      <c r="Q238" t="str">
        <f>LEFT(N238,SEARCH("/",N238,1)-1)</f>
        <v>film &amp; video</v>
      </c>
      <c r="R238" t="str">
        <f>RIGHT(N238,LEN(N238)-SEARCH("/",N238,1))</f>
        <v>drama</v>
      </c>
      <c r="S238" s="15">
        <f t="shared" si="6"/>
        <v>42321.08447916666</v>
      </c>
      <c r="T238" s="15">
        <f t="shared" si="7"/>
        <v>42374</v>
      </c>
    </row>
    <row r="239" spans="1:20" ht="30" x14ac:dyDescent="0.25">
      <c r="A239">
        <v>237</v>
      </c>
      <c r="B239" s="3" t="s">
        <v>517</v>
      </c>
      <c r="C239" s="3" t="s">
        <v>518</v>
      </c>
      <c r="D239" s="12">
        <v>15000</v>
      </c>
      <c r="E239" s="12">
        <v>50</v>
      </c>
      <c r="F239" t="s">
        <v>357</v>
      </c>
      <c r="G239" t="s">
        <v>17</v>
      </c>
      <c r="H239" t="s">
        <v>18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358</v>
      </c>
      <c r="O239" s="8">
        <f>E239/D239*100</f>
        <v>0.33333333333333337</v>
      </c>
      <c r="P239" s="12">
        <f>E239/L239</f>
        <v>50</v>
      </c>
      <c r="Q239" t="str">
        <f>LEFT(N239,SEARCH("/",N239,1)-1)</f>
        <v>film &amp; video</v>
      </c>
      <c r="R239" t="str">
        <f>RIGHT(N239,LEN(N239)-SEARCH("/",N239,1))</f>
        <v>drama</v>
      </c>
      <c r="S239" s="15">
        <f t="shared" si="6"/>
        <v>42377.577187499999</v>
      </c>
      <c r="T239" s="15">
        <f t="shared" si="7"/>
        <v>42437.577187499999</v>
      </c>
    </row>
    <row r="240" spans="1:20" ht="60" x14ac:dyDescent="0.25">
      <c r="A240">
        <v>238</v>
      </c>
      <c r="B240" s="3" t="s">
        <v>519</v>
      </c>
      <c r="C240" s="3" t="s">
        <v>520</v>
      </c>
      <c r="D240" s="12">
        <v>26000</v>
      </c>
      <c r="E240" s="12">
        <v>0</v>
      </c>
      <c r="F240" t="s">
        <v>357</v>
      </c>
      <c r="G240" t="s">
        <v>17</v>
      </c>
      <c r="H240" t="s">
        <v>18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358</v>
      </c>
      <c r="O240" s="8">
        <f>E240/D240*100</f>
        <v>0</v>
      </c>
      <c r="P240" s="12" t="e">
        <f>E240/L240</f>
        <v>#DIV/0!</v>
      </c>
      <c r="Q240" t="str">
        <f>LEFT(N240,SEARCH("/",N240,1)-1)</f>
        <v>film &amp; video</v>
      </c>
      <c r="R240" t="str">
        <f>RIGHT(N240,LEN(N240)-SEARCH("/",N240,1))</f>
        <v>drama</v>
      </c>
      <c r="S240" s="15">
        <f t="shared" si="6"/>
        <v>42713.962499999994</v>
      </c>
      <c r="T240" s="15">
        <f t="shared" si="7"/>
        <v>42734.375</v>
      </c>
    </row>
    <row r="241" spans="1:20" ht="45" x14ac:dyDescent="0.25">
      <c r="A241">
        <v>239</v>
      </c>
      <c r="B241" s="3" t="s">
        <v>521</v>
      </c>
      <c r="C241" s="3" t="s">
        <v>522</v>
      </c>
      <c r="D241" s="12">
        <v>1000</v>
      </c>
      <c r="E241" s="12">
        <v>250</v>
      </c>
      <c r="F241" t="s">
        <v>357</v>
      </c>
      <c r="G241" t="s">
        <v>50</v>
      </c>
      <c r="H241" t="s">
        <v>51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358</v>
      </c>
      <c r="O241" s="8">
        <f>E241/D241*100</f>
        <v>25</v>
      </c>
      <c r="P241" s="12">
        <f>E241/L241</f>
        <v>50</v>
      </c>
      <c r="Q241" t="str">
        <f>LEFT(N241,SEARCH("/",N241,1)-1)</f>
        <v>film &amp; video</v>
      </c>
      <c r="R241" t="str">
        <f>RIGHT(N241,LEN(N241)-SEARCH("/",N241,1))</f>
        <v>drama</v>
      </c>
      <c r="S241" s="15">
        <f t="shared" si="6"/>
        <v>42297.110300925924</v>
      </c>
      <c r="T241" s="15">
        <f t="shared" si="7"/>
        <v>42316.5</v>
      </c>
    </row>
    <row r="242" spans="1:20" ht="60" x14ac:dyDescent="0.25">
      <c r="A242">
        <v>240</v>
      </c>
      <c r="B242" s="3" t="s">
        <v>523</v>
      </c>
      <c r="C242" s="3" t="s">
        <v>524</v>
      </c>
      <c r="D242" s="12">
        <v>15000</v>
      </c>
      <c r="E242" s="12">
        <v>16145.12</v>
      </c>
      <c r="F242" t="s">
        <v>16</v>
      </c>
      <c r="G242" t="s">
        <v>17</v>
      </c>
      <c r="H242" t="s">
        <v>18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525</v>
      </c>
      <c r="O242" s="8">
        <f>E242/D242*100</f>
        <v>107.63413333333334</v>
      </c>
      <c r="P242" s="12">
        <f>E242/L242</f>
        <v>117.84759124087591</v>
      </c>
      <c r="Q242" t="str">
        <f>LEFT(N242,SEARCH("/",N242,1)-1)</f>
        <v>film &amp; video</v>
      </c>
      <c r="R242" t="str">
        <f>RIGHT(N242,LEN(N242)-SEARCH("/",N242,1))</f>
        <v>documentary</v>
      </c>
      <c r="S242" s="15">
        <f t="shared" si="6"/>
        <v>41354.708460648151</v>
      </c>
      <c r="T242" s="15">
        <f t="shared" si="7"/>
        <v>41399.708460648151</v>
      </c>
    </row>
    <row r="243" spans="1:20" ht="60" x14ac:dyDescent="0.25">
      <c r="A243">
        <v>241</v>
      </c>
      <c r="B243" s="3" t="s">
        <v>526</v>
      </c>
      <c r="C243" s="3" t="s">
        <v>527</v>
      </c>
      <c r="D243" s="12">
        <v>36400</v>
      </c>
      <c r="E243" s="12">
        <v>41000</v>
      </c>
      <c r="F243" t="s">
        <v>16</v>
      </c>
      <c r="G243" t="s">
        <v>17</v>
      </c>
      <c r="H243" t="s">
        <v>18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525</v>
      </c>
      <c r="O243" s="8">
        <f>E243/D243*100</f>
        <v>112.63736263736264</v>
      </c>
      <c r="P243" s="12">
        <f>E243/L243</f>
        <v>109.04255319148936</v>
      </c>
      <c r="Q243" t="str">
        <f>LEFT(N243,SEARCH("/",N243,1)-1)</f>
        <v>film &amp; video</v>
      </c>
      <c r="R243" t="str">
        <f>RIGHT(N243,LEN(N243)-SEARCH("/",N243,1))</f>
        <v>documentary</v>
      </c>
      <c r="S243" s="15">
        <f t="shared" si="6"/>
        <v>41949.697962962964</v>
      </c>
      <c r="T243" s="15">
        <f t="shared" si="7"/>
        <v>41994.697962962964</v>
      </c>
    </row>
    <row r="244" spans="1:20" ht="45" x14ac:dyDescent="0.25">
      <c r="A244">
        <v>242</v>
      </c>
      <c r="B244" s="3" t="s">
        <v>528</v>
      </c>
      <c r="C244" s="3" t="s">
        <v>529</v>
      </c>
      <c r="D244" s="12">
        <v>13000</v>
      </c>
      <c r="E244" s="12">
        <v>14750</v>
      </c>
      <c r="F244" t="s">
        <v>16</v>
      </c>
      <c r="G244" t="s">
        <v>17</v>
      </c>
      <c r="H244" t="s">
        <v>18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525</v>
      </c>
      <c r="O244" s="8">
        <f>E244/D244*100</f>
        <v>113.46153846153845</v>
      </c>
      <c r="P244" s="12">
        <f>E244/L244</f>
        <v>73.019801980198025</v>
      </c>
      <c r="Q244" t="str">
        <f>LEFT(N244,SEARCH("/",N244,1)-1)</f>
        <v>film &amp; video</v>
      </c>
      <c r="R244" t="str">
        <f>RIGHT(N244,LEN(N244)-SEARCH("/",N244,1))</f>
        <v>documentary</v>
      </c>
      <c r="S244" s="15">
        <f t="shared" si="6"/>
        <v>40862.492939814816</v>
      </c>
      <c r="T244" s="15">
        <f t="shared" si="7"/>
        <v>40897.492939814816</v>
      </c>
    </row>
    <row r="245" spans="1:20" ht="45" x14ac:dyDescent="0.25">
      <c r="A245">
        <v>243</v>
      </c>
      <c r="B245" s="3" t="s">
        <v>530</v>
      </c>
      <c r="C245" s="3" t="s">
        <v>531</v>
      </c>
      <c r="D245" s="12">
        <v>25000</v>
      </c>
      <c r="E245" s="12">
        <v>25648</v>
      </c>
      <c r="F245" t="s">
        <v>16</v>
      </c>
      <c r="G245" t="s">
        <v>17</v>
      </c>
      <c r="H245" t="s">
        <v>18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525</v>
      </c>
      <c r="O245" s="8">
        <f>E245/D245*100</f>
        <v>102.592</v>
      </c>
      <c r="P245" s="12">
        <f>E245/L245</f>
        <v>78.195121951219505</v>
      </c>
      <c r="Q245" t="str">
        <f>LEFT(N245,SEARCH("/",N245,1)-1)</f>
        <v>film &amp; video</v>
      </c>
      <c r="R245" t="str">
        <f>RIGHT(N245,LEN(N245)-SEARCH("/",N245,1))</f>
        <v>documentary</v>
      </c>
      <c r="S245" s="15">
        <f t="shared" si="6"/>
        <v>41662.047500000001</v>
      </c>
      <c r="T245" s="15">
        <f t="shared" si="7"/>
        <v>41692.047500000001</v>
      </c>
    </row>
    <row r="246" spans="1:20" ht="60" x14ac:dyDescent="0.25">
      <c r="A246">
        <v>244</v>
      </c>
      <c r="B246" s="4">
        <v>39756</v>
      </c>
      <c r="C246" s="3" t="s">
        <v>532</v>
      </c>
      <c r="D246" s="12">
        <v>3500</v>
      </c>
      <c r="E246" s="12">
        <v>3981.5</v>
      </c>
      <c r="F246" t="s">
        <v>16</v>
      </c>
      <c r="G246" t="s">
        <v>17</v>
      </c>
      <c r="H246" t="s">
        <v>18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525</v>
      </c>
      <c r="O246" s="8">
        <f>E246/D246*100</f>
        <v>113.75714285714287</v>
      </c>
      <c r="P246" s="12">
        <f>E246/L246</f>
        <v>47.398809523809526</v>
      </c>
      <c r="Q246" t="str">
        <f>LEFT(N246,SEARCH("/",N246,1)-1)</f>
        <v>film &amp; video</v>
      </c>
      <c r="R246" t="str">
        <f>RIGHT(N246,LEN(N246)-SEARCH("/",N246,1))</f>
        <v>documentary</v>
      </c>
      <c r="S246" s="15">
        <f t="shared" si="6"/>
        <v>40213.323599537034</v>
      </c>
      <c r="T246" s="15">
        <f t="shared" si="7"/>
        <v>40253.29583333333</v>
      </c>
    </row>
    <row r="247" spans="1:20" ht="60" x14ac:dyDescent="0.25">
      <c r="A247">
        <v>245</v>
      </c>
      <c r="B247" s="3" t="s">
        <v>533</v>
      </c>
      <c r="C247" s="3" t="s">
        <v>534</v>
      </c>
      <c r="D247" s="12">
        <v>5000</v>
      </c>
      <c r="E247" s="12">
        <v>5186</v>
      </c>
      <c r="F247" t="s">
        <v>16</v>
      </c>
      <c r="G247" t="s">
        <v>17</v>
      </c>
      <c r="H247" t="s">
        <v>18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525</v>
      </c>
      <c r="O247" s="8">
        <f>E247/D247*100</f>
        <v>103.71999999999998</v>
      </c>
      <c r="P247" s="12">
        <f>E247/L247</f>
        <v>54.020833333333336</v>
      </c>
      <c r="Q247" t="str">
        <f>LEFT(N247,SEARCH("/",N247,1)-1)</f>
        <v>film &amp; video</v>
      </c>
      <c r="R247" t="str">
        <f>RIGHT(N247,LEN(N247)-SEARCH("/",N247,1))</f>
        <v>documentary</v>
      </c>
      <c r="S247" s="15">
        <f t="shared" si="6"/>
        <v>41107.053067129629</v>
      </c>
      <c r="T247" s="15">
        <f t="shared" si="7"/>
        <v>41137.053067129629</v>
      </c>
    </row>
    <row r="248" spans="1:20" ht="45" x14ac:dyDescent="0.25">
      <c r="A248">
        <v>246</v>
      </c>
      <c r="B248" s="3" t="s">
        <v>535</v>
      </c>
      <c r="C248" s="3" t="s">
        <v>536</v>
      </c>
      <c r="D248" s="12">
        <v>5000</v>
      </c>
      <c r="E248" s="12">
        <v>15273</v>
      </c>
      <c r="F248" t="s">
        <v>16</v>
      </c>
      <c r="G248" t="s">
        <v>17</v>
      </c>
      <c r="H248" t="s">
        <v>18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525</v>
      </c>
      <c r="O248" s="8">
        <f>E248/D248*100</f>
        <v>305.46000000000004</v>
      </c>
      <c r="P248" s="12">
        <f>E248/L248</f>
        <v>68.488789237668158</v>
      </c>
      <c r="Q248" t="str">
        <f>LEFT(N248,SEARCH("/",N248,1)-1)</f>
        <v>film &amp; video</v>
      </c>
      <c r="R248" t="str">
        <f>RIGHT(N248,LEN(N248)-SEARCH("/",N248,1))</f>
        <v>documentary</v>
      </c>
      <c r="S248" s="15">
        <f t="shared" si="6"/>
        <v>40480.363483796296</v>
      </c>
      <c r="T248" s="15">
        <f t="shared" si="7"/>
        <v>40530.405150462961</v>
      </c>
    </row>
    <row r="249" spans="1:20" ht="60" x14ac:dyDescent="0.25">
      <c r="A249">
        <v>247</v>
      </c>
      <c r="B249" s="3" t="s">
        <v>537</v>
      </c>
      <c r="C249" s="3" t="s">
        <v>538</v>
      </c>
      <c r="D249" s="12">
        <v>5000</v>
      </c>
      <c r="E249" s="12">
        <v>6705</v>
      </c>
      <c r="F249" t="s">
        <v>16</v>
      </c>
      <c r="G249" t="s">
        <v>17</v>
      </c>
      <c r="H249" t="s">
        <v>18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525</v>
      </c>
      <c r="O249" s="8">
        <f>E249/D249*100</f>
        <v>134.1</v>
      </c>
      <c r="P249" s="12">
        <f>E249/L249</f>
        <v>108.14516129032258</v>
      </c>
      <c r="Q249" t="str">
        <f>LEFT(N249,SEARCH("/",N249,1)-1)</f>
        <v>film &amp; video</v>
      </c>
      <c r="R249" t="str">
        <f>RIGHT(N249,LEN(N249)-SEARCH("/",N249,1))</f>
        <v>documentary</v>
      </c>
      <c r="S249" s="15">
        <f t="shared" si="6"/>
        <v>40430.604328703703</v>
      </c>
      <c r="T249" s="15">
        <f t="shared" si="7"/>
        <v>40467.152083333334</v>
      </c>
    </row>
    <row r="250" spans="1:20" ht="60" x14ac:dyDescent="0.25">
      <c r="A250">
        <v>248</v>
      </c>
      <c r="B250" s="3" t="s">
        <v>539</v>
      </c>
      <c r="C250" s="3" t="s">
        <v>540</v>
      </c>
      <c r="D250" s="12">
        <v>85000</v>
      </c>
      <c r="E250" s="12">
        <v>86133</v>
      </c>
      <c r="F250" t="s">
        <v>16</v>
      </c>
      <c r="G250" t="s">
        <v>17</v>
      </c>
      <c r="H250" t="s">
        <v>18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525</v>
      </c>
      <c r="O250" s="8">
        <f>E250/D250*100</f>
        <v>101.33294117647058</v>
      </c>
      <c r="P250" s="12">
        <f>E250/L250</f>
        <v>589.95205479452056</v>
      </c>
      <c r="Q250" t="str">
        <f>LEFT(N250,SEARCH("/",N250,1)-1)</f>
        <v>film &amp; video</v>
      </c>
      <c r="R250" t="str">
        <f>RIGHT(N250,LEN(N250)-SEARCH("/",N250,1))</f>
        <v>documentary</v>
      </c>
      <c r="S250" s="15">
        <f t="shared" si="6"/>
        <v>40870.774409722224</v>
      </c>
      <c r="T250" s="15">
        <f t="shared" si="7"/>
        <v>40915.774409722224</v>
      </c>
    </row>
    <row r="251" spans="1:20" ht="60" x14ac:dyDescent="0.25">
      <c r="A251">
        <v>249</v>
      </c>
      <c r="B251" s="3" t="s">
        <v>541</v>
      </c>
      <c r="C251" s="3" t="s">
        <v>542</v>
      </c>
      <c r="D251" s="12">
        <v>10000</v>
      </c>
      <c r="E251" s="12">
        <v>11292</v>
      </c>
      <c r="F251" t="s">
        <v>16</v>
      </c>
      <c r="G251" t="s">
        <v>17</v>
      </c>
      <c r="H251" t="s">
        <v>18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525</v>
      </c>
      <c r="O251" s="8">
        <f>E251/D251*100</f>
        <v>112.92</v>
      </c>
      <c r="P251" s="12">
        <f>E251/L251</f>
        <v>48.051063829787232</v>
      </c>
      <c r="Q251" t="str">
        <f>LEFT(N251,SEARCH("/",N251,1)-1)</f>
        <v>film &amp; video</v>
      </c>
      <c r="R251" t="str">
        <f>RIGHT(N251,LEN(N251)-SEARCH("/",N251,1))</f>
        <v>documentary</v>
      </c>
      <c r="S251" s="15">
        <f t="shared" si="6"/>
        <v>40332.923842592594</v>
      </c>
      <c r="T251" s="15">
        <f t="shared" si="7"/>
        <v>40412.736111111109</v>
      </c>
    </row>
    <row r="252" spans="1:20" ht="60" x14ac:dyDescent="0.25">
      <c r="A252">
        <v>250</v>
      </c>
      <c r="B252" s="3" t="s">
        <v>543</v>
      </c>
      <c r="C252" s="3" t="s">
        <v>544</v>
      </c>
      <c r="D252" s="12">
        <v>30000</v>
      </c>
      <c r="E252" s="12">
        <v>31675</v>
      </c>
      <c r="F252" t="s">
        <v>16</v>
      </c>
      <c r="G252" t="s">
        <v>17</v>
      </c>
      <c r="H252" t="s">
        <v>18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525</v>
      </c>
      <c r="O252" s="8">
        <f>E252/D252*100</f>
        <v>105.58333333333334</v>
      </c>
      <c r="P252" s="12">
        <f>E252/L252</f>
        <v>72.482837528604122</v>
      </c>
      <c r="Q252" t="str">
        <f>LEFT(N252,SEARCH("/",N252,1)-1)</f>
        <v>film &amp; video</v>
      </c>
      <c r="R252" t="str">
        <f>RIGHT(N252,LEN(N252)-SEARCH("/",N252,1))</f>
        <v>documentary</v>
      </c>
      <c r="S252" s="15">
        <f t="shared" si="6"/>
        <v>41401.565868055557</v>
      </c>
      <c r="T252" s="15">
        <f t="shared" si="7"/>
        <v>41431.565868055557</v>
      </c>
    </row>
    <row r="253" spans="1:20" ht="45" x14ac:dyDescent="0.25">
      <c r="A253">
        <v>251</v>
      </c>
      <c r="B253" s="3" t="s">
        <v>545</v>
      </c>
      <c r="C253" s="3" t="s">
        <v>546</v>
      </c>
      <c r="D253" s="12">
        <v>3500</v>
      </c>
      <c r="E253" s="12">
        <v>4395</v>
      </c>
      <c r="F253" t="s">
        <v>16</v>
      </c>
      <c r="G253" t="s">
        <v>17</v>
      </c>
      <c r="H253" t="s">
        <v>18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525</v>
      </c>
      <c r="O253" s="8">
        <f>E253/D253*100</f>
        <v>125.57142857142858</v>
      </c>
      <c r="P253" s="12">
        <f>E253/L253</f>
        <v>57.077922077922075</v>
      </c>
      <c r="Q253" t="str">
        <f>LEFT(N253,SEARCH("/",N253,1)-1)</f>
        <v>film &amp; video</v>
      </c>
      <c r="R253" t="str">
        <f>RIGHT(N253,LEN(N253)-SEARCH("/",N253,1))</f>
        <v>documentary</v>
      </c>
      <c r="S253" s="15">
        <f t="shared" si="6"/>
        <v>41013.787569444445</v>
      </c>
      <c r="T253" s="15">
        <f t="shared" si="7"/>
        <v>41045.791666666664</v>
      </c>
    </row>
    <row r="254" spans="1:20" ht="45" x14ac:dyDescent="0.25">
      <c r="A254">
        <v>252</v>
      </c>
      <c r="B254" s="3" t="s">
        <v>547</v>
      </c>
      <c r="C254" s="3" t="s">
        <v>548</v>
      </c>
      <c r="D254" s="12">
        <v>5000</v>
      </c>
      <c r="E254" s="12">
        <v>9228</v>
      </c>
      <c r="F254" t="s">
        <v>16</v>
      </c>
      <c r="G254" t="s">
        <v>17</v>
      </c>
      <c r="H254" t="s">
        <v>18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525</v>
      </c>
      <c r="O254" s="8">
        <f>E254/D254*100</f>
        <v>184.56</v>
      </c>
      <c r="P254" s="12">
        <f>E254/L254</f>
        <v>85.444444444444443</v>
      </c>
      <c r="Q254" t="str">
        <f>LEFT(N254,SEARCH("/",N254,1)-1)</f>
        <v>film &amp; video</v>
      </c>
      <c r="R254" t="str">
        <f>RIGHT(N254,LEN(N254)-SEARCH("/",N254,1))</f>
        <v>documentary</v>
      </c>
      <c r="S254" s="15">
        <f t="shared" si="6"/>
        <v>40266.662708333337</v>
      </c>
      <c r="T254" s="15">
        <f t="shared" si="7"/>
        <v>40330.165972222225</v>
      </c>
    </row>
    <row r="255" spans="1:20" ht="60" x14ac:dyDescent="0.25">
      <c r="A255">
        <v>253</v>
      </c>
      <c r="B255" s="3" t="s">
        <v>549</v>
      </c>
      <c r="C255" s="3" t="s">
        <v>550</v>
      </c>
      <c r="D255" s="12">
        <v>1500</v>
      </c>
      <c r="E255" s="12">
        <v>1511</v>
      </c>
      <c r="F255" t="s">
        <v>16</v>
      </c>
      <c r="G255" t="s">
        <v>17</v>
      </c>
      <c r="H255" t="s">
        <v>18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525</v>
      </c>
      <c r="O255" s="8">
        <f>E255/D255*100</f>
        <v>100.73333333333335</v>
      </c>
      <c r="P255" s="12">
        <f>E255/L255</f>
        <v>215.85714285714286</v>
      </c>
      <c r="Q255" t="str">
        <f>LEFT(N255,SEARCH("/",N255,1)-1)</f>
        <v>film &amp; video</v>
      </c>
      <c r="R255" t="str">
        <f>RIGHT(N255,LEN(N255)-SEARCH("/",N255,1))</f>
        <v>documentary</v>
      </c>
      <c r="S255" s="15">
        <f t="shared" si="6"/>
        <v>40924.650868055556</v>
      </c>
      <c r="T255" s="15">
        <f t="shared" si="7"/>
        <v>40954.650868055556</v>
      </c>
    </row>
    <row r="256" spans="1:20" ht="45" x14ac:dyDescent="0.25">
      <c r="A256">
        <v>254</v>
      </c>
      <c r="B256" s="3" t="s">
        <v>551</v>
      </c>
      <c r="C256" s="3" t="s">
        <v>552</v>
      </c>
      <c r="D256" s="12">
        <v>24000</v>
      </c>
      <c r="E256" s="12">
        <v>28067.34</v>
      </c>
      <c r="F256" t="s">
        <v>16</v>
      </c>
      <c r="G256" t="s">
        <v>17</v>
      </c>
      <c r="H256" t="s">
        <v>18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525</v>
      </c>
      <c r="O256" s="8">
        <f>E256/D256*100</f>
        <v>116.94725</v>
      </c>
      <c r="P256" s="12">
        <f>E256/L256</f>
        <v>89.38643312101911</v>
      </c>
      <c r="Q256" t="str">
        <f>LEFT(N256,SEARCH("/",N256,1)-1)</f>
        <v>film &amp; video</v>
      </c>
      <c r="R256" t="str">
        <f>RIGHT(N256,LEN(N256)-SEARCH("/",N256,1))</f>
        <v>documentary</v>
      </c>
      <c r="S256" s="15">
        <f t="shared" si="6"/>
        <v>42263.952662037031</v>
      </c>
      <c r="T256" s="15">
        <f t="shared" si="7"/>
        <v>42294.083333333328</v>
      </c>
    </row>
    <row r="257" spans="1:20" ht="30" x14ac:dyDescent="0.25">
      <c r="A257">
        <v>255</v>
      </c>
      <c r="B257" s="3" t="s">
        <v>553</v>
      </c>
      <c r="C257" s="3" t="s">
        <v>554</v>
      </c>
      <c r="D257" s="12">
        <v>8000</v>
      </c>
      <c r="E257" s="12">
        <v>8538.66</v>
      </c>
      <c r="F257" t="s">
        <v>16</v>
      </c>
      <c r="G257" t="s">
        <v>17</v>
      </c>
      <c r="H257" t="s">
        <v>18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525</v>
      </c>
      <c r="O257" s="8">
        <f>E257/D257*100</f>
        <v>106.73325</v>
      </c>
      <c r="P257" s="12">
        <f>E257/L257</f>
        <v>45.418404255319146</v>
      </c>
      <c r="Q257" t="str">
        <f>LEFT(N257,SEARCH("/",N257,1)-1)</f>
        <v>film &amp; video</v>
      </c>
      <c r="R257" t="str">
        <f>RIGHT(N257,LEN(N257)-SEARCH("/",N257,1))</f>
        <v>documentary</v>
      </c>
      <c r="S257" s="15">
        <f t="shared" si="6"/>
        <v>40588.526412037041</v>
      </c>
      <c r="T257" s="15">
        <f t="shared" si="7"/>
        <v>40618.48474537037</v>
      </c>
    </row>
    <row r="258" spans="1:20" ht="60" x14ac:dyDescent="0.25">
      <c r="A258">
        <v>256</v>
      </c>
      <c r="B258" s="3" t="s">
        <v>555</v>
      </c>
      <c r="C258" s="3" t="s">
        <v>556</v>
      </c>
      <c r="D258" s="12">
        <v>13000</v>
      </c>
      <c r="E258" s="12">
        <v>18083</v>
      </c>
      <c r="F258" t="s">
        <v>16</v>
      </c>
      <c r="G258" t="s">
        <v>17</v>
      </c>
      <c r="H258" t="s">
        <v>18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525</v>
      </c>
      <c r="O258" s="8">
        <f>E258/D258*100</f>
        <v>139.1</v>
      </c>
      <c r="P258" s="12">
        <f>E258/L258</f>
        <v>65.756363636363631</v>
      </c>
      <c r="Q258" t="str">
        <f>LEFT(N258,SEARCH("/",N258,1)-1)</f>
        <v>film &amp; video</v>
      </c>
      <c r="R258" t="str">
        <f>RIGHT(N258,LEN(N258)-SEARCH("/",N258,1))</f>
        <v>documentary</v>
      </c>
      <c r="S258" s="15">
        <f t="shared" si="6"/>
        <v>41319.769293981481</v>
      </c>
      <c r="T258" s="15">
        <f t="shared" si="7"/>
        <v>41349.769293981481</v>
      </c>
    </row>
    <row r="259" spans="1:20" ht="60" x14ac:dyDescent="0.25">
      <c r="A259">
        <v>257</v>
      </c>
      <c r="B259" s="3" t="s">
        <v>557</v>
      </c>
      <c r="C259" s="3" t="s">
        <v>558</v>
      </c>
      <c r="D259" s="12">
        <v>35000</v>
      </c>
      <c r="E259" s="12">
        <v>37354.269999999997</v>
      </c>
      <c r="F259" t="s">
        <v>16</v>
      </c>
      <c r="G259" t="s">
        <v>17</v>
      </c>
      <c r="H259" t="s">
        <v>18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525</v>
      </c>
      <c r="O259" s="8">
        <f>E259/D259*100</f>
        <v>106.72648571428572</v>
      </c>
      <c r="P259" s="12">
        <f>E259/L259</f>
        <v>66.70405357142856</v>
      </c>
      <c r="Q259" t="str">
        <f>LEFT(N259,SEARCH("/",N259,1)-1)</f>
        <v>film &amp; video</v>
      </c>
      <c r="R259" t="str">
        <f>RIGHT(N259,LEN(N259)-SEARCH("/",N259,1))</f>
        <v>documentary</v>
      </c>
      <c r="S259" s="15">
        <f t="shared" ref="S259:S322" si="8">(((J259/60)/60)/24)+DATE(1970,1,1)</f>
        <v>42479.626875000002</v>
      </c>
      <c r="T259" s="15">
        <f t="shared" ref="T259:T322" si="9">(((I259/60)/60)/24)+DATE(1970,1,1)</f>
        <v>42509.626875000002</v>
      </c>
    </row>
    <row r="260" spans="1:20" ht="60" x14ac:dyDescent="0.25">
      <c r="A260">
        <v>258</v>
      </c>
      <c r="B260" s="3" t="s">
        <v>559</v>
      </c>
      <c r="C260" s="3" t="s">
        <v>560</v>
      </c>
      <c r="D260" s="12">
        <v>30000</v>
      </c>
      <c r="E260" s="12">
        <v>57342</v>
      </c>
      <c r="F260" t="s">
        <v>16</v>
      </c>
      <c r="G260" t="s">
        <v>17</v>
      </c>
      <c r="H260" t="s">
        <v>18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525</v>
      </c>
      <c r="O260" s="8">
        <f>E260/D260*100</f>
        <v>191.14</v>
      </c>
      <c r="P260" s="12">
        <f>E260/L260</f>
        <v>83.345930232558146</v>
      </c>
      <c r="Q260" t="str">
        <f>LEFT(N260,SEARCH("/",N260,1)-1)</f>
        <v>film &amp; video</v>
      </c>
      <c r="R260" t="str">
        <f>RIGHT(N260,LEN(N260)-SEARCH("/",N260,1))</f>
        <v>documentary</v>
      </c>
      <c r="S260" s="15">
        <f t="shared" si="8"/>
        <v>40682.051689814813</v>
      </c>
      <c r="T260" s="15">
        <f t="shared" si="9"/>
        <v>40712.051689814813</v>
      </c>
    </row>
    <row r="261" spans="1:20" ht="60" x14ac:dyDescent="0.25">
      <c r="A261">
        <v>259</v>
      </c>
      <c r="B261" s="3" t="s">
        <v>561</v>
      </c>
      <c r="C261" s="3" t="s">
        <v>562</v>
      </c>
      <c r="D261" s="12">
        <v>75000</v>
      </c>
      <c r="E261" s="12">
        <v>98953.42</v>
      </c>
      <c r="F261" t="s">
        <v>16</v>
      </c>
      <c r="G261" t="s">
        <v>17</v>
      </c>
      <c r="H261" t="s">
        <v>18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525</v>
      </c>
      <c r="O261" s="8">
        <f>E261/D261*100</f>
        <v>131.93789333333334</v>
      </c>
      <c r="P261" s="12">
        <f>E261/L261</f>
        <v>105.04609341825902</v>
      </c>
      <c r="Q261" t="str">
        <f>LEFT(N261,SEARCH("/",N261,1)-1)</f>
        <v>film &amp; video</v>
      </c>
      <c r="R261" t="str">
        <f>RIGHT(N261,LEN(N261)-SEARCH("/",N261,1))</f>
        <v>documentary</v>
      </c>
      <c r="S261" s="15">
        <f t="shared" si="8"/>
        <v>42072.738067129627</v>
      </c>
      <c r="T261" s="15">
        <f t="shared" si="9"/>
        <v>42102.738067129627</v>
      </c>
    </row>
    <row r="262" spans="1:20" ht="45" x14ac:dyDescent="0.25">
      <c r="A262">
        <v>260</v>
      </c>
      <c r="B262" s="3" t="s">
        <v>563</v>
      </c>
      <c r="C262" s="3" t="s">
        <v>564</v>
      </c>
      <c r="D262" s="12">
        <v>10000</v>
      </c>
      <c r="E262" s="12">
        <v>10640</v>
      </c>
      <c r="F262" t="s">
        <v>16</v>
      </c>
      <c r="G262" t="s">
        <v>17</v>
      </c>
      <c r="H262" t="s">
        <v>18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525</v>
      </c>
      <c r="O262" s="8">
        <f>E262/D262*100</f>
        <v>106.4</v>
      </c>
      <c r="P262" s="12">
        <f>E262/L262</f>
        <v>120.90909090909091</v>
      </c>
      <c r="Q262" t="str">
        <f>LEFT(N262,SEARCH("/",N262,1)-1)</f>
        <v>film &amp; video</v>
      </c>
      <c r="R262" t="str">
        <f>RIGHT(N262,LEN(N262)-SEARCH("/",N262,1))</f>
        <v>documentary</v>
      </c>
      <c r="S262" s="15">
        <f t="shared" si="8"/>
        <v>40330.755543981482</v>
      </c>
      <c r="T262" s="15">
        <f t="shared" si="9"/>
        <v>40376.415972222225</v>
      </c>
    </row>
    <row r="263" spans="1:20" ht="45" x14ac:dyDescent="0.25">
      <c r="A263">
        <v>261</v>
      </c>
      <c r="B263" s="3" t="s">
        <v>565</v>
      </c>
      <c r="C263" s="3" t="s">
        <v>566</v>
      </c>
      <c r="D263" s="12">
        <v>20000</v>
      </c>
      <c r="E263" s="12">
        <v>21480</v>
      </c>
      <c r="F263" t="s">
        <v>16</v>
      </c>
      <c r="G263" t="s">
        <v>17</v>
      </c>
      <c r="H263" t="s">
        <v>18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525</v>
      </c>
      <c r="O263" s="8">
        <f>E263/D263*100</f>
        <v>107.4</v>
      </c>
      <c r="P263" s="12">
        <f>E263/L263</f>
        <v>97.63636363636364</v>
      </c>
      <c r="Q263" t="str">
        <f>LEFT(N263,SEARCH("/",N263,1)-1)</f>
        <v>film &amp; video</v>
      </c>
      <c r="R263" t="str">
        <f>RIGHT(N263,LEN(N263)-SEARCH("/",N263,1))</f>
        <v>documentary</v>
      </c>
      <c r="S263" s="15">
        <f t="shared" si="8"/>
        <v>41017.885462962964</v>
      </c>
      <c r="T263" s="15">
        <f t="shared" si="9"/>
        <v>41067.621527777781</v>
      </c>
    </row>
    <row r="264" spans="1:20" ht="30" x14ac:dyDescent="0.25">
      <c r="A264">
        <v>262</v>
      </c>
      <c r="B264" s="3" t="s">
        <v>567</v>
      </c>
      <c r="C264" s="3" t="s">
        <v>568</v>
      </c>
      <c r="D264" s="12">
        <v>2500</v>
      </c>
      <c r="E264" s="12">
        <v>6000</v>
      </c>
      <c r="F264" t="s">
        <v>16</v>
      </c>
      <c r="G264" t="s">
        <v>17</v>
      </c>
      <c r="H264" t="s">
        <v>18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525</v>
      </c>
      <c r="O264" s="8">
        <f>E264/D264*100</f>
        <v>240</v>
      </c>
      <c r="P264" s="12">
        <f>E264/L264</f>
        <v>41.379310344827587</v>
      </c>
      <c r="Q264" t="str">
        <f>LEFT(N264,SEARCH("/",N264,1)-1)</f>
        <v>film &amp; video</v>
      </c>
      <c r="R264" t="str">
        <f>RIGHT(N264,LEN(N264)-SEARCH("/",N264,1))</f>
        <v>documentary</v>
      </c>
      <c r="S264" s="15">
        <f t="shared" si="8"/>
        <v>40555.24800925926</v>
      </c>
      <c r="T264" s="15">
        <f t="shared" si="9"/>
        <v>40600.24800925926</v>
      </c>
    </row>
    <row r="265" spans="1:20" ht="60" x14ac:dyDescent="0.25">
      <c r="A265">
        <v>263</v>
      </c>
      <c r="B265" s="3" t="s">
        <v>569</v>
      </c>
      <c r="C265" s="3" t="s">
        <v>570</v>
      </c>
      <c r="D265" s="12">
        <v>25000</v>
      </c>
      <c r="E265" s="12">
        <v>29520.27</v>
      </c>
      <c r="F265" t="s">
        <v>16</v>
      </c>
      <c r="G265" t="s">
        <v>17</v>
      </c>
      <c r="H265" t="s">
        <v>18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525</v>
      </c>
      <c r="O265" s="8">
        <f>E265/D265*100</f>
        <v>118.08108</v>
      </c>
      <c r="P265" s="12">
        <f>E265/L265</f>
        <v>30.654485981308412</v>
      </c>
      <c r="Q265" t="str">
        <f>LEFT(N265,SEARCH("/",N265,1)-1)</f>
        <v>film &amp; video</v>
      </c>
      <c r="R265" t="str">
        <f>RIGHT(N265,LEN(N265)-SEARCH("/",N265,1))</f>
        <v>documentary</v>
      </c>
      <c r="S265" s="15">
        <f t="shared" si="8"/>
        <v>41149.954791666663</v>
      </c>
      <c r="T265" s="15">
        <f t="shared" si="9"/>
        <v>41179.954791666663</v>
      </c>
    </row>
    <row r="266" spans="1:20" ht="60" x14ac:dyDescent="0.25">
      <c r="A266">
        <v>264</v>
      </c>
      <c r="B266" s="3" t="s">
        <v>571</v>
      </c>
      <c r="C266" s="3" t="s">
        <v>572</v>
      </c>
      <c r="D266" s="12">
        <v>5000</v>
      </c>
      <c r="E266" s="12">
        <v>5910</v>
      </c>
      <c r="F266" t="s">
        <v>16</v>
      </c>
      <c r="G266" t="s">
        <v>17</v>
      </c>
      <c r="H266" t="s">
        <v>18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525</v>
      </c>
      <c r="O266" s="8">
        <f>E266/D266*100</f>
        <v>118.19999999999999</v>
      </c>
      <c r="P266" s="12">
        <f>E266/L266</f>
        <v>64.945054945054949</v>
      </c>
      <c r="Q266" t="str">
        <f>LEFT(N266,SEARCH("/",N266,1)-1)</f>
        <v>film &amp; video</v>
      </c>
      <c r="R266" t="str">
        <f>RIGHT(N266,LEN(N266)-SEARCH("/",N266,1))</f>
        <v>documentary</v>
      </c>
      <c r="S266" s="15">
        <f t="shared" si="8"/>
        <v>41010.620312500003</v>
      </c>
      <c r="T266" s="15">
        <f t="shared" si="9"/>
        <v>41040.620312500003</v>
      </c>
    </row>
    <row r="267" spans="1:20" ht="60" x14ac:dyDescent="0.25">
      <c r="A267">
        <v>265</v>
      </c>
      <c r="B267" s="3" t="s">
        <v>573</v>
      </c>
      <c r="C267" s="3" t="s">
        <v>574</v>
      </c>
      <c r="D267" s="12">
        <v>5000</v>
      </c>
      <c r="E267" s="12">
        <v>5555</v>
      </c>
      <c r="F267" t="s">
        <v>16</v>
      </c>
      <c r="G267" t="s">
        <v>17</v>
      </c>
      <c r="H267" t="s">
        <v>18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525</v>
      </c>
      <c r="O267" s="8">
        <f>E267/D267*100</f>
        <v>111.1</v>
      </c>
      <c r="P267" s="12">
        <f>E267/L267</f>
        <v>95.775862068965523</v>
      </c>
      <c r="Q267" t="str">
        <f>LEFT(N267,SEARCH("/",N267,1)-1)</f>
        <v>film &amp; video</v>
      </c>
      <c r="R267" t="str">
        <f>RIGHT(N267,LEN(N267)-SEARCH("/",N267,1))</f>
        <v>documentary</v>
      </c>
      <c r="S267" s="15">
        <f t="shared" si="8"/>
        <v>40267.245717592588</v>
      </c>
      <c r="T267" s="15">
        <f t="shared" si="9"/>
        <v>40308.844444444447</v>
      </c>
    </row>
    <row r="268" spans="1:20" ht="60" x14ac:dyDescent="0.25">
      <c r="A268">
        <v>266</v>
      </c>
      <c r="B268" s="3" t="s">
        <v>575</v>
      </c>
      <c r="C268" s="3" t="s">
        <v>576</v>
      </c>
      <c r="D268" s="12">
        <v>1000</v>
      </c>
      <c r="E268" s="12">
        <v>1455</v>
      </c>
      <c r="F268" t="s">
        <v>16</v>
      </c>
      <c r="G268" t="s">
        <v>17</v>
      </c>
      <c r="H268" t="s">
        <v>18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525</v>
      </c>
      <c r="O268" s="8">
        <f>E268/D268*100</f>
        <v>145.5</v>
      </c>
      <c r="P268" s="12">
        <f>E268/L268</f>
        <v>40.416666666666664</v>
      </c>
      <c r="Q268" t="str">
        <f>LEFT(N268,SEARCH("/",N268,1)-1)</f>
        <v>film &amp; video</v>
      </c>
      <c r="R268" t="str">
        <f>RIGHT(N268,LEN(N268)-SEARCH("/",N268,1))</f>
        <v>documentary</v>
      </c>
      <c r="S268" s="15">
        <f t="shared" si="8"/>
        <v>40205.174849537041</v>
      </c>
      <c r="T268" s="15">
        <f t="shared" si="9"/>
        <v>40291.160416666666</v>
      </c>
    </row>
    <row r="269" spans="1:20" ht="45" x14ac:dyDescent="0.25">
      <c r="A269">
        <v>267</v>
      </c>
      <c r="B269" s="3" t="s">
        <v>577</v>
      </c>
      <c r="C269" s="3" t="s">
        <v>578</v>
      </c>
      <c r="D269" s="12">
        <v>9850</v>
      </c>
      <c r="E269" s="12">
        <v>12965.44</v>
      </c>
      <c r="F269" t="s">
        <v>16</v>
      </c>
      <c r="G269" t="s">
        <v>24</v>
      </c>
      <c r="H269" t="s">
        <v>25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525</v>
      </c>
      <c r="O269" s="8">
        <f>E269/D269*100</f>
        <v>131.62883248730967</v>
      </c>
      <c r="P269" s="12">
        <f>E269/L269</f>
        <v>78.578424242424248</v>
      </c>
      <c r="Q269" t="str">
        <f>LEFT(N269,SEARCH("/",N269,1)-1)</f>
        <v>film &amp; video</v>
      </c>
      <c r="R269" t="str">
        <f>RIGHT(N269,LEN(N269)-SEARCH("/",N269,1))</f>
        <v>documentary</v>
      </c>
      <c r="S269" s="15">
        <f t="shared" si="8"/>
        <v>41785.452534722222</v>
      </c>
      <c r="T269" s="15">
        <f t="shared" si="9"/>
        <v>41815.452534722222</v>
      </c>
    </row>
    <row r="270" spans="1:20" ht="60" x14ac:dyDescent="0.25">
      <c r="A270">
        <v>268</v>
      </c>
      <c r="B270" s="3" t="s">
        <v>579</v>
      </c>
      <c r="C270" s="3" t="s">
        <v>580</v>
      </c>
      <c r="D270" s="12">
        <v>5000</v>
      </c>
      <c r="E270" s="12">
        <v>5570</v>
      </c>
      <c r="F270" t="s">
        <v>16</v>
      </c>
      <c r="G270" t="s">
        <v>17</v>
      </c>
      <c r="H270" t="s">
        <v>18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525</v>
      </c>
      <c r="O270" s="8">
        <f>E270/D270*100</f>
        <v>111.4</v>
      </c>
      <c r="P270" s="12">
        <f>E270/L270</f>
        <v>50.18018018018018</v>
      </c>
      <c r="Q270" t="str">
        <f>LEFT(N270,SEARCH("/",N270,1)-1)</f>
        <v>film &amp; video</v>
      </c>
      <c r="R270" t="str">
        <f>RIGHT(N270,LEN(N270)-SEARCH("/",N270,1))</f>
        <v>documentary</v>
      </c>
      <c r="S270" s="15">
        <f t="shared" si="8"/>
        <v>40809.15252314815</v>
      </c>
      <c r="T270" s="15">
        <f t="shared" si="9"/>
        <v>40854.194189814814</v>
      </c>
    </row>
    <row r="271" spans="1:20" ht="60" x14ac:dyDescent="0.25">
      <c r="A271">
        <v>269</v>
      </c>
      <c r="B271" s="3" t="s">
        <v>581</v>
      </c>
      <c r="C271" s="3" t="s">
        <v>582</v>
      </c>
      <c r="D271" s="12">
        <v>100000</v>
      </c>
      <c r="E271" s="12">
        <v>147233.76999999999</v>
      </c>
      <c r="F271" t="s">
        <v>16</v>
      </c>
      <c r="G271" t="s">
        <v>50</v>
      </c>
      <c r="H271" t="s">
        <v>51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525</v>
      </c>
      <c r="O271" s="8">
        <f>E271/D271*100</f>
        <v>147.23376999999999</v>
      </c>
      <c r="P271" s="12">
        <f>E271/L271</f>
        <v>92.251735588972423</v>
      </c>
      <c r="Q271" t="str">
        <f>LEFT(N271,SEARCH("/",N271,1)-1)</f>
        <v>film &amp; video</v>
      </c>
      <c r="R271" t="str">
        <f>RIGHT(N271,LEN(N271)-SEARCH("/",N271,1))</f>
        <v>documentary</v>
      </c>
      <c r="S271" s="15">
        <f t="shared" si="8"/>
        <v>42758.197013888886</v>
      </c>
      <c r="T271" s="15">
        <f t="shared" si="9"/>
        <v>42788.197013888886</v>
      </c>
    </row>
    <row r="272" spans="1:20" ht="45" x14ac:dyDescent="0.25">
      <c r="A272">
        <v>270</v>
      </c>
      <c r="B272" s="3" t="s">
        <v>583</v>
      </c>
      <c r="C272" s="3" t="s">
        <v>584</v>
      </c>
      <c r="D272" s="12">
        <v>2300</v>
      </c>
      <c r="E272" s="12">
        <v>3510</v>
      </c>
      <c r="F272" t="s">
        <v>16</v>
      </c>
      <c r="G272" t="s">
        <v>17</v>
      </c>
      <c r="H272" t="s">
        <v>18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525</v>
      </c>
      <c r="O272" s="8">
        <f>E272/D272*100</f>
        <v>152.60869565217391</v>
      </c>
      <c r="P272" s="12">
        <f>E272/L272</f>
        <v>57.540983606557376</v>
      </c>
      <c r="Q272" t="str">
        <f>LEFT(N272,SEARCH("/",N272,1)-1)</f>
        <v>film &amp; video</v>
      </c>
      <c r="R272" t="str">
        <f>RIGHT(N272,LEN(N272)-SEARCH("/",N272,1))</f>
        <v>documentary</v>
      </c>
      <c r="S272" s="15">
        <f t="shared" si="8"/>
        <v>40637.866550925923</v>
      </c>
      <c r="T272" s="15">
        <f t="shared" si="9"/>
        <v>40688.166666666664</v>
      </c>
    </row>
    <row r="273" spans="1:20" ht="60" x14ac:dyDescent="0.25">
      <c r="A273">
        <v>271</v>
      </c>
      <c r="B273" s="3" t="s">
        <v>585</v>
      </c>
      <c r="C273" s="3" t="s">
        <v>586</v>
      </c>
      <c r="D273" s="12">
        <v>30000</v>
      </c>
      <c r="E273" s="12">
        <v>31404</v>
      </c>
      <c r="F273" t="s">
        <v>16</v>
      </c>
      <c r="G273" t="s">
        <v>17</v>
      </c>
      <c r="H273" t="s">
        <v>18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525</v>
      </c>
      <c r="O273" s="8">
        <f>E273/D273*100</f>
        <v>104.67999999999999</v>
      </c>
      <c r="P273" s="12">
        <f>E273/L273</f>
        <v>109.42160278745645</v>
      </c>
      <c r="Q273" t="str">
        <f>LEFT(N273,SEARCH("/",N273,1)-1)</f>
        <v>film &amp; video</v>
      </c>
      <c r="R273" t="str">
        <f>RIGHT(N273,LEN(N273)-SEARCH("/",N273,1))</f>
        <v>documentary</v>
      </c>
      <c r="S273" s="15">
        <f t="shared" si="8"/>
        <v>41612.10024305556</v>
      </c>
      <c r="T273" s="15">
        <f t="shared" si="9"/>
        <v>41641.333333333336</v>
      </c>
    </row>
    <row r="274" spans="1:20" ht="60" x14ac:dyDescent="0.25">
      <c r="A274">
        <v>272</v>
      </c>
      <c r="B274" s="3" t="s">
        <v>587</v>
      </c>
      <c r="C274" s="3" t="s">
        <v>588</v>
      </c>
      <c r="D274" s="12">
        <v>3000</v>
      </c>
      <c r="E274" s="12">
        <v>5323.01</v>
      </c>
      <c r="F274" t="s">
        <v>16</v>
      </c>
      <c r="G274" t="s">
        <v>17</v>
      </c>
      <c r="H274" t="s">
        <v>18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525</v>
      </c>
      <c r="O274" s="8">
        <f>E274/D274*100</f>
        <v>177.43366666666668</v>
      </c>
      <c r="P274" s="12">
        <f>E274/L274</f>
        <v>81.892461538461546</v>
      </c>
      <c r="Q274" t="str">
        <f>LEFT(N274,SEARCH("/",N274,1)-1)</f>
        <v>film &amp; video</v>
      </c>
      <c r="R274" t="str">
        <f>RIGHT(N274,LEN(N274)-SEARCH("/",N274,1))</f>
        <v>documentary</v>
      </c>
      <c r="S274" s="15">
        <f t="shared" si="8"/>
        <v>40235.900358796294</v>
      </c>
      <c r="T274" s="15">
        <f t="shared" si="9"/>
        <v>40296.78402777778</v>
      </c>
    </row>
    <row r="275" spans="1:20" ht="60" x14ac:dyDescent="0.25">
      <c r="A275">
        <v>273</v>
      </c>
      <c r="B275" s="3" t="s">
        <v>589</v>
      </c>
      <c r="C275" s="3" t="s">
        <v>590</v>
      </c>
      <c r="D275" s="12">
        <v>5000</v>
      </c>
      <c r="E275" s="12">
        <v>5388.79</v>
      </c>
      <c r="F275" t="s">
        <v>16</v>
      </c>
      <c r="G275" t="s">
        <v>17</v>
      </c>
      <c r="H275" t="s">
        <v>18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525</v>
      </c>
      <c r="O275" s="8">
        <f>E275/D275*100</f>
        <v>107.7758</v>
      </c>
      <c r="P275" s="12">
        <f>E275/L275</f>
        <v>45.667711864406776</v>
      </c>
      <c r="Q275" t="str">
        <f>LEFT(N275,SEARCH("/",N275,1)-1)</f>
        <v>film &amp; video</v>
      </c>
      <c r="R275" t="str">
        <f>RIGHT(N275,LEN(N275)-SEARCH("/",N275,1))</f>
        <v>documentary</v>
      </c>
      <c r="S275" s="15">
        <f t="shared" si="8"/>
        <v>40697.498449074075</v>
      </c>
      <c r="T275" s="15">
        <f t="shared" si="9"/>
        <v>40727.498449074075</v>
      </c>
    </row>
    <row r="276" spans="1:20" ht="60" x14ac:dyDescent="0.25">
      <c r="A276">
        <v>274</v>
      </c>
      <c r="B276" s="3" t="s">
        <v>591</v>
      </c>
      <c r="C276" s="3" t="s">
        <v>592</v>
      </c>
      <c r="D276" s="12">
        <v>4000</v>
      </c>
      <c r="E276" s="12">
        <v>6240</v>
      </c>
      <c r="F276" t="s">
        <v>16</v>
      </c>
      <c r="G276" t="s">
        <v>17</v>
      </c>
      <c r="H276" t="s">
        <v>18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525</v>
      </c>
      <c r="O276" s="8">
        <f>E276/D276*100</f>
        <v>156</v>
      </c>
      <c r="P276" s="12">
        <f>E276/L276</f>
        <v>55.221238938053098</v>
      </c>
      <c r="Q276" t="str">
        <f>LEFT(N276,SEARCH("/",N276,1)-1)</f>
        <v>film &amp; video</v>
      </c>
      <c r="R276" t="str">
        <f>RIGHT(N276,LEN(N276)-SEARCH("/",N276,1))</f>
        <v>documentary</v>
      </c>
      <c r="S276" s="15">
        <f t="shared" si="8"/>
        <v>40969.912372685183</v>
      </c>
      <c r="T276" s="15">
        <f t="shared" si="9"/>
        <v>41004.290972222225</v>
      </c>
    </row>
    <row r="277" spans="1:20" ht="45" x14ac:dyDescent="0.25">
      <c r="A277">
        <v>275</v>
      </c>
      <c r="B277" s="3" t="s">
        <v>593</v>
      </c>
      <c r="C277" s="3" t="s">
        <v>594</v>
      </c>
      <c r="D277" s="12">
        <v>20000</v>
      </c>
      <c r="E277" s="12">
        <v>21679</v>
      </c>
      <c r="F277" t="s">
        <v>16</v>
      </c>
      <c r="G277" t="s">
        <v>17</v>
      </c>
      <c r="H277" t="s">
        <v>18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525</v>
      </c>
      <c r="O277" s="8">
        <f>E277/D277*100</f>
        <v>108.395</v>
      </c>
      <c r="P277" s="12">
        <f>E277/L277</f>
        <v>65.298192771084331</v>
      </c>
      <c r="Q277" t="str">
        <f>LEFT(N277,SEARCH("/",N277,1)-1)</f>
        <v>film &amp; video</v>
      </c>
      <c r="R277" t="str">
        <f>RIGHT(N277,LEN(N277)-SEARCH("/",N277,1))</f>
        <v>documentary</v>
      </c>
      <c r="S277" s="15">
        <f t="shared" si="8"/>
        <v>41193.032013888893</v>
      </c>
      <c r="T277" s="15">
        <f t="shared" si="9"/>
        <v>41223.073680555557</v>
      </c>
    </row>
    <row r="278" spans="1:20" ht="60" x14ac:dyDescent="0.25">
      <c r="A278">
        <v>276</v>
      </c>
      <c r="B278" s="3" t="s">
        <v>595</v>
      </c>
      <c r="C278" s="3" t="s">
        <v>596</v>
      </c>
      <c r="D278" s="12">
        <v>4000</v>
      </c>
      <c r="E278" s="12">
        <v>5904</v>
      </c>
      <c r="F278" t="s">
        <v>16</v>
      </c>
      <c r="G278" t="s">
        <v>17</v>
      </c>
      <c r="H278" t="s">
        <v>18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525</v>
      </c>
      <c r="O278" s="8">
        <f>E278/D278*100</f>
        <v>147.6</v>
      </c>
      <c r="P278" s="12">
        <f>E278/L278</f>
        <v>95.225806451612897</v>
      </c>
      <c r="Q278" t="str">
        <f>LEFT(N278,SEARCH("/",N278,1)-1)</f>
        <v>film &amp; video</v>
      </c>
      <c r="R278" t="str">
        <f>RIGHT(N278,LEN(N278)-SEARCH("/",N278,1))</f>
        <v>documentary</v>
      </c>
      <c r="S278" s="15">
        <f t="shared" si="8"/>
        <v>40967.081874999996</v>
      </c>
      <c r="T278" s="15">
        <f t="shared" si="9"/>
        <v>41027.040208333332</v>
      </c>
    </row>
    <row r="279" spans="1:20" ht="60" x14ac:dyDescent="0.25">
      <c r="A279">
        <v>277</v>
      </c>
      <c r="B279" s="3" t="s">
        <v>597</v>
      </c>
      <c r="C279" s="3" t="s">
        <v>598</v>
      </c>
      <c r="D279" s="12">
        <v>65000</v>
      </c>
      <c r="E279" s="12">
        <v>71748</v>
      </c>
      <c r="F279" t="s">
        <v>16</v>
      </c>
      <c r="G279" t="s">
        <v>17</v>
      </c>
      <c r="H279" t="s">
        <v>18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525</v>
      </c>
      <c r="O279" s="8">
        <f>E279/D279*100</f>
        <v>110.38153846153847</v>
      </c>
      <c r="P279" s="12">
        <f>E279/L279</f>
        <v>75.444794952681391</v>
      </c>
      <c r="Q279" t="str">
        <f>LEFT(N279,SEARCH("/",N279,1)-1)</f>
        <v>film &amp; video</v>
      </c>
      <c r="R279" t="str">
        <f>RIGHT(N279,LEN(N279)-SEARCH("/",N279,1))</f>
        <v>documentary</v>
      </c>
      <c r="S279" s="15">
        <f t="shared" si="8"/>
        <v>42117.891423611116</v>
      </c>
      <c r="T279" s="15">
        <f t="shared" si="9"/>
        <v>42147.891423611116</v>
      </c>
    </row>
    <row r="280" spans="1:20" ht="45" x14ac:dyDescent="0.25">
      <c r="A280">
        <v>278</v>
      </c>
      <c r="B280" s="3" t="s">
        <v>599</v>
      </c>
      <c r="C280" s="3" t="s">
        <v>600</v>
      </c>
      <c r="D280" s="12">
        <v>27000</v>
      </c>
      <c r="E280" s="12">
        <v>40594</v>
      </c>
      <c r="F280" t="s">
        <v>16</v>
      </c>
      <c r="G280" t="s">
        <v>17</v>
      </c>
      <c r="H280" t="s">
        <v>18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525</v>
      </c>
      <c r="O280" s="8">
        <f>E280/D280*100</f>
        <v>150.34814814814814</v>
      </c>
      <c r="P280" s="12">
        <f>E280/L280</f>
        <v>97.816867469879512</v>
      </c>
      <c r="Q280" t="str">
        <f>LEFT(N280,SEARCH("/",N280,1)-1)</f>
        <v>film &amp; video</v>
      </c>
      <c r="R280" t="str">
        <f>RIGHT(N280,LEN(N280)-SEARCH("/",N280,1))</f>
        <v>documentary</v>
      </c>
      <c r="S280" s="15">
        <f t="shared" si="8"/>
        <v>41164.040960648148</v>
      </c>
      <c r="T280" s="15">
        <f t="shared" si="9"/>
        <v>41194.040960648148</v>
      </c>
    </row>
    <row r="281" spans="1:20" ht="60" x14ac:dyDescent="0.25">
      <c r="A281">
        <v>279</v>
      </c>
      <c r="B281" s="3" t="s">
        <v>601</v>
      </c>
      <c r="C281" s="3" t="s">
        <v>602</v>
      </c>
      <c r="D281" s="12">
        <v>17000</v>
      </c>
      <c r="E281" s="12">
        <v>26744.11</v>
      </c>
      <c r="F281" t="s">
        <v>16</v>
      </c>
      <c r="G281" t="s">
        <v>17</v>
      </c>
      <c r="H281" t="s">
        <v>18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525</v>
      </c>
      <c r="O281" s="8">
        <f>E281/D281*100</f>
        <v>157.31829411764707</v>
      </c>
      <c r="P281" s="12">
        <f>E281/L281</f>
        <v>87.685606557377056</v>
      </c>
      <c r="Q281" t="str">
        <f>LEFT(N281,SEARCH("/",N281,1)-1)</f>
        <v>film &amp; video</v>
      </c>
      <c r="R281" t="str">
        <f>RIGHT(N281,LEN(N281)-SEARCH("/",N281,1))</f>
        <v>documentary</v>
      </c>
      <c r="S281" s="15">
        <f t="shared" si="8"/>
        <v>42759.244166666671</v>
      </c>
      <c r="T281" s="15">
        <f t="shared" si="9"/>
        <v>42793.084027777775</v>
      </c>
    </row>
    <row r="282" spans="1:20" ht="60" x14ac:dyDescent="0.25">
      <c r="A282">
        <v>280</v>
      </c>
      <c r="B282" s="3" t="s">
        <v>603</v>
      </c>
      <c r="C282" s="3" t="s">
        <v>604</v>
      </c>
      <c r="D282" s="12">
        <v>75000</v>
      </c>
      <c r="E282" s="12">
        <v>117108</v>
      </c>
      <c r="F282" t="s">
        <v>16</v>
      </c>
      <c r="G282" t="s">
        <v>17</v>
      </c>
      <c r="H282" t="s">
        <v>18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525</v>
      </c>
      <c r="O282" s="8">
        <f>E282/D282*100</f>
        <v>156.14400000000001</v>
      </c>
      <c r="P282" s="12">
        <f>E282/L282</f>
        <v>54.748948106591868</v>
      </c>
      <c r="Q282" t="str">
        <f>LEFT(N282,SEARCH("/",N282,1)-1)</f>
        <v>film &amp; video</v>
      </c>
      <c r="R282" t="str">
        <f>RIGHT(N282,LEN(N282)-SEARCH("/",N282,1))</f>
        <v>documentary</v>
      </c>
      <c r="S282" s="15">
        <f t="shared" si="8"/>
        <v>41744.590682870366</v>
      </c>
      <c r="T282" s="15">
        <f t="shared" si="9"/>
        <v>41789.590682870366</v>
      </c>
    </row>
    <row r="283" spans="1:20" ht="60" x14ac:dyDescent="0.25">
      <c r="A283">
        <v>281</v>
      </c>
      <c r="B283" s="3" t="s">
        <v>605</v>
      </c>
      <c r="C283" s="3" t="s">
        <v>606</v>
      </c>
      <c r="D283" s="12">
        <v>5500</v>
      </c>
      <c r="E283" s="12">
        <v>6632.32</v>
      </c>
      <c r="F283" t="s">
        <v>16</v>
      </c>
      <c r="G283" t="s">
        <v>17</v>
      </c>
      <c r="H283" t="s">
        <v>18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525</v>
      </c>
      <c r="O283" s="8">
        <f>E283/D283*100</f>
        <v>120.58763636363636</v>
      </c>
      <c r="P283" s="12">
        <f>E283/L283</f>
        <v>83.953417721518989</v>
      </c>
      <c r="Q283" t="str">
        <f>LEFT(N283,SEARCH("/",N283,1)-1)</f>
        <v>film &amp; video</v>
      </c>
      <c r="R283" t="str">
        <f>RIGHT(N283,LEN(N283)-SEARCH("/",N283,1))</f>
        <v>documentary</v>
      </c>
      <c r="S283" s="15">
        <f t="shared" si="8"/>
        <v>39950.163344907407</v>
      </c>
      <c r="T283" s="15">
        <f t="shared" si="9"/>
        <v>40035.80972222222</v>
      </c>
    </row>
    <row r="284" spans="1:20" ht="45" x14ac:dyDescent="0.25">
      <c r="A284">
        <v>282</v>
      </c>
      <c r="B284" s="3" t="s">
        <v>607</v>
      </c>
      <c r="C284" s="3" t="s">
        <v>608</v>
      </c>
      <c r="D284" s="12">
        <v>45000</v>
      </c>
      <c r="E284" s="12">
        <v>45535</v>
      </c>
      <c r="F284" t="s">
        <v>16</v>
      </c>
      <c r="G284" t="s">
        <v>17</v>
      </c>
      <c r="H284" t="s">
        <v>18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525</v>
      </c>
      <c r="O284" s="8">
        <f>E284/D284*100</f>
        <v>101.18888888888888</v>
      </c>
      <c r="P284" s="12">
        <f>E284/L284</f>
        <v>254.38547486033519</v>
      </c>
      <c r="Q284" t="str">
        <f>LEFT(N284,SEARCH("/",N284,1)-1)</f>
        <v>film &amp; video</v>
      </c>
      <c r="R284" t="str">
        <f>RIGHT(N284,LEN(N284)-SEARCH("/",N284,1))</f>
        <v>documentary</v>
      </c>
      <c r="S284" s="15">
        <f t="shared" si="8"/>
        <v>40194.920046296298</v>
      </c>
      <c r="T284" s="15">
        <f t="shared" si="9"/>
        <v>40231.916666666664</v>
      </c>
    </row>
    <row r="285" spans="1:20" ht="30" x14ac:dyDescent="0.25">
      <c r="A285">
        <v>283</v>
      </c>
      <c r="B285" s="3" t="s">
        <v>609</v>
      </c>
      <c r="C285" s="3" t="s">
        <v>610</v>
      </c>
      <c r="D285" s="12">
        <v>18000</v>
      </c>
      <c r="E285" s="12">
        <v>20569.05</v>
      </c>
      <c r="F285" t="s">
        <v>16</v>
      </c>
      <c r="G285" t="s">
        <v>17</v>
      </c>
      <c r="H285" t="s">
        <v>18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525</v>
      </c>
      <c r="O285" s="8">
        <f>E285/D285*100</f>
        <v>114.27249999999999</v>
      </c>
      <c r="P285" s="12">
        <f>E285/L285</f>
        <v>101.8269801980198</v>
      </c>
      <c r="Q285" t="str">
        <f>LEFT(N285,SEARCH("/",N285,1)-1)</f>
        <v>film &amp; video</v>
      </c>
      <c r="R285" t="str">
        <f>RIGHT(N285,LEN(N285)-SEARCH("/",N285,1))</f>
        <v>documentary</v>
      </c>
      <c r="S285" s="15">
        <f t="shared" si="8"/>
        <v>40675.71</v>
      </c>
      <c r="T285" s="15">
        <f t="shared" si="9"/>
        <v>40695.207638888889</v>
      </c>
    </row>
    <row r="286" spans="1:20" ht="60" x14ac:dyDescent="0.25">
      <c r="A286">
        <v>284</v>
      </c>
      <c r="B286" s="3" t="s">
        <v>611</v>
      </c>
      <c r="C286" s="3" t="s">
        <v>612</v>
      </c>
      <c r="D286" s="12">
        <v>40000</v>
      </c>
      <c r="E286" s="12">
        <v>41850.46</v>
      </c>
      <c r="F286" t="s">
        <v>16</v>
      </c>
      <c r="G286" t="s">
        <v>17</v>
      </c>
      <c r="H286" t="s">
        <v>18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525</v>
      </c>
      <c r="O286" s="8">
        <f>E286/D286*100</f>
        <v>104.62615</v>
      </c>
      <c r="P286" s="12">
        <f>E286/L286</f>
        <v>55.066394736842106</v>
      </c>
      <c r="Q286" t="str">
        <f>LEFT(N286,SEARCH("/",N286,1)-1)</f>
        <v>film &amp; video</v>
      </c>
      <c r="R286" t="str">
        <f>RIGHT(N286,LEN(N286)-SEARCH("/",N286,1))</f>
        <v>documentary</v>
      </c>
      <c r="S286" s="15">
        <f t="shared" si="8"/>
        <v>40904.738194444442</v>
      </c>
      <c r="T286" s="15">
        <f t="shared" si="9"/>
        <v>40929.738194444442</v>
      </c>
    </row>
    <row r="287" spans="1:20" ht="45" x14ac:dyDescent="0.25">
      <c r="A287">
        <v>285</v>
      </c>
      <c r="B287" s="3" t="s">
        <v>613</v>
      </c>
      <c r="C287" s="3" t="s">
        <v>614</v>
      </c>
      <c r="D287" s="12">
        <v>14000</v>
      </c>
      <c r="E287" s="12">
        <v>32035.51</v>
      </c>
      <c r="F287" t="s">
        <v>16</v>
      </c>
      <c r="G287" t="s">
        <v>17</v>
      </c>
      <c r="H287" t="s">
        <v>18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525</v>
      </c>
      <c r="O287" s="8">
        <f>E287/D287*100</f>
        <v>228.82507142857142</v>
      </c>
      <c r="P287" s="12">
        <f>E287/L287</f>
        <v>56.901438721136763</v>
      </c>
      <c r="Q287" t="str">
        <f>LEFT(N287,SEARCH("/",N287,1)-1)</f>
        <v>film &amp; video</v>
      </c>
      <c r="R287" t="str">
        <f>RIGHT(N287,LEN(N287)-SEARCH("/",N287,1))</f>
        <v>documentary</v>
      </c>
      <c r="S287" s="15">
        <f t="shared" si="8"/>
        <v>41506.756111111114</v>
      </c>
      <c r="T287" s="15">
        <f t="shared" si="9"/>
        <v>41536.756111111114</v>
      </c>
    </row>
    <row r="288" spans="1:20" ht="60" x14ac:dyDescent="0.25">
      <c r="A288">
        <v>286</v>
      </c>
      <c r="B288" s="3" t="s">
        <v>615</v>
      </c>
      <c r="C288" s="3" t="s">
        <v>616</v>
      </c>
      <c r="D288" s="12">
        <v>15000</v>
      </c>
      <c r="E288" s="12">
        <v>16373</v>
      </c>
      <c r="F288" t="s">
        <v>16</v>
      </c>
      <c r="G288" t="s">
        <v>17</v>
      </c>
      <c r="H288" t="s">
        <v>18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525</v>
      </c>
      <c r="O288" s="8">
        <f>E288/D288*100</f>
        <v>109.15333333333332</v>
      </c>
      <c r="P288" s="12">
        <f>E288/L288</f>
        <v>121.28148148148148</v>
      </c>
      <c r="Q288" t="str">
        <f>LEFT(N288,SEARCH("/",N288,1)-1)</f>
        <v>film &amp; video</v>
      </c>
      <c r="R288" t="str">
        <f>RIGHT(N288,LEN(N288)-SEARCH("/",N288,1))</f>
        <v>documentary</v>
      </c>
      <c r="S288" s="15">
        <f t="shared" si="8"/>
        <v>41313.816249999996</v>
      </c>
      <c r="T288" s="15">
        <f t="shared" si="9"/>
        <v>41358.774583333332</v>
      </c>
    </row>
    <row r="289" spans="1:20" ht="30" x14ac:dyDescent="0.25">
      <c r="A289">
        <v>287</v>
      </c>
      <c r="B289" s="3" t="s">
        <v>617</v>
      </c>
      <c r="C289" s="3" t="s">
        <v>618</v>
      </c>
      <c r="D289" s="12">
        <v>15000</v>
      </c>
      <c r="E289" s="12">
        <v>26445</v>
      </c>
      <c r="F289" t="s">
        <v>16</v>
      </c>
      <c r="G289" t="s">
        <v>17</v>
      </c>
      <c r="H289" t="s">
        <v>18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525</v>
      </c>
      <c r="O289" s="8">
        <f>E289/D289*100</f>
        <v>176.29999999999998</v>
      </c>
      <c r="P289" s="12">
        <f>E289/L289</f>
        <v>91.189655172413794</v>
      </c>
      <c r="Q289" t="str">
        <f>LEFT(N289,SEARCH("/",N289,1)-1)</f>
        <v>film &amp; video</v>
      </c>
      <c r="R289" t="str">
        <f>RIGHT(N289,LEN(N289)-SEARCH("/",N289,1))</f>
        <v>documentary</v>
      </c>
      <c r="S289" s="15">
        <f t="shared" si="8"/>
        <v>41184.277986111112</v>
      </c>
      <c r="T289" s="15">
        <f t="shared" si="9"/>
        <v>41215.166666666664</v>
      </c>
    </row>
    <row r="290" spans="1:20" ht="60" x14ac:dyDescent="0.25">
      <c r="A290">
        <v>288</v>
      </c>
      <c r="B290" s="3" t="s">
        <v>619</v>
      </c>
      <c r="C290" s="3" t="s">
        <v>620</v>
      </c>
      <c r="D290" s="12">
        <v>50000</v>
      </c>
      <c r="E290" s="12">
        <v>51605.31</v>
      </c>
      <c r="F290" t="s">
        <v>16</v>
      </c>
      <c r="G290" t="s">
        <v>17</v>
      </c>
      <c r="H290" t="s">
        <v>18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525</v>
      </c>
      <c r="O290" s="8">
        <f>E290/D290*100</f>
        <v>103.21061999999999</v>
      </c>
      <c r="P290" s="12">
        <f>E290/L290</f>
        <v>115.44812080536913</v>
      </c>
      <c r="Q290" t="str">
        <f>LEFT(N290,SEARCH("/",N290,1)-1)</f>
        <v>film &amp; video</v>
      </c>
      <c r="R290" t="str">
        <f>RIGHT(N290,LEN(N290)-SEARCH("/",N290,1))</f>
        <v>documentary</v>
      </c>
      <c r="S290" s="15">
        <f t="shared" si="8"/>
        <v>41051.168900462959</v>
      </c>
      <c r="T290" s="15">
        <f t="shared" si="9"/>
        <v>41086.168900462959</v>
      </c>
    </row>
    <row r="291" spans="1:20" ht="60" x14ac:dyDescent="0.25">
      <c r="A291">
        <v>289</v>
      </c>
      <c r="B291" s="3" t="s">
        <v>621</v>
      </c>
      <c r="C291" s="3" t="s">
        <v>622</v>
      </c>
      <c r="D291" s="12">
        <v>15000</v>
      </c>
      <c r="E291" s="12">
        <v>15723</v>
      </c>
      <c r="F291" t="s">
        <v>16</v>
      </c>
      <c r="G291" t="s">
        <v>24</v>
      </c>
      <c r="H291" t="s">
        <v>25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525</v>
      </c>
      <c r="O291" s="8">
        <f>E291/D291*100</f>
        <v>104.82000000000001</v>
      </c>
      <c r="P291" s="12">
        <f>E291/L291</f>
        <v>67.771551724137936</v>
      </c>
      <c r="Q291" t="str">
        <f>LEFT(N291,SEARCH("/",N291,1)-1)</f>
        <v>film &amp; video</v>
      </c>
      <c r="R291" t="str">
        <f>RIGHT(N291,LEN(N291)-SEARCH("/",N291,1))</f>
        <v>documentary</v>
      </c>
      <c r="S291" s="15">
        <f t="shared" si="8"/>
        <v>41550.456412037034</v>
      </c>
      <c r="T291" s="15">
        <f t="shared" si="9"/>
        <v>41580.456412037034</v>
      </c>
    </row>
    <row r="292" spans="1:20" ht="45" x14ac:dyDescent="0.25">
      <c r="A292">
        <v>290</v>
      </c>
      <c r="B292" s="3" t="s">
        <v>623</v>
      </c>
      <c r="C292" s="3" t="s">
        <v>624</v>
      </c>
      <c r="D292" s="12">
        <v>4500</v>
      </c>
      <c r="E292" s="12">
        <v>4800.8</v>
      </c>
      <c r="F292" t="s">
        <v>16</v>
      </c>
      <c r="G292" t="s">
        <v>17</v>
      </c>
      <c r="H292" t="s">
        <v>18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525</v>
      </c>
      <c r="O292" s="8">
        <f>E292/D292*100</f>
        <v>106.68444444444445</v>
      </c>
      <c r="P292" s="12">
        <f>E292/L292</f>
        <v>28.576190476190476</v>
      </c>
      <c r="Q292" t="str">
        <f>LEFT(N292,SEARCH("/",N292,1)-1)</f>
        <v>film &amp; video</v>
      </c>
      <c r="R292" t="str">
        <f>RIGHT(N292,LEN(N292)-SEARCH("/",N292,1))</f>
        <v>documentary</v>
      </c>
      <c r="S292" s="15">
        <f t="shared" si="8"/>
        <v>40526.36917824074</v>
      </c>
      <c r="T292" s="15">
        <f t="shared" si="9"/>
        <v>40576.332638888889</v>
      </c>
    </row>
    <row r="293" spans="1:20" ht="45" x14ac:dyDescent="0.25">
      <c r="A293">
        <v>291</v>
      </c>
      <c r="B293" s="3" t="s">
        <v>625</v>
      </c>
      <c r="C293" s="3" t="s">
        <v>626</v>
      </c>
      <c r="D293" s="12">
        <v>5000</v>
      </c>
      <c r="E293" s="12">
        <v>6001</v>
      </c>
      <c r="F293" t="s">
        <v>16</v>
      </c>
      <c r="G293" t="s">
        <v>17</v>
      </c>
      <c r="H293" t="s">
        <v>18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525</v>
      </c>
      <c r="O293" s="8">
        <f>E293/D293*100</f>
        <v>120.02</v>
      </c>
      <c r="P293" s="12">
        <f>E293/L293</f>
        <v>46.8828125</v>
      </c>
      <c r="Q293" t="str">
        <f>LEFT(N293,SEARCH("/",N293,1)-1)</f>
        <v>film &amp; video</v>
      </c>
      <c r="R293" t="str">
        <f>RIGHT(N293,LEN(N293)-SEARCH("/",N293,1))</f>
        <v>documentary</v>
      </c>
      <c r="S293" s="15">
        <f t="shared" si="8"/>
        <v>41376.769050925926</v>
      </c>
      <c r="T293" s="15">
        <f t="shared" si="9"/>
        <v>41395.000694444447</v>
      </c>
    </row>
    <row r="294" spans="1:20" ht="60" x14ac:dyDescent="0.25">
      <c r="A294">
        <v>292</v>
      </c>
      <c r="B294" s="3" t="s">
        <v>627</v>
      </c>
      <c r="C294" s="3" t="s">
        <v>628</v>
      </c>
      <c r="D294" s="12">
        <v>75000</v>
      </c>
      <c r="E294" s="12">
        <v>76130.2</v>
      </c>
      <c r="F294" t="s">
        <v>16</v>
      </c>
      <c r="G294" t="s">
        <v>17</v>
      </c>
      <c r="H294" t="s">
        <v>18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525</v>
      </c>
      <c r="O294" s="8">
        <f>E294/D294*100</f>
        <v>101.50693333333334</v>
      </c>
      <c r="P294" s="12">
        <f>E294/L294</f>
        <v>154.42231237322514</v>
      </c>
      <c r="Q294" t="str">
        <f>LEFT(N294,SEARCH("/",N294,1)-1)</f>
        <v>film &amp; video</v>
      </c>
      <c r="R294" t="str">
        <f>RIGHT(N294,LEN(N294)-SEARCH("/",N294,1))</f>
        <v>documentary</v>
      </c>
      <c r="S294" s="15">
        <f t="shared" si="8"/>
        <v>40812.803229166668</v>
      </c>
      <c r="T294" s="15">
        <f t="shared" si="9"/>
        <v>40845.165972222225</v>
      </c>
    </row>
    <row r="295" spans="1:20" ht="60" x14ac:dyDescent="0.25">
      <c r="A295">
        <v>293</v>
      </c>
      <c r="B295" s="3" t="s">
        <v>629</v>
      </c>
      <c r="C295" s="3" t="s">
        <v>630</v>
      </c>
      <c r="D295" s="12">
        <v>26000</v>
      </c>
      <c r="E295" s="12">
        <v>26360</v>
      </c>
      <c r="F295" t="s">
        <v>16</v>
      </c>
      <c r="G295" t="s">
        <v>17</v>
      </c>
      <c r="H295" t="s">
        <v>18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525</v>
      </c>
      <c r="O295" s="8">
        <f>E295/D295*100</f>
        <v>101.38461538461539</v>
      </c>
      <c r="P295" s="12">
        <f>E295/L295</f>
        <v>201.22137404580153</v>
      </c>
      <c r="Q295" t="str">
        <f>LEFT(N295,SEARCH("/",N295,1)-1)</f>
        <v>film &amp; video</v>
      </c>
      <c r="R295" t="str">
        <f>RIGHT(N295,LEN(N295)-SEARCH("/",N295,1))</f>
        <v>documentary</v>
      </c>
      <c r="S295" s="15">
        <f t="shared" si="8"/>
        <v>41719.667986111112</v>
      </c>
      <c r="T295" s="15">
        <f t="shared" si="9"/>
        <v>41749.667986111112</v>
      </c>
    </row>
    <row r="296" spans="1:20" ht="90" x14ac:dyDescent="0.25">
      <c r="A296">
        <v>294</v>
      </c>
      <c r="B296" s="3" t="s">
        <v>631</v>
      </c>
      <c r="C296" s="3" t="s">
        <v>632</v>
      </c>
      <c r="D296" s="12">
        <v>5000</v>
      </c>
      <c r="E296" s="12">
        <v>5000</v>
      </c>
      <c r="F296" t="s">
        <v>16</v>
      </c>
      <c r="G296" t="s">
        <v>17</v>
      </c>
      <c r="H296" t="s">
        <v>18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525</v>
      </c>
      <c r="O296" s="8">
        <f>E296/D296*100</f>
        <v>100</v>
      </c>
      <c r="P296" s="12">
        <f>E296/L296</f>
        <v>100</v>
      </c>
      <c r="Q296" t="str">
        <f>LEFT(N296,SEARCH("/",N296,1)-1)</f>
        <v>film &amp; video</v>
      </c>
      <c r="R296" t="str">
        <f>RIGHT(N296,LEN(N296)-SEARCH("/",N296,1))</f>
        <v>documentary</v>
      </c>
      <c r="S296" s="15">
        <f t="shared" si="8"/>
        <v>40343.084421296298</v>
      </c>
      <c r="T296" s="15">
        <f t="shared" si="9"/>
        <v>40378.666666666664</v>
      </c>
    </row>
    <row r="297" spans="1:20" ht="60" x14ac:dyDescent="0.25">
      <c r="A297">
        <v>295</v>
      </c>
      <c r="B297" s="3" t="s">
        <v>633</v>
      </c>
      <c r="C297" s="3" t="s">
        <v>634</v>
      </c>
      <c r="D297" s="12">
        <v>50000</v>
      </c>
      <c r="E297" s="12">
        <v>66554.559999999998</v>
      </c>
      <c r="F297" t="s">
        <v>16</v>
      </c>
      <c r="G297" t="s">
        <v>17</v>
      </c>
      <c r="H297" t="s">
        <v>18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525</v>
      </c>
      <c r="O297" s="8">
        <f>E297/D297*100</f>
        <v>133.10911999999999</v>
      </c>
      <c r="P297" s="12">
        <f>E297/L297</f>
        <v>100.08204511278196</v>
      </c>
      <c r="Q297" t="str">
        <f>LEFT(N297,SEARCH("/",N297,1)-1)</f>
        <v>film &amp; video</v>
      </c>
      <c r="R297" t="str">
        <f>RIGHT(N297,LEN(N297)-SEARCH("/",N297,1))</f>
        <v>documentary</v>
      </c>
      <c r="S297" s="15">
        <f t="shared" si="8"/>
        <v>41519.004733796297</v>
      </c>
      <c r="T297" s="15">
        <f t="shared" si="9"/>
        <v>41579</v>
      </c>
    </row>
    <row r="298" spans="1:20" ht="45" x14ac:dyDescent="0.25">
      <c r="A298">
        <v>296</v>
      </c>
      <c r="B298" s="3" t="s">
        <v>635</v>
      </c>
      <c r="C298" s="3" t="s">
        <v>636</v>
      </c>
      <c r="D298" s="12">
        <v>25000</v>
      </c>
      <c r="E298" s="12">
        <v>29681.55</v>
      </c>
      <c r="F298" t="s">
        <v>16</v>
      </c>
      <c r="G298" t="s">
        <v>17</v>
      </c>
      <c r="H298" t="s">
        <v>18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525</v>
      </c>
      <c r="O298" s="8">
        <f>E298/D298*100</f>
        <v>118.72620000000001</v>
      </c>
      <c r="P298" s="12">
        <f>E298/L298</f>
        <v>230.08953488372092</v>
      </c>
      <c r="Q298" t="str">
        <f>LEFT(N298,SEARCH("/",N298,1)-1)</f>
        <v>film &amp; video</v>
      </c>
      <c r="R298" t="str">
        <f>RIGHT(N298,LEN(N298)-SEARCH("/",N298,1))</f>
        <v>documentary</v>
      </c>
      <c r="S298" s="15">
        <f t="shared" si="8"/>
        <v>41134.475497685184</v>
      </c>
      <c r="T298" s="15">
        <f t="shared" si="9"/>
        <v>41159.475497685184</v>
      </c>
    </row>
    <row r="299" spans="1:20" ht="60" x14ac:dyDescent="0.25">
      <c r="A299">
        <v>297</v>
      </c>
      <c r="B299" s="3" t="s">
        <v>637</v>
      </c>
      <c r="C299" s="3" t="s">
        <v>638</v>
      </c>
      <c r="D299" s="12">
        <v>20000</v>
      </c>
      <c r="E299" s="12">
        <v>20128</v>
      </c>
      <c r="F299" t="s">
        <v>16</v>
      </c>
      <c r="G299" t="s">
        <v>17</v>
      </c>
      <c r="H299" t="s">
        <v>18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525</v>
      </c>
      <c r="O299" s="8">
        <f>E299/D299*100</f>
        <v>100.64</v>
      </c>
      <c r="P299" s="12">
        <f>E299/L299</f>
        <v>141.74647887323943</v>
      </c>
      <c r="Q299" t="str">
        <f>LEFT(N299,SEARCH("/",N299,1)-1)</f>
        <v>film &amp; video</v>
      </c>
      <c r="R299" t="str">
        <f>RIGHT(N299,LEN(N299)-SEARCH("/",N299,1))</f>
        <v>documentary</v>
      </c>
      <c r="S299" s="15">
        <f t="shared" si="8"/>
        <v>42089.72802083334</v>
      </c>
      <c r="T299" s="15">
        <f t="shared" si="9"/>
        <v>42125.165972222225</v>
      </c>
    </row>
    <row r="300" spans="1:20" ht="30" x14ac:dyDescent="0.25">
      <c r="A300">
        <v>298</v>
      </c>
      <c r="B300" s="3" t="s">
        <v>639</v>
      </c>
      <c r="C300" s="3" t="s">
        <v>640</v>
      </c>
      <c r="D300" s="12">
        <v>126000</v>
      </c>
      <c r="E300" s="12">
        <v>137254.84</v>
      </c>
      <c r="F300" t="s">
        <v>16</v>
      </c>
      <c r="G300" t="s">
        <v>17</v>
      </c>
      <c r="H300" t="s">
        <v>18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525</v>
      </c>
      <c r="O300" s="8">
        <f>E300/D300*100</f>
        <v>108.93241269841269</v>
      </c>
      <c r="P300" s="12">
        <f>E300/L300</f>
        <v>56.344351395730705</v>
      </c>
      <c r="Q300" t="str">
        <f>LEFT(N300,SEARCH("/",N300,1)-1)</f>
        <v>film &amp; video</v>
      </c>
      <c r="R300" t="str">
        <f>RIGHT(N300,LEN(N300)-SEARCH("/",N300,1))</f>
        <v>documentary</v>
      </c>
      <c r="S300" s="15">
        <f t="shared" si="8"/>
        <v>41709.463518518518</v>
      </c>
      <c r="T300" s="15">
        <f t="shared" si="9"/>
        <v>41768.875</v>
      </c>
    </row>
    <row r="301" spans="1:20" ht="60" x14ac:dyDescent="0.25">
      <c r="A301">
        <v>299</v>
      </c>
      <c r="B301" s="3" t="s">
        <v>641</v>
      </c>
      <c r="C301" s="3" t="s">
        <v>642</v>
      </c>
      <c r="D301" s="12">
        <v>10000</v>
      </c>
      <c r="E301" s="12">
        <v>17895.25</v>
      </c>
      <c r="F301" t="s">
        <v>16</v>
      </c>
      <c r="G301" t="s">
        <v>17</v>
      </c>
      <c r="H301" t="s">
        <v>18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525</v>
      </c>
      <c r="O301" s="8">
        <f>E301/D301*100</f>
        <v>178.95250000000001</v>
      </c>
      <c r="P301" s="12">
        <f>E301/L301</f>
        <v>73.341188524590166</v>
      </c>
      <c r="Q301" t="str">
        <f>LEFT(N301,SEARCH("/",N301,1)-1)</f>
        <v>film &amp; video</v>
      </c>
      <c r="R301" t="str">
        <f>RIGHT(N301,LEN(N301)-SEARCH("/",N301,1))</f>
        <v>documentary</v>
      </c>
      <c r="S301" s="15">
        <f t="shared" si="8"/>
        <v>40469.225231481483</v>
      </c>
      <c r="T301" s="15">
        <f t="shared" si="9"/>
        <v>40499.266898148147</v>
      </c>
    </row>
    <row r="302" spans="1:20" ht="60" x14ac:dyDescent="0.25">
      <c r="A302">
        <v>300</v>
      </c>
      <c r="B302" s="3" t="s">
        <v>643</v>
      </c>
      <c r="C302" s="3" t="s">
        <v>644</v>
      </c>
      <c r="D302" s="12">
        <v>25000</v>
      </c>
      <c r="E302" s="12">
        <v>25430.66</v>
      </c>
      <c r="F302" t="s">
        <v>16</v>
      </c>
      <c r="G302" t="s">
        <v>17</v>
      </c>
      <c r="H302" t="s">
        <v>18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525</v>
      </c>
      <c r="O302" s="8">
        <f>E302/D302*100</f>
        <v>101.72264</v>
      </c>
      <c r="P302" s="12">
        <f>E302/L302</f>
        <v>85.337785234899329</v>
      </c>
      <c r="Q302" t="str">
        <f>LEFT(N302,SEARCH("/",N302,1)-1)</f>
        <v>film &amp; video</v>
      </c>
      <c r="R302" t="str">
        <f>RIGHT(N302,LEN(N302)-SEARCH("/",N302,1))</f>
        <v>documentary</v>
      </c>
      <c r="S302" s="15">
        <f t="shared" si="8"/>
        <v>40626.959930555553</v>
      </c>
      <c r="T302" s="15">
        <f t="shared" si="9"/>
        <v>40657.959930555553</v>
      </c>
    </row>
    <row r="303" spans="1:20" ht="45" x14ac:dyDescent="0.25">
      <c r="A303">
        <v>301</v>
      </c>
      <c r="B303" s="3" t="s">
        <v>645</v>
      </c>
      <c r="C303" s="3" t="s">
        <v>646</v>
      </c>
      <c r="D303" s="12">
        <v>13000</v>
      </c>
      <c r="E303" s="12">
        <v>15435.55</v>
      </c>
      <c r="F303" t="s">
        <v>16</v>
      </c>
      <c r="G303" t="s">
        <v>17</v>
      </c>
      <c r="H303" t="s">
        <v>18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525</v>
      </c>
      <c r="O303" s="8">
        <f>E303/D303*100</f>
        <v>118.73499999999999</v>
      </c>
      <c r="P303" s="12">
        <f>E303/L303</f>
        <v>61.496215139442228</v>
      </c>
      <c r="Q303" t="str">
        <f>LEFT(N303,SEARCH("/",N303,1)-1)</f>
        <v>film &amp; video</v>
      </c>
      <c r="R303" t="str">
        <f>RIGHT(N303,LEN(N303)-SEARCH("/",N303,1))</f>
        <v>documentary</v>
      </c>
      <c r="S303" s="15">
        <f t="shared" si="8"/>
        <v>41312.737673611111</v>
      </c>
      <c r="T303" s="15">
        <f t="shared" si="9"/>
        <v>41352.696006944447</v>
      </c>
    </row>
    <row r="304" spans="1:20" ht="60" x14ac:dyDescent="0.25">
      <c r="A304">
        <v>302</v>
      </c>
      <c r="B304" s="3" t="s">
        <v>647</v>
      </c>
      <c r="C304" s="3" t="s">
        <v>648</v>
      </c>
      <c r="D304" s="12">
        <v>10000</v>
      </c>
      <c r="E304" s="12">
        <v>10046</v>
      </c>
      <c r="F304" t="s">
        <v>16</v>
      </c>
      <c r="G304" t="s">
        <v>17</v>
      </c>
      <c r="H304" t="s">
        <v>18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525</v>
      </c>
      <c r="O304" s="8">
        <f>E304/D304*100</f>
        <v>100.46</v>
      </c>
      <c r="P304" s="12">
        <f>E304/L304</f>
        <v>93.018518518518519</v>
      </c>
      <c r="Q304" t="str">
        <f>LEFT(N304,SEARCH("/",N304,1)-1)</f>
        <v>film &amp; video</v>
      </c>
      <c r="R304" t="str">
        <f>RIGHT(N304,LEN(N304)-SEARCH("/",N304,1))</f>
        <v>documentary</v>
      </c>
      <c r="S304" s="15">
        <f t="shared" si="8"/>
        <v>40933.856921296298</v>
      </c>
      <c r="T304" s="15">
        <f t="shared" si="9"/>
        <v>40963.856921296298</v>
      </c>
    </row>
    <row r="305" spans="1:20" ht="45" x14ac:dyDescent="0.25">
      <c r="A305">
        <v>303</v>
      </c>
      <c r="B305" s="3" t="s">
        <v>649</v>
      </c>
      <c r="C305" s="3" t="s">
        <v>650</v>
      </c>
      <c r="D305" s="12">
        <v>3000</v>
      </c>
      <c r="E305" s="12">
        <v>4124</v>
      </c>
      <c r="F305" t="s">
        <v>16</v>
      </c>
      <c r="G305" t="s">
        <v>17</v>
      </c>
      <c r="H305" t="s">
        <v>18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525</v>
      </c>
      <c r="O305" s="8">
        <f>E305/D305*100</f>
        <v>137.46666666666667</v>
      </c>
      <c r="P305" s="12">
        <f>E305/L305</f>
        <v>50.292682926829265</v>
      </c>
      <c r="Q305" t="str">
        <f>LEFT(N305,SEARCH("/",N305,1)-1)</f>
        <v>film &amp; video</v>
      </c>
      <c r="R305" t="str">
        <f>RIGHT(N305,LEN(N305)-SEARCH("/",N305,1))</f>
        <v>documentary</v>
      </c>
      <c r="S305" s="15">
        <f t="shared" si="8"/>
        <v>41032.071134259262</v>
      </c>
      <c r="T305" s="15">
        <f t="shared" si="9"/>
        <v>41062.071134259262</v>
      </c>
    </row>
    <row r="306" spans="1:20" ht="30" x14ac:dyDescent="0.25">
      <c r="A306">
        <v>304</v>
      </c>
      <c r="B306" s="3" t="s">
        <v>651</v>
      </c>
      <c r="C306" s="3" t="s">
        <v>652</v>
      </c>
      <c r="D306" s="12">
        <v>3400</v>
      </c>
      <c r="E306" s="12">
        <v>7876</v>
      </c>
      <c r="F306" t="s">
        <v>16</v>
      </c>
      <c r="G306" t="s">
        <v>17</v>
      </c>
      <c r="H306" t="s">
        <v>18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525</v>
      </c>
      <c r="O306" s="8">
        <f>E306/D306*100</f>
        <v>231.64705882352939</v>
      </c>
      <c r="P306" s="12">
        <f>E306/L306</f>
        <v>106.43243243243244</v>
      </c>
      <c r="Q306" t="str">
        <f>LEFT(N306,SEARCH("/",N306,1)-1)</f>
        <v>film &amp; video</v>
      </c>
      <c r="R306" t="str">
        <f>RIGHT(N306,LEN(N306)-SEARCH("/",N306,1))</f>
        <v>documentary</v>
      </c>
      <c r="S306" s="15">
        <f t="shared" si="8"/>
        <v>41114.094872685186</v>
      </c>
      <c r="T306" s="15">
        <f t="shared" si="9"/>
        <v>41153.083333333336</v>
      </c>
    </row>
    <row r="307" spans="1:20" ht="45" x14ac:dyDescent="0.25">
      <c r="A307">
        <v>305</v>
      </c>
      <c r="B307" s="3" t="s">
        <v>653</v>
      </c>
      <c r="C307" s="3" t="s">
        <v>654</v>
      </c>
      <c r="D307" s="12">
        <v>7500</v>
      </c>
      <c r="E307" s="12">
        <v>9775</v>
      </c>
      <c r="F307" t="s">
        <v>16</v>
      </c>
      <c r="G307" t="s">
        <v>17</v>
      </c>
      <c r="H307" t="s">
        <v>18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525</v>
      </c>
      <c r="O307" s="8">
        <f>E307/D307*100</f>
        <v>130.33333333333331</v>
      </c>
      <c r="P307" s="12">
        <f>E307/L307</f>
        <v>51.719576719576722</v>
      </c>
      <c r="Q307" t="str">
        <f>LEFT(N307,SEARCH("/",N307,1)-1)</f>
        <v>film &amp; video</v>
      </c>
      <c r="R307" t="str">
        <f>RIGHT(N307,LEN(N307)-SEARCH("/",N307,1))</f>
        <v>documentary</v>
      </c>
      <c r="S307" s="15">
        <f t="shared" si="8"/>
        <v>40948.630196759259</v>
      </c>
      <c r="T307" s="15">
        <f t="shared" si="9"/>
        <v>40978.630196759259</v>
      </c>
    </row>
    <row r="308" spans="1:20" ht="30" x14ac:dyDescent="0.25">
      <c r="A308">
        <v>306</v>
      </c>
      <c r="B308" s="3" t="s">
        <v>655</v>
      </c>
      <c r="C308" s="3" t="s">
        <v>656</v>
      </c>
      <c r="D308" s="12">
        <v>1000</v>
      </c>
      <c r="E308" s="12">
        <v>2929</v>
      </c>
      <c r="F308" t="s">
        <v>16</v>
      </c>
      <c r="G308" t="s">
        <v>17</v>
      </c>
      <c r="H308" t="s">
        <v>18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525</v>
      </c>
      <c r="O308" s="8">
        <f>E308/D308*100</f>
        <v>292.89999999999998</v>
      </c>
      <c r="P308" s="12">
        <f>E308/L308</f>
        <v>36.612499999999997</v>
      </c>
      <c r="Q308" t="str">
        <f>LEFT(N308,SEARCH("/",N308,1)-1)</f>
        <v>film &amp; video</v>
      </c>
      <c r="R308" t="str">
        <f>RIGHT(N308,LEN(N308)-SEARCH("/",N308,1))</f>
        <v>documentary</v>
      </c>
      <c r="S308" s="15">
        <f t="shared" si="8"/>
        <v>41333.837187500001</v>
      </c>
      <c r="T308" s="15">
        <f t="shared" si="9"/>
        <v>41353.795520833337</v>
      </c>
    </row>
    <row r="309" spans="1:20" x14ac:dyDescent="0.25">
      <c r="A309">
        <v>307</v>
      </c>
      <c r="B309" s="3" t="s">
        <v>657</v>
      </c>
      <c r="C309" s="3" t="s">
        <v>658</v>
      </c>
      <c r="D309" s="12">
        <v>22000</v>
      </c>
      <c r="E309" s="12">
        <v>24490</v>
      </c>
      <c r="F309" t="s">
        <v>16</v>
      </c>
      <c r="G309" t="s">
        <v>17</v>
      </c>
      <c r="H309" t="s">
        <v>18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525</v>
      </c>
      <c r="O309" s="8">
        <f>E309/D309*100</f>
        <v>111.31818181818183</v>
      </c>
      <c r="P309" s="12">
        <f>E309/L309</f>
        <v>42.517361111111114</v>
      </c>
      <c r="Q309" t="str">
        <f>LEFT(N309,SEARCH("/",N309,1)-1)</f>
        <v>film &amp; video</v>
      </c>
      <c r="R309" t="str">
        <f>RIGHT(N309,LEN(N309)-SEARCH("/",N309,1))</f>
        <v>documentary</v>
      </c>
      <c r="S309" s="15">
        <f t="shared" si="8"/>
        <v>41282.944456018515</v>
      </c>
      <c r="T309" s="15">
        <f t="shared" si="9"/>
        <v>41312.944456018515</v>
      </c>
    </row>
    <row r="310" spans="1:20" ht="60" x14ac:dyDescent="0.25">
      <c r="A310">
        <v>308</v>
      </c>
      <c r="B310" s="3" t="s">
        <v>659</v>
      </c>
      <c r="C310" s="3" t="s">
        <v>660</v>
      </c>
      <c r="D310" s="12">
        <v>12000</v>
      </c>
      <c r="E310" s="12">
        <v>12668</v>
      </c>
      <c r="F310" t="s">
        <v>16</v>
      </c>
      <c r="G310" t="s">
        <v>17</v>
      </c>
      <c r="H310" t="s">
        <v>18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525</v>
      </c>
      <c r="O310" s="8">
        <f>E310/D310*100</f>
        <v>105.56666666666668</v>
      </c>
      <c r="P310" s="12">
        <f>E310/L310</f>
        <v>62.712871287128714</v>
      </c>
      <c r="Q310" t="str">
        <f>LEFT(N310,SEARCH("/",N310,1)-1)</f>
        <v>film &amp; video</v>
      </c>
      <c r="R310" t="str">
        <f>RIGHT(N310,LEN(N310)-SEARCH("/",N310,1))</f>
        <v>documentary</v>
      </c>
      <c r="S310" s="15">
        <f t="shared" si="8"/>
        <v>40567.694560185184</v>
      </c>
      <c r="T310" s="15">
        <f t="shared" si="9"/>
        <v>40612.694560185184</v>
      </c>
    </row>
    <row r="311" spans="1:20" ht="60" x14ac:dyDescent="0.25">
      <c r="A311">
        <v>309</v>
      </c>
      <c r="B311" s="3" t="s">
        <v>661</v>
      </c>
      <c r="C311" s="3" t="s">
        <v>662</v>
      </c>
      <c r="D311" s="12">
        <v>18000</v>
      </c>
      <c r="E311" s="12">
        <v>21410</v>
      </c>
      <c r="F311" t="s">
        <v>16</v>
      </c>
      <c r="G311" t="s">
        <v>17</v>
      </c>
      <c r="H311" t="s">
        <v>18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525</v>
      </c>
      <c r="O311" s="8">
        <f>E311/D311*100</f>
        <v>118.94444444444446</v>
      </c>
      <c r="P311" s="12">
        <f>E311/L311</f>
        <v>89.957983193277315</v>
      </c>
      <c r="Q311" t="str">
        <f>LEFT(N311,SEARCH("/",N311,1)-1)</f>
        <v>film &amp; video</v>
      </c>
      <c r="R311" t="str">
        <f>RIGHT(N311,LEN(N311)-SEARCH("/",N311,1))</f>
        <v>documentary</v>
      </c>
      <c r="S311" s="15">
        <f t="shared" si="8"/>
        <v>41134.751550925925</v>
      </c>
      <c r="T311" s="15">
        <f t="shared" si="9"/>
        <v>41155.751550925925</v>
      </c>
    </row>
    <row r="312" spans="1:20" ht="45" x14ac:dyDescent="0.25">
      <c r="A312">
        <v>310</v>
      </c>
      <c r="B312" s="3" t="s">
        <v>663</v>
      </c>
      <c r="C312" s="3" t="s">
        <v>664</v>
      </c>
      <c r="D312" s="12">
        <v>1000</v>
      </c>
      <c r="E312" s="12">
        <v>1041.29</v>
      </c>
      <c r="F312" t="s">
        <v>16</v>
      </c>
      <c r="G312" t="s">
        <v>17</v>
      </c>
      <c r="H312" t="s">
        <v>18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525</v>
      </c>
      <c r="O312" s="8">
        <f>E312/D312*100</f>
        <v>104.129</v>
      </c>
      <c r="P312" s="12">
        <f>E312/L312</f>
        <v>28.924722222222222</v>
      </c>
      <c r="Q312" t="str">
        <f>LEFT(N312,SEARCH("/",N312,1)-1)</f>
        <v>film &amp; video</v>
      </c>
      <c r="R312" t="str">
        <f>RIGHT(N312,LEN(N312)-SEARCH("/",N312,1))</f>
        <v>documentary</v>
      </c>
      <c r="S312" s="15">
        <f t="shared" si="8"/>
        <v>40821.183136574073</v>
      </c>
      <c r="T312" s="15">
        <f t="shared" si="9"/>
        <v>40836.083333333336</v>
      </c>
    </row>
    <row r="313" spans="1:20" ht="45" x14ac:dyDescent="0.25">
      <c r="A313">
        <v>311</v>
      </c>
      <c r="B313" s="3" t="s">
        <v>665</v>
      </c>
      <c r="C313" s="3" t="s">
        <v>666</v>
      </c>
      <c r="D313" s="12">
        <v>20000</v>
      </c>
      <c r="E313" s="12">
        <v>20820.330000000002</v>
      </c>
      <c r="F313" t="s">
        <v>16</v>
      </c>
      <c r="G313" t="s">
        <v>17</v>
      </c>
      <c r="H313" t="s">
        <v>18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525</v>
      </c>
      <c r="O313" s="8">
        <f>E313/D313*100</f>
        <v>104.10165000000001</v>
      </c>
      <c r="P313" s="12">
        <f>E313/L313</f>
        <v>138.8022</v>
      </c>
      <c r="Q313" t="str">
        <f>LEFT(N313,SEARCH("/",N313,1)-1)</f>
        <v>film &amp; video</v>
      </c>
      <c r="R313" t="str">
        <f>RIGHT(N313,LEN(N313)-SEARCH("/",N313,1))</f>
        <v>documentary</v>
      </c>
      <c r="S313" s="15">
        <f t="shared" si="8"/>
        <v>40868.219814814816</v>
      </c>
      <c r="T313" s="15">
        <f t="shared" si="9"/>
        <v>40909.332638888889</v>
      </c>
    </row>
    <row r="314" spans="1:20" ht="60" x14ac:dyDescent="0.25">
      <c r="A314">
        <v>312</v>
      </c>
      <c r="B314" s="3" t="s">
        <v>667</v>
      </c>
      <c r="C314" s="3" t="s">
        <v>668</v>
      </c>
      <c r="D314" s="12">
        <v>8000</v>
      </c>
      <c r="E314" s="12">
        <v>8950</v>
      </c>
      <c r="F314" t="s">
        <v>16</v>
      </c>
      <c r="G314" t="s">
        <v>17</v>
      </c>
      <c r="H314" t="s">
        <v>18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525</v>
      </c>
      <c r="O314" s="8">
        <f>E314/D314*100</f>
        <v>111.87499999999999</v>
      </c>
      <c r="P314" s="12">
        <f>E314/L314</f>
        <v>61.301369863013697</v>
      </c>
      <c r="Q314" t="str">
        <f>LEFT(N314,SEARCH("/",N314,1)-1)</f>
        <v>film &amp; video</v>
      </c>
      <c r="R314" t="str">
        <f>RIGHT(N314,LEN(N314)-SEARCH("/",N314,1))</f>
        <v>documentary</v>
      </c>
      <c r="S314" s="15">
        <f t="shared" si="8"/>
        <v>41348.877685185187</v>
      </c>
      <c r="T314" s="15">
        <f t="shared" si="9"/>
        <v>41378.877685185187</v>
      </c>
    </row>
    <row r="315" spans="1:20" ht="60" x14ac:dyDescent="0.25">
      <c r="A315">
        <v>313</v>
      </c>
      <c r="B315" s="3" t="s">
        <v>669</v>
      </c>
      <c r="C315" s="3" t="s">
        <v>670</v>
      </c>
      <c r="D315" s="12">
        <v>17000</v>
      </c>
      <c r="E315" s="12">
        <v>17805</v>
      </c>
      <c r="F315" t="s">
        <v>16</v>
      </c>
      <c r="G315" t="s">
        <v>17</v>
      </c>
      <c r="H315" t="s">
        <v>18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525</v>
      </c>
      <c r="O315" s="8">
        <f>E315/D315*100</f>
        <v>104.73529411764706</v>
      </c>
      <c r="P315" s="12">
        <f>E315/L315</f>
        <v>80.202702702702709</v>
      </c>
      <c r="Q315" t="str">
        <f>LEFT(N315,SEARCH("/",N315,1)-1)</f>
        <v>film &amp; video</v>
      </c>
      <c r="R315" t="str">
        <f>RIGHT(N315,LEN(N315)-SEARCH("/",N315,1))</f>
        <v>documentary</v>
      </c>
      <c r="S315" s="15">
        <f t="shared" si="8"/>
        <v>40357.227939814817</v>
      </c>
      <c r="T315" s="15">
        <f t="shared" si="9"/>
        <v>40401.665972222225</v>
      </c>
    </row>
    <row r="316" spans="1:20" ht="60" x14ac:dyDescent="0.25">
      <c r="A316">
        <v>314</v>
      </c>
      <c r="B316" s="3" t="s">
        <v>671</v>
      </c>
      <c r="C316" s="3" t="s">
        <v>672</v>
      </c>
      <c r="D316" s="12">
        <v>1000</v>
      </c>
      <c r="E316" s="12">
        <v>3851.5</v>
      </c>
      <c r="F316" t="s">
        <v>16</v>
      </c>
      <c r="G316" t="s">
        <v>17</v>
      </c>
      <c r="H316" t="s">
        <v>18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525</v>
      </c>
      <c r="O316" s="8">
        <f>E316/D316*100</f>
        <v>385.15000000000003</v>
      </c>
      <c r="P316" s="12">
        <f>E316/L316</f>
        <v>32.095833333333331</v>
      </c>
      <c r="Q316" t="str">
        <f>LEFT(N316,SEARCH("/",N316,1)-1)</f>
        <v>film &amp; video</v>
      </c>
      <c r="R316" t="str">
        <f>RIGHT(N316,LEN(N316)-SEARCH("/",N316,1))</f>
        <v>documentary</v>
      </c>
      <c r="S316" s="15">
        <f t="shared" si="8"/>
        <v>41304.833194444444</v>
      </c>
      <c r="T316" s="15">
        <f t="shared" si="9"/>
        <v>41334.833194444444</v>
      </c>
    </row>
    <row r="317" spans="1:20" ht="45" x14ac:dyDescent="0.25">
      <c r="A317">
        <v>315</v>
      </c>
      <c r="B317" s="3" t="s">
        <v>673</v>
      </c>
      <c r="C317" s="3" t="s">
        <v>674</v>
      </c>
      <c r="D317" s="12">
        <v>25000</v>
      </c>
      <c r="E317" s="12">
        <v>25312</v>
      </c>
      <c r="F317" t="s">
        <v>16</v>
      </c>
      <c r="G317" t="s">
        <v>17</v>
      </c>
      <c r="H317" t="s">
        <v>18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525</v>
      </c>
      <c r="O317" s="8">
        <f>E317/D317*100</f>
        <v>101.248</v>
      </c>
      <c r="P317" s="12">
        <f>E317/L317</f>
        <v>200.88888888888889</v>
      </c>
      <c r="Q317" t="str">
        <f>LEFT(N317,SEARCH("/",N317,1)-1)</f>
        <v>film &amp; video</v>
      </c>
      <c r="R317" t="str">
        <f>RIGHT(N317,LEN(N317)-SEARCH("/",N317,1))</f>
        <v>documentary</v>
      </c>
      <c r="S317" s="15">
        <f t="shared" si="8"/>
        <v>41113.77238425926</v>
      </c>
      <c r="T317" s="15">
        <f t="shared" si="9"/>
        <v>41143.77238425926</v>
      </c>
    </row>
    <row r="318" spans="1:20" ht="45" x14ac:dyDescent="0.25">
      <c r="A318">
        <v>316</v>
      </c>
      <c r="B318" s="3" t="s">
        <v>675</v>
      </c>
      <c r="C318" s="3" t="s">
        <v>676</v>
      </c>
      <c r="D318" s="12">
        <v>15000</v>
      </c>
      <c r="E318" s="12">
        <v>17066</v>
      </c>
      <c r="F318" t="s">
        <v>16</v>
      </c>
      <c r="G318" t="s">
        <v>159</v>
      </c>
      <c r="H318" t="s">
        <v>160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525</v>
      </c>
      <c r="O318" s="8">
        <f>E318/D318*100</f>
        <v>113.77333333333333</v>
      </c>
      <c r="P318" s="12">
        <f>E318/L318</f>
        <v>108.01265822784811</v>
      </c>
      <c r="Q318" t="str">
        <f>LEFT(N318,SEARCH("/",N318,1)-1)</f>
        <v>film &amp; video</v>
      </c>
      <c r="R318" t="str">
        <f>RIGHT(N318,LEN(N318)-SEARCH("/",N318,1))</f>
        <v>documentary</v>
      </c>
      <c r="S318" s="15">
        <f t="shared" si="8"/>
        <v>41950.923576388886</v>
      </c>
      <c r="T318" s="15">
        <f t="shared" si="9"/>
        <v>41984.207638888889</v>
      </c>
    </row>
    <row r="319" spans="1:20" ht="45" x14ac:dyDescent="0.25">
      <c r="A319">
        <v>317</v>
      </c>
      <c r="B319" s="3" t="s">
        <v>677</v>
      </c>
      <c r="C319" s="3" t="s">
        <v>678</v>
      </c>
      <c r="D319" s="12">
        <v>30000</v>
      </c>
      <c r="E319" s="12">
        <v>30241</v>
      </c>
      <c r="F319" t="s">
        <v>16</v>
      </c>
      <c r="G319" t="s">
        <v>17</v>
      </c>
      <c r="H319" t="s">
        <v>18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525</v>
      </c>
      <c r="O319" s="8">
        <f>E319/D319*100</f>
        <v>100.80333333333333</v>
      </c>
      <c r="P319" s="12">
        <f>E319/L319</f>
        <v>95.699367088607602</v>
      </c>
      <c r="Q319" t="str">
        <f>LEFT(N319,SEARCH("/",N319,1)-1)</f>
        <v>film &amp; video</v>
      </c>
      <c r="R319" t="str">
        <f>RIGHT(N319,LEN(N319)-SEARCH("/",N319,1))</f>
        <v>documentary</v>
      </c>
      <c r="S319" s="15">
        <f t="shared" si="8"/>
        <v>41589.676886574074</v>
      </c>
      <c r="T319" s="15">
        <f t="shared" si="9"/>
        <v>41619.676886574074</v>
      </c>
    </row>
    <row r="320" spans="1:20" ht="45" x14ac:dyDescent="0.25">
      <c r="A320">
        <v>318</v>
      </c>
      <c r="B320" s="3" t="s">
        <v>679</v>
      </c>
      <c r="C320" s="3" t="s">
        <v>680</v>
      </c>
      <c r="D320" s="12">
        <v>5000</v>
      </c>
      <c r="E320" s="12">
        <v>14166</v>
      </c>
      <c r="F320" t="s">
        <v>16</v>
      </c>
      <c r="G320" t="s">
        <v>17</v>
      </c>
      <c r="H320" t="s">
        <v>18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525</v>
      </c>
      <c r="O320" s="8">
        <f>E320/D320*100</f>
        <v>283.32</v>
      </c>
      <c r="P320" s="12">
        <f>E320/L320</f>
        <v>49.880281690140848</v>
      </c>
      <c r="Q320" t="str">
        <f>LEFT(N320,SEARCH("/",N320,1)-1)</f>
        <v>film &amp; video</v>
      </c>
      <c r="R320" t="str">
        <f>RIGHT(N320,LEN(N320)-SEARCH("/",N320,1))</f>
        <v>documentary</v>
      </c>
      <c r="S320" s="15">
        <f t="shared" si="8"/>
        <v>41330.038784722223</v>
      </c>
      <c r="T320" s="15">
        <f t="shared" si="9"/>
        <v>41359.997118055559</v>
      </c>
    </row>
    <row r="321" spans="1:20" ht="60" x14ac:dyDescent="0.25">
      <c r="A321">
        <v>319</v>
      </c>
      <c r="B321" s="3" t="s">
        <v>681</v>
      </c>
      <c r="C321" s="3" t="s">
        <v>682</v>
      </c>
      <c r="D321" s="12">
        <v>5000</v>
      </c>
      <c r="E321" s="12">
        <v>5634</v>
      </c>
      <c r="F321" t="s">
        <v>16</v>
      </c>
      <c r="G321" t="s">
        <v>17</v>
      </c>
      <c r="H321" t="s">
        <v>18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525</v>
      </c>
      <c r="O321" s="8">
        <f>E321/D321*100</f>
        <v>112.68</v>
      </c>
      <c r="P321" s="12">
        <f>E321/L321</f>
        <v>110.47058823529412</v>
      </c>
      <c r="Q321" t="str">
        <f>LEFT(N321,SEARCH("/",N321,1)-1)</f>
        <v>film &amp; video</v>
      </c>
      <c r="R321" t="str">
        <f>RIGHT(N321,LEN(N321)-SEARCH("/",N321,1))</f>
        <v>documentary</v>
      </c>
      <c r="S321" s="15">
        <f t="shared" si="8"/>
        <v>40123.83829861111</v>
      </c>
      <c r="T321" s="15">
        <f t="shared" si="9"/>
        <v>40211.332638888889</v>
      </c>
    </row>
    <row r="322" spans="1:20" ht="60" x14ac:dyDescent="0.25">
      <c r="A322">
        <v>320</v>
      </c>
      <c r="B322" s="3" t="s">
        <v>683</v>
      </c>
      <c r="C322" s="3" t="s">
        <v>684</v>
      </c>
      <c r="D322" s="12">
        <v>20000</v>
      </c>
      <c r="E322" s="12">
        <v>21316</v>
      </c>
      <c r="F322" t="s">
        <v>16</v>
      </c>
      <c r="G322" t="s">
        <v>24</v>
      </c>
      <c r="H322" t="s">
        <v>25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525</v>
      </c>
      <c r="O322" s="8">
        <f>E322/D322*100</f>
        <v>106.58000000000001</v>
      </c>
      <c r="P322" s="12">
        <f>E322/L322</f>
        <v>134.91139240506328</v>
      </c>
      <c r="Q322" t="str">
        <f>LEFT(N322,SEARCH("/",N322,1)-1)</f>
        <v>film &amp; video</v>
      </c>
      <c r="R322" t="str">
        <f>RIGHT(N322,LEN(N322)-SEARCH("/",N322,1))</f>
        <v>documentary</v>
      </c>
      <c r="S322" s="15">
        <f t="shared" si="8"/>
        <v>42331.551307870366</v>
      </c>
      <c r="T322" s="15">
        <f t="shared" si="9"/>
        <v>42360.958333333328</v>
      </c>
    </row>
    <row r="323" spans="1:20" ht="45" x14ac:dyDescent="0.25">
      <c r="A323">
        <v>321</v>
      </c>
      <c r="B323" s="3" t="s">
        <v>685</v>
      </c>
      <c r="C323" s="3" t="s">
        <v>686</v>
      </c>
      <c r="D323" s="12">
        <v>35000</v>
      </c>
      <c r="E323" s="12">
        <v>35932</v>
      </c>
      <c r="F323" t="s">
        <v>16</v>
      </c>
      <c r="G323" t="s">
        <v>502</v>
      </c>
      <c r="H323" t="s">
        <v>55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525</v>
      </c>
      <c r="O323" s="8">
        <f>E323/D323*100</f>
        <v>102.66285714285715</v>
      </c>
      <c r="P323" s="12">
        <f>E323/L323</f>
        <v>106.62314540059347</v>
      </c>
      <c r="Q323" t="str">
        <f>LEFT(N323,SEARCH("/",N323,1)-1)</f>
        <v>film &amp; video</v>
      </c>
      <c r="R323" t="str">
        <f>RIGHT(N323,LEN(N323)-SEARCH("/",N323,1))</f>
        <v>documentary</v>
      </c>
      <c r="S323" s="15">
        <f t="shared" ref="S323:S386" si="10">(((J323/60)/60)/24)+DATE(1970,1,1)</f>
        <v>42647.446597222224</v>
      </c>
      <c r="T323" s="15">
        <f t="shared" ref="T323:T386" si="11">(((I323/60)/60)/24)+DATE(1970,1,1)</f>
        <v>42682.488263888896</v>
      </c>
    </row>
    <row r="324" spans="1:20" ht="45" x14ac:dyDescent="0.25">
      <c r="A324">
        <v>322</v>
      </c>
      <c r="B324" s="3" t="s">
        <v>687</v>
      </c>
      <c r="C324" s="3" t="s">
        <v>688</v>
      </c>
      <c r="D324" s="12">
        <v>25000</v>
      </c>
      <c r="E324" s="12">
        <v>26978</v>
      </c>
      <c r="F324" t="s">
        <v>16</v>
      </c>
      <c r="G324" t="s">
        <v>17</v>
      </c>
      <c r="H324" t="s">
        <v>18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525</v>
      </c>
      <c r="O324" s="8">
        <f>E324/D324*100</f>
        <v>107.91200000000001</v>
      </c>
      <c r="P324" s="12">
        <f>E324/L324</f>
        <v>145.04301075268816</v>
      </c>
      <c r="Q324" t="str">
        <f>LEFT(N324,SEARCH("/",N324,1)-1)</f>
        <v>film &amp; video</v>
      </c>
      <c r="R324" t="str">
        <f>RIGHT(N324,LEN(N324)-SEARCH("/",N324,1))</f>
        <v>documentary</v>
      </c>
      <c r="S324" s="15">
        <f t="shared" si="10"/>
        <v>42473.57</v>
      </c>
      <c r="T324" s="15">
        <f t="shared" si="11"/>
        <v>42503.57</v>
      </c>
    </row>
    <row r="325" spans="1:20" ht="60" x14ac:dyDescent="0.25">
      <c r="A325">
        <v>323</v>
      </c>
      <c r="B325" s="3" t="s">
        <v>689</v>
      </c>
      <c r="C325" s="3" t="s">
        <v>690</v>
      </c>
      <c r="D325" s="12">
        <v>5400</v>
      </c>
      <c r="E325" s="12">
        <v>6646</v>
      </c>
      <c r="F325" t="s">
        <v>16</v>
      </c>
      <c r="G325" t="s">
        <v>17</v>
      </c>
      <c r="H325" t="s">
        <v>18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525</v>
      </c>
      <c r="O325" s="8">
        <f>E325/D325*100</f>
        <v>123.07407407407408</v>
      </c>
      <c r="P325" s="12">
        <f>E325/L325</f>
        <v>114.58620689655173</v>
      </c>
      <c r="Q325" t="str">
        <f>LEFT(N325,SEARCH("/",N325,1)-1)</f>
        <v>film &amp; video</v>
      </c>
      <c r="R325" t="str">
        <f>RIGHT(N325,LEN(N325)-SEARCH("/",N325,1))</f>
        <v>documentary</v>
      </c>
      <c r="S325" s="15">
        <f t="shared" si="10"/>
        <v>42697.32136574074</v>
      </c>
      <c r="T325" s="15">
        <f t="shared" si="11"/>
        <v>42725.332638888889</v>
      </c>
    </row>
    <row r="326" spans="1:20" ht="45" x14ac:dyDescent="0.25">
      <c r="A326">
        <v>324</v>
      </c>
      <c r="B326" s="3" t="s">
        <v>691</v>
      </c>
      <c r="C326" s="3" t="s">
        <v>692</v>
      </c>
      <c r="D326" s="12">
        <v>8500</v>
      </c>
      <c r="E326" s="12">
        <v>8636</v>
      </c>
      <c r="F326" t="s">
        <v>16</v>
      </c>
      <c r="G326" t="s">
        <v>17</v>
      </c>
      <c r="H326" t="s">
        <v>18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525</v>
      </c>
      <c r="O326" s="8">
        <f>E326/D326*100</f>
        <v>101.6</v>
      </c>
      <c r="P326" s="12">
        <f>E326/L326</f>
        <v>105.3170731707317</v>
      </c>
      <c r="Q326" t="str">
        <f>LEFT(N326,SEARCH("/",N326,1)-1)</f>
        <v>film &amp; video</v>
      </c>
      <c r="R326" t="str">
        <f>RIGHT(N326,LEN(N326)-SEARCH("/",N326,1))</f>
        <v>documentary</v>
      </c>
      <c r="S326" s="15">
        <f t="shared" si="10"/>
        <v>42184.626250000001</v>
      </c>
      <c r="T326" s="15">
        <f t="shared" si="11"/>
        <v>42217.626250000001</v>
      </c>
    </row>
    <row r="327" spans="1:20" ht="45" x14ac:dyDescent="0.25">
      <c r="A327">
        <v>325</v>
      </c>
      <c r="B327" s="3" t="s">
        <v>693</v>
      </c>
      <c r="C327" s="3" t="s">
        <v>694</v>
      </c>
      <c r="D327" s="12">
        <v>50000</v>
      </c>
      <c r="E327" s="12">
        <v>52198</v>
      </c>
      <c r="F327" t="s">
        <v>16</v>
      </c>
      <c r="G327" t="s">
        <v>17</v>
      </c>
      <c r="H327" t="s">
        <v>18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525</v>
      </c>
      <c r="O327" s="8">
        <f>E327/D327*100</f>
        <v>104.396</v>
      </c>
      <c r="P327" s="12">
        <f>E327/L327</f>
        <v>70.921195652173907</v>
      </c>
      <c r="Q327" t="str">
        <f>LEFT(N327,SEARCH("/",N327,1)-1)</f>
        <v>film &amp; video</v>
      </c>
      <c r="R327" t="str">
        <f>RIGHT(N327,LEN(N327)-SEARCH("/",N327,1))</f>
        <v>documentary</v>
      </c>
      <c r="S327" s="15">
        <f t="shared" si="10"/>
        <v>42689.187881944439</v>
      </c>
      <c r="T327" s="15">
        <f t="shared" si="11"/>
        <v>42724.187881944439</v>
      </c>
    </row>
    <row r="328" spans="1:20" ht="45" x14ac:dyDescent="0.25">
      <c r="A328">
        <v>326</v>
      </c>
      <c r="B328" s="3" t="s">
        <v>695</v>
      </c>
      <c r="C328" s="3" t="s">
        <v>696</v>
      </c>
      <c r="D328" s="12">
        <v>150000</v>
      </c>
      <c r="E328" s="12">
        <v>169394.6</v>
      </c>
      <c r="F328" t="s">
        <v>16</v>
      </c>
      <c r="G328" t="s">
        <v>17</v>
      </c>
      <c r="H328" t="s">
        <v>18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525</v>
      </c>
      <c r="O328" s="8">
        <f>E328/D328*100</f>
        <v>112.92973333333333</v>
      </c>
      <c r="P328" s="12">
        <f>E328/L328</f>
        <v>147.17167680278018</v>
      </c>
      <c r="Q328" t="str">
        <f>LEFT(N328,SEARCH("/",N328,1)-1)</f>
        <v>film &amp; video</v>
      </c>
      <c r="R328" t="str">
        <f>RIGHT(N328,LEN(N328)-SEARCH("/",N328,1))</f>
        <v>documentary</v>
      </c>
      <c r="S328" s="15">
        <f t="shared" si="10"/>
        <v>42775.314884259264</v>
      </c>
      <c r="T328" s="15">
        <f t="shared" si="11"/>
        <v>42808.956250000003</v>
      </c>
    </row>
    <row r="329" spans="1:20" ht="60" x14ac:dyDescent="0.25">
      <c r="A329">
        <v>327</v>
      </c>
      <c r="B329" s="3" t="s">
        <v>697</v>
      </c>
      <c r="C329" s="3" t="s">
        <v>698</v>
      </c>
      <c r="D329" s="12">
        <v>4000</v>
      </c>
      <c r="E329" s="12">
        <v>5456</v>
      </c>
      <c r="F329" t="s">
        <v>16</v>
      </c>
      <c r="G329" t="s">
        <v>17</v>
      </c>
      <c r="H329" t="s">
        <v>18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525</v>
      </c>
      <c r="O329" s="8">
        <f>E329/D329*100</f>
        <v>136.4</v>
      </c>
      <c r="P329" s="12">
        <f>E329/L329</f>
        <v>160.47058823529412</v>
      </c>
      <c r="Q329" t="str">
        <f>LEFT(N329,SEARCH("/",N329,1)-1)</f>
        <v>film &amp; video</v>
      </c>
      <c r="R329" t="str">
        <f>RIGHT(N329,LEN(N329)-SEARCH("/",N329,1))</f>
        <v>documentary</v>
      </c>
      <c r="S329" s="15">
        <f t="shared" si="10"/>
        <v>42058.235289351855</v>
      </c>
      <c r="T329" s="15">
        <f t="shared" si="11"/>
        <v>42085.333333333328</v>
      </c>
    </row>
    <row r="330" spans="1:20" ht="45" x14ac:dyDescent="0.25">
      <c r="A330">
        <v>328</v>
      </c>
      <c r="B330" s="3" t="s">
        <v>699</v>
      </c>
      <c r="C330" s="3" t="s">
        <v>700</v>
      </c>
      <c r="D330" s="12">
        <v>75000</v>
      </c>
      <c r="E330" s="12">
        <v>77710.8</v>
      </c>
      <c r="F330" t="s">
        <v>16</v>
      </c>
      <c r="G330" t="s">
        <v>17</v>
      </c>
      <c r="H330" t="s">
        <v>18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525</v>
      </c>
      <c r="O330" s="8">
        <f>E330/D330*100</f>
        <v>103.61439999999999</v>
      </c>
      <c r="P330" s="12">
        <f>E330/L330</f>
        <v>156.04578313253012</v>
      </c>
      <c r="Q330" t="str">
        <f>LEFT(N330,SEARCH("/",N330,1)-1)</f>
        <v>film &amp; video</v>
      </c>
      <c r="R330" t="str">
        <f>RIGHT(N330,LEN(N330)-SEARCH("/",N330,1))</f>
        <v>documentary</v>
      </c>
      <c r="S330" s="15">
        <f t="shared" si="10"/>
        <v>42278.946620370371</v>
      </c>
      <c r="T330" s="15">
        <f t="shared" si="11"/>
        <v>42309.166666666672</v>
      </c>
    </row>
    <row r="331" spans="1:20" ht="45" x14ac:dyDescent="0.25">
      <c r="A331">
        <v>329</v>
      </c>
      <c r="B331" s="3" t="s">
        <v>701</v>
      </c>
      <c r="C331" s="3" t="s">
        <v>702</v>
      </c>
      <c r="D331" s="12">
        <v>10000</v>
      </c>
      <c r="E331" s="12">
        <v>10550</v>
      </c>
      <c r="F331" t="s">
        <v>16</v>
      </c>
      <c r="G331" t="s">
        <v>17</v>
      </c>
      <c r="H331" t="s">
        <v>18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525</v>
      </c>
      <c r="O331" s="8">
        <f>E331/D331*100</f>
        <v>105.5</v>
      </c>
      <c r="P331" s="12">
        <f>E331/L331</f>
        <v>63.17365269461078</v>
      </c>
      <c r="Q331" t="str">
        <f>LEFT(N331,SEARCH("/",N331,1)-1)</f>
        <v>film &amp; video</v>
      </c>
      <c r="R331" t="str">
        <f>RIGHT(N331,LEN(N331)-SEARCH("/",N331,1))</f>
        <v>documentary</v>
      </c>
      <c r="S331" s="15">
        <f t="shared" si="10"/>
        <v>42291.46674768519</v>
      </c>
      <c r="T331" s="15">
        <f t="shared" si="11"/>
        <v>42315.166666666672</v>
      </c>
    </row>
    <row r="332" spans="1:20" ht="60" x14ac:dyDescent="0.25">
      <c r="A332">
        <v>330</v>
      </c>
      <c r="B332" s="3" t="s">
        <v>703</v>
      </c>
      <c r="C332" s="3" t="s">
        <v>704</v>
      </c>
      <c r="D332" s="12">
        <v>35000</v>
      </c>
      <c r="E332" s="12">
        <v>35640</v>
      </c>
      <c r="F332" t="s">
        <v>16</v>
      </c>
      <c r="G332" t="s">
        <v>17</v>
      </c>
      <c r="H332" t="s">
        <v>18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525</v>
      </c>
      <c r="O332" s="8">
        <f>E332/D332*100</f>
        <v>101.82857142857142</v>
      </c>
      <c r="P332" s="12">
        <f>E332/L332</f>
        <v>104.82352941176471</v>
      </c>
      <c r="Q332" t="str">
        <f>LEFT(N332,SEARCH("/",N332,1)-1)</f>
        <v>film &amp; video</v>
      </c>
      <c r="R332" t="str">
        <f>RIGHT(N332,LEN(N332)-SEARCH("/",N332,1))</f>
        <v>documentary</v>
      </c>
      <c r="S332" s="15">
        <f t="shared" si="10"/>
        <v>41379.515775462962</v>
      </c>
      <c r="T332" s="15">
        <f t="shared" si="11"/>
        <v>41411.165972222225</v>
      </c>
    </row>
    <row r="333" spans="1:20" ht="45" x14ac:dyDescent="0.25">
      <c r="A333">
        <v>331</v>
      </c>
      <c r="B333" s="3" t="s">
        <v>705</v>
      </c>
      <c r="C333" s="3" t="s">
        <v>706</v>
      </c>
      <c r="D333" s="12">
        <v>40000</v>
      </c>
      <c r="E333" s="12">
        <v>42642</v>
      </c>
      <c r="F333" t="s">
        <v>16</v>
      </c>
      <c r="G333" t="s">
        <v>17</v>
      </c>
      <c r="H333" t="s">
        <v>18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525</v>
      </c>
      <c r="O333" s="8">
        <f>E333/D333*100</f>
        <v>106.60499999999999</v>
      </c>
      <c r="P333" s="12">
        <f>E333/L333</f>
        <v>97.356164383561648</v>
      </c>
      <c r="Q333" t="str">
        <f>LEFT(N333,SEARCH("/",N333,1)-1)</f>
        <v>film &amp; video</v>
      </c>
      <c r="R333" t="str">
        <f>RIGHT(N333,LEN(N333)-SEARCH("/",N333,1))</f>
        <v>documentary</v>
      </c>
      <c r="S333" s="15">
        <f t="shared" si="10"/>
        <v>42507.581412037034</v>
      </c>
      <c r="T333" s="15">
        <f t="shared" si="11"/>
        <v>42538.581412037034</v>
      </c>
    </row>
    <row r="334" spans="1:20" ht="60" x14ac:dyDescent="0.25">
      <c r="A334">
        <v>332</v>
      </c>
      <c r="B334" s="3" t="s">
        <v>707</v>
      </c>
      <c r="C334" s="3" t="s">
        <v>708</v>
      </c>
      <c r="D334" s="12">
        <v>100000</v>
      </c>
      <c r="E334" s="12">
        <v>113015</v>
      </c>
      <c r="F334" t="s">
        <v>16</v>
      </c>
      <c r="G334" t="s">
        <v>17</v>
      </c>
      <c r="H334" t="s">
        <v>18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525</v>
      </c>
      <c r="O334" s="8">
        <f>E334/D334*100</f>
        <v>113.015</v>
      </c>
      <c r="P334" s="12">
        <f>E334/L334</f>
        <v>203.63063063063063</v>
      </c>
      <c r="Q334" t="str">
        <f>LEFT(N334,SEARCH("/",N334,1)-1)</f>
        <v>film &amp; video</v>
      </c>
      <c r="R334" t="str">
        <f>RIGHT(N334,LEN(N334)-SEARCH("/",N334,1))</f>
        <v>documentary</v>
      </c>
      <c r="S334" s="15">
        <f t="shared" si="10"/>
        <v>42263.680289351847</v>
      </c>
      <c r="T334" s="15">
        <f t="shared" si="11"/>
        <v>42305.333333333328</v>
      </c>
    </row>
    <row r="335" spans="1:20" ht="60" x14ac:dyDescent="0.25">
      <c r="A335">
        <v>333</v>
      </c>
      <c r="B335" s="3" t="s">
        <v>709</v>
      </c>
      <c r="C335" s="3" t="s">
        <v>710</v>
      </c>
      <c r="D335" s="12">
        <v>40000</v>
      </c>
      <c r="E335" s="12">
        <v>50091</v>
      </c>
      <c r="F335" t="s">
        <v>16</v>
      </c>
      <c r="G335" t="s">
        <v>17</v>
      </c>
      <c r="H335" t="s">
        <v>18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525</v>
      </c>
      <c r="O335" s="8">
        <f>E335/D335*100</f>
        <v>125.22750000000001</v>
      </c>
      <c r="P335" s="12">
        <f>E335/L335</f>
        <v>188.31203007518798</v>
      </c>
      <c r="Q335" t="str">
        <f>LEFT(N335,SEARCH("/",N335,1)-1)</f>
        <v>film &amp; video</v>
      </c>
      <c r="R335" t="str">
        <f>RIGHT(N335,LEN(N335)-SEARCH("/",N335,1))</f>
        <v>documentary</v>
      </c>
      <c r="S335" s="15">
        <f t="shared" si="10"/>
        <v>42437.636469907404</v>
      </c>
      <c r="T335" s="15">
        <f t="shared" si="11"/>
        <v>42467.59480324074</v>
      </c>
    </row>
    <row r="336" spans="1:20" ht="60" x14ac:dyDescent="0.25">
      <c r="A336">
        <v>334</v>
      </c>
      <c r="B336" s="3" t="s">
        <v>711</v>
      </c>
      <c r="C336" s="3" t="s">
        <v>712</v>
      </c>
      <c r="D336" s="12">
        <v>10000</v>
      </c>
      <c r="E336" s="12">
        <v>10119</v>
      </c>
      <c r="F336" t="s">
        <v>16</v>
      </c>
      <c r="G336" t="s">
        <v>17</v>
      </c>
      <c r="H336" t="s">
        <v>18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525</v>
      </c>
      <c r="O336" s="8">
        <f>E336/D336*100</f>
        <v>101.19</v>
      </c>
      <c r="P336" s="12">
        <f>E336/L336</f>
        <v>146.65217391304347</v>
      </c>
      <c r="Q336" t="str">
        <f>LEFT(N336,SEARCH("/",N336,1)-1)</f>
        <v>film &amp; video</v>
      </c>
      <c r="R336" t="str">
        <f>RIGHT(N336,LEN(N336)-SEARCH("/",N336,1))</f>
        <v>documentary</v>
      </c>
      <c r="S336" s="15">
        <f t="shared" si="10"/>
        <v>42101.682372685187</v>
      </c>
      <c r="T336" s="15">
        <f t="shared" si="11"/>
        <v>42139.791666666672</v>
      </c>
    </row>
    <row r="337" spans="1:20" ht="60" x14ac:dyDescent="0.25">
      <c r="A337">
        <v>335</v>
      </c>
      <c r="B337" s="3" t="s">
        <v>713</v>
      </c>
      <c r="C337" s="3" t="s">
        <v>714</v>
      </c>
      <c r="D337" s="12">
        <v>8500</v>
      </c>
      <c r="E337" s="12">
        <v>8735</v>
      </c>
      <c r="F337" t="s">
        <v>16</v>
      </c>
      <c r="G337" t="s">
        <v>17</v>
      </c>
      <c r="H337" t="s">
        <v>18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525</v>
      </c>
      <c r="O337" s="8">
        <f>E337/D337*100</f>
        <v>102.76470588235294</v>
      </c>
      <c r="P337" s="12">
        <f>E337/L337</f>
        <v>109.1875</v>
      </c>
      <c r="Q337" t="str">
        <f>LEFT(N337,SEARCH("/",N337,1)-1)</f>
        <v>film &amp; video</v>
      </c>
      <c r="R337" t="str">
        <f>RIGHT(N337,LEN(N337)-SEARCH("/",N337,1))</f>
        <v>documentary</v>
      </c>
      <c r="S337" s="15">
        <f t="shared" si="10"/>
        <v>42101.737442129626</v>
      </c>
      <c r="T337" s="15">
        <f t="shared" si="11"/>
        <v>42132.916666666672</v>
      </c>
    </row>
    <row r="338" spans="1:20" ht="45" x14ac:dyDescent="0.25">
      <c r="A338">
        <v>336</v>
      </c>
      <c r="B338" s="3" t="s">
        <v>715</v>
      </c>
      <c r="C338" s="3" t="s">
        <v>716</v>
      </c>
      <c r="D338" s="12">
        <v>25000</v>
      </c>
      <c r="E338" s="12">
        <v>29209.78</v>
      </c>
      <c r="F338" t="s">
        <v>16</v>
      </c>
      <c r="G338" t="s">
        <v>17</v>
      </c>
      <c r="H338" t="s">
        <v>18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525</v>
      </c>
      <c r="O338" s="8">
        <f>E338/D338*100</f>
        <v>116.83911999999998</v>
      </c>
      <c r="P338" s="12">
        <f>E338/L338</f>
        <v>59.249046653144013</v>
      </c>
      <c r="Q338" t="str">
        <f>LEFT(N338,SEARCH("/",N338,1)-1)</f>
        <v>film &amp; video</v>
      </c>
      <c r="R338" t="str">
        <f>RIGHT(N338,LEN(N338)-SEARCH("/",N338,1))</f>
        <v>documentary</v>
      </c>
      <c r="S338" s="15">
        <f t="shared" si="10"/>
        <v>42291.596273148149</v>
      </c>
      <c r="T338" s="15">
        <f t="shared" si="11"/>
        <v>42321.637939814813</v>
      </c>
    </row>
    <row r="339" spans="1:20" ht="60" x14ac:dyDescent="0.25">
      <c r="A339">
        <v>337</v>
      </c>
      <c r="B339" s="3" t="s">
        <v>717</v>
      </c>
      <c r="C339" s="3" t="s">
        <v>718</v>
      </c>
      <c r="D339" s="12">
        <v>3000</v>
      </c>
      <c r="E339" s="12">
        <v>3035.05</v>
      </c>
      <c r="F339" t="s">
        <v>16</v>
      </c>
      <c r="G339" t="s">
        <v>17</v>
      </c>
      <c r="H339" t="s">
        <v>18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525</v>
      </c>
      <c r="O339" s="8">
        <f>E339/D339*100</f>
        <v>101.16833333333335</v>
      </c>
      <c r="P339" s="12">
        <f>E339/L339</f>
        <v>97.904838709677421</v>
      </c>
      <c r="Q339" t="str">
        <f>LEFT(N339,SEARCH("/",N339,1)-1)</f>
        <v>film &amp; video</v>
      </c>
      <c r="R339" t="str">
        <f>RIGHT(N339,LEN(N339)-SEARCH("/",N339,1))</f>
        <v>documentary</v>
      </c>
      <c r="S339" s="15">
        <f t="shared" si="10"/>
        <v>42047.128564814819</v>
      </c>
      <c r="T339" s="15">
        <f t="shared" si="11"/>
        <v>42077.086898148147</v>
      </c>
    </row>
    <row r="340" spans="1:20" ht="60" x14ac:dyDescent="0.25">
      <c r="A340">
        <v>338</v>
      </c>
      <c r="B340" s="3" t="s">
        <v>719</v>
      </c>
      <c r="C340" s="3" t="s">
        <v>720</v>
      </c>
      <c r="D340" s="12">
        <v>15000</v>
      </c>
      <c r="E340" s="12">
        <v>16520.04</v>
      </c>
      <c r="F340" t="s">
        <v>16</v>
      </c>
      <c r="G340" t="s">
        <v>17</v>
      </c>
      <c r="H340" t="s">
        <v>18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525</v>
      </c>
      <c r="O340" s="8">
        <f>E340/D340*100</f>
        <v>110.13360000000002</v>
      </c>
      <c r="P340" s="12">
        <f>E340/L340</f>
        <v>70.000169491525426</v>
      </c>
      <c r="Q340" t="str">
        <f>LEFT(N340,SEARCH("/",N340,1)-1)</f>
        <v>film &amp; video</v>
      </c>
      <c r="R340" t="str">
        <f>RIGHT(N340,LEN(N340)-SEARCH("/",N340,1))</f>
        <v>documentary</v>
      </c>
      <c r="S340" s="15">
        <f t="shared" si="10"/>
        <v>42559.755671296298</v>
      </c>
      <c r="T340" s="15">
        <f t="shared" si="11"/>
        <v>42616.041666666672</v>
      </c>
    </row>
    <row r="341" spans="1:20" ht="45" x14ac:dyDescent="0.25">
      <c r="A341">
        <v>339</v>
      </c>
      <c r="B341" s="3" t="s">
        <v>721</v>
      </c>
      <c r="C341" s="3" t="s">
        <v>722</v>
      </c>
      <c r="D341" s="12">
        <v>6000</v>
      </c>
      <c r="E341" s="12">
        <v>6485</v>
      </c>
      <c r="F341" t="s">
        <v>16</v>
      </c>
      <c r="G341" t="s">
        <v>17</v>
      </c>
      <c r="H341" t="s">
        <v>18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525</v>
      </c>
      <c r="O341" s="8">
        <f>E341/D341*100</f>
        <v>108.08333333333333</v>
      </c>
      <c r="P341" s="12">
        <f>E341/L341</f>
        <v>72.865168539325836</v>
      </c>
      <c r="Q341" t="str">
        <f>LEFT(N341,SEARCH("/",N341,1)-1)</f>
        <v>film &amp; video</v>
      </c>
      <c r="R341" t="str">
        <f>RIGHT(N341,LEN(N341)-SEARCH("/",N341,1))</f>
        <v>documentary</v>
      </c>
      <c r="S341" s="15">
        <f t="shared" si="10"/>
        <v>42093.760046296295</v>
      </c>
      <c r="T341" s="15">
        <f t="shared" si="11"/>
        <v>42123.760046296295</v>
      </c>
    </row>
    <row r="342" spans="1:20" ht="45" x14ac:dyDescent="0.25">
      <c r="A342">
        <v>340</v>
      </c>
      <c r="B342" s="3" t="s">
        <v>723</v>
      </c>
      <c r="C342" s="3" t="s">
        <v>724</v>
      </c>
      <c r="D342" s="12">
        <v>35000</v>
      </c>
      <c r="E342" s="12">
        <v>43758</v>
      </c>
      <c r="F342" t="s">
        <v>16</v>
      </c>
      <c r="G342" t="s">
        <v>17</v>
      </c>
      <c r="H342" t="s">
        <v>18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525</v>
      </c>
      <c r="O342" s="8">
        <f>E342/D342*100</f>
        <v>125.02285714285715</v>
      </c>
      <c r="P342" s="12">
        <f>E342/L342</f>
        <v>146.34782608695653</v>
      </c>
      <c r="Q342" t="str">
        <f>LEFT(N342,SEARCH("/",N342,1)-1)</f>
        <v>film &amp; video</v>
      </c>
      <c r="R342" t="str">
        <f>RIGHT(N342,LEN(N342)-SEARCH("/",N342,1))</f>
        <v>documentary</v>
      </c>
      <c r="S342" s="15">
        <f t="shared" si="10"/>
        <v>42772.669062500005</v>
      </c>
      <c r="T342" s="15">
        <f t="shared" si="11"/>
        <v>42802.875</v>
      </c>
    </row>
    <row r="343" spans="1:20" ht="60" x14ac:dyDescent="0.25">
      <c r="A343">
        <v>341</v>
      </c>
      <c r="B343" s="3" t="s">
        <v>725</v>
      </c>
      <c r="C343" s="3" t="s">
        <v>726</v>
      </c>
      <c r="D343" s="12">
        <v>3500</v>
      </c>
      <c r="E343" s="12">
        <v>3735</v>
      </c>
      <c r="F343" t="s">
        <v>16</v>
      </c>
      <c r="G343" t="s">
        <v>17</v>
      </c>
      <c r="H343" t="s">
        <v>18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525</v>
      </c>
      <c r="O343" s="8">
        <f>E343/D343*100</f>
        <v>106.71428571428572</v>
      </c>
      <c r="P343" s="12">
        <f>E343/L343</f>
        <v>67.909090909090907</v>
      </c>
      <c r="Q343" t="str">
        <f>LEFT(N343,SEARCH("/",N343,1)-1)</f>
        <v>film &amp; video</v>
      </c>
      <c r="R343" t="str">
        <f>RIGHT(N343,LEN(N343)-SEARCH("/",N343,1))</f>
        <v>documentary</v>
      </c>
      <c r="S343" s="15">
        <f t="shared" si="10"/>
        <v>41894.879606481481</v>
      </c>
      <c r="T343" s="15">
        <f t="shared" si="11"/>
        <v>41913.165972222225</v>
      </c>
    </row>
    <row r="344" spans="1:20" ht="30" x14ac:dyDescent="0.25">
      <c r="A344">
        <v>342</v>
      </c>
      <c r="B344" s="3" t="s">
        <v>727</v>
      </c>
      <c r="C344" s="3" t="s">
        <v>728</v>
      </c>
      <c r="D344" s="12">
        <v>55000</v>
      </c>
      <c r="E344" s="12">
        <v>55201.52</v>
      </c>
      <c r="F344" t="s">
        <v>16</v>
      </c>
      <c r="G344" t="s">
        <v>17</v>
      </c>
      <c r="H344" t="s">
        <v>18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525</v>
      </c>
      <c r="O344" s="8">
        <f>E344/D344*100</f>
        <v>100.36639999999998</v>
      </c>
      <c r="P344" s="12">
        <f>E344/L344</f>
        <v>169.85083076923075</v>
      </c>
      <c r="Q344" t="str">
        <f>LEFT(N344,SEARCH("/",N344,1)-1)</f>
        <v>film &amp; video</v>
      </c>
      <c r="R344" t="str">
        <f>RIGHT(N344,LEN(N344)-SEARCH("/",N344,1))</f>
        <v>documentary</v>
      </c>
      <c r="S344" s="15">
        <f t="shared" si="10"/>
        <v>42459.780844907407</v>
      </c>
      <c r="T344" s="15">
        <f t="shared" si="11"/>
        <v>42489.780844907407</v>
      </c>
    </row>
    <row r="345" spans="1:20" ht="60" x14ac:dyDescent="0.25">
      <c r="A345">
        <v>343</v>
      </c>
      <c r="B345" s="3" t="s">
        <v>729</v>
      </c>
      <c r="C345" s="3" t="s">
        <v>730</v>
      </c>
      <c r="D345" s="12">
        <v>30000</v>
      </c>
      <c r="E345" s="12">
        <v>30608.59</v>
      </c>
      <c r="F345" t="s">
        <v>16</v>
      </c>
      <c r="G345" t="s">
        <v>17</v>
      </c>
      <c r="H345" t="s">
        <v>18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525</v>
      </c>
      <c r="O345" s="8">
        <f>E345/D345*100</f>
        <v>102.02863333333335</v>
      </c>
      <c r="P345" s="12">
        <f>E345/L345</f>
        <v>58.413339694656486</v>
      </c>
      <c r="Q345" t="str">
        <f>LEFT(N345,SEARCH("/",N345,1)-1)</f>
        <v>film &amp; video</v>
      </c>
      <c r="R345" t="str">
        <f>RIGHT(N345,LEN(N345)-SEARCH("/",N345,1))</f>
        <v>documentary</v>
      </c>
      <c r="S345" s="15">
        <f t="shared" si="10"/>
        <v>41926.73778935185</v>
      </c>
      <c r="T345" s="15">
        <f t="shared" si="11"/>
        <v>41957.125</v>
      </c>
    </row>
    <row r="346" spans="1:20" ht="60" x14ac:dyDescent="0.25">
      <c r="A346">
        <v>344</v>
      </c>
      <c r="B346" s="3" t="s">
        <v>731</v>
      </c>
      <c r="C346" s="3" t="s">
        <v>732</v>
      </c>
      <c r="D346" s="12">
        <v>33500</v>
      </c>
      <c r="E346" s="12">
        <v>34198</v>
      </c>
      <c r="F346" t="s">
        <v>16</v>
      </c>
      <c r="G346" t="s">
        <v>17</v>
      </c>
      <c r="H346" t="s">
        <v>18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525</v>
      </c>
      <c r="O346" s="8">
        <f>E346/D346*100</f>
        <v>102.08358208955224</v>
      </c>
      <c r="P346" s="12">
        <f>E346/L346</f>
        <v>119.99298245614035</v>
      </c>
      <c r="Q346" t="str">
        <f>LEFT(N346,SEARCH("/",N346,1)-1)</f>
        <v>film &amp; video</v>
      </c>
      <c r="R346" t="str">
        <f>RIGHT(N346,LEN(N346)-SEARCH("/",N346,1))</f>
        <v>documentary</v>
      </c>
      <c r="S346" s="15">
        <f t="shared" si="10"/>
        <v>42111.970995370371</v>
      </c>
      <c r="T346" s="15">
        <f t="shared" si="11"/>
        <v>42156.097222222219</v>
      </c>
    </row>
    <row r="347" spans="1:20" ht="45" x14ac:dyDescent="0.25">
      <c r="A347">
        <v>345</v>
      </c>
      <c r="B347" s="3" t="s">
        <v>733</v>
      </c>
      <c r="C347" s="3" t="s">
        <v>734</v>
      </c>
      <c r="D347" s="12">
        <v>14500</v>
      </c>
      <c r="E347" s="12">
        <v>17875</v>
      </c>
      <c r="F347" t="s">
        <v>16</v>
      </c>
      <c r="G347" t="s">
        <v>17</v>
      </c>
      <c r="H347" t="s">
        <v>18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525</v>
      </c>
      <c r="O347" s="8">
        <f>E347/D347*100</f>
        <v>123.27586206896552</v>
      </c>
      <c r="P347" s="12">
        <f>E347/L347</f>
        <v>99.860335195530723</v>
      </c>
      <c r="Q347" t="str">
        <f>LEFT(N347,SEARCH("/",N347,1)-1)</f>
        <v>film &amp; video</v>
      </c>
      <c r="R347" t="str">
        <f>RIGHT(N347,LEN(N347)-SEARCH("/",N347,1))</f>
        <v>documentary</v>
      </c>
      <c r="S347" s="15">
        <f t="shared" si="10"/>
        <v>42114.944328703699</v>
      </c>
      <c r="T347" s="15">
        <f t="shared" si="11"/>
        <v>42144.944328703699</v>
      </c>
    </row>
    <row r="348" spans="1:20" ht="60" x14ac:dyDescent="0.25">
      <c r="A348">
        <v>346</v>
      </c>
      <c r="B348" s="3" t="s">
        <v>735</v>
      </c>
      <c r="C348" s="3" t="s">
        <v>736</v>
      </c>
      <c r="D348" s="12">
        <v>10000</v>
      </c>
      <c r="E348" s="12">
        <v>17028.88</v>
      </c>
      <c r="F348" t="s">
        <v>16</v>
      </c>
      <c r="G348" t="s">
        <v>17</v>
      </c>
      <c r="H348" t="s">
        <v>18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525</v>
      </c>
      <c r="O348" s="8">
        <f>E348/D348*100</f>
        <v>170.28880000000001</v>
      </c>
      <c r="P348" s="12">
        <f>E348/L348</f>
        <v>90.579148936170213</v>
      </c>
      <c r="Q348" t="str">
        <f>LEFT(N348,SEARCH("/",N348,1)-1)</f>
        <v>film &amp; video</v>
      </c>
      <c r="R348" t="str">
        <f>RIGHT(N348,LEN(N348)-SEARCH("/",N348,1))</f>
        <v>documentary</v>
      </c>
      <c r="S348" s="15">
        <f t="shared" si="10"/>
        <v>42261.500243055561</v>
      </c>
      <c r="T348" s="15">
        <f t="shared" si="11"/>
        <v>42291.500243055561</v>
      </c>
    </row>
    <row r="349" spans="1:20" ht="60" x14ac:dyDescent="0.25">
      <c r="A349">
        <v>347</v>
      </c>
      <c r="B349" s="3" t="s">
        <v>737</v>
      </c>
      <c r="C349" s="3" t="s">
        <v>738</v>
      </c>
      <c r="D349" s="12">
        <v>40000</v>
      </c>
      <c r="E349" s="12">
        <v>44636.2</v>
      </c>
      <c r="F349" t="s">
        <v>16</v>
      </c>
      <c r="G349" t="s">
        <v>17</v>
      </c>
      <c r="H349" t="s">
        <v>18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525</v>
      </c>
      <c r="O349" s="8">
        <f>E349/D349*100</f>
        <v>111.59049999999999</v>
      </c>
      <c r="P349" s="12">
        <f>E349/L349</f>
        <v>117.77361477572559</v>
      </c>
      <c r="Q349" t="str">
        <f>LEFT(N349,SEARCH("/",N349,1)-1)</f>
        <v>film &amp; video</v>
      </c>
      <c r="R349" t="str">
        <f>RIGHT(N349,LEN(N349)-SEARCH("/",N349,1))</f>
        <v>documentary</v>
      </c>
      <c r="S349" s="15">
        <f t="shared" si="10"/>
        <v>42292.495474537034</v>
      </c>
      <c r="T349" s="15">
        <f t="shared" si="11"/>
        <v>42322.537141203706</v>
      </c>
    </row>
    <row r="350" spans="1:20" ht="60" x14ac:dyDescent="0.25">
      <c r="A350">
        <v>348</v>
      </c>
      <c r="B350" s="3" t="s">
        <v>739</v>
      </c>
      <c r="C350" s="3" t="s">
        <v>740</v>
      </c>
      <c r="D350" s="12">
        <v>10000</v>
      </c>
      <c r="E350" s="12">
        <v>10300</v>
      </c>
      <c r="F350" t="s">
        <v>16</v>
      </c>
      <c r="G350" t="s">
        <v>17</v>
      </c>
      <c r="H350" t="s">
        <v>18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525</v>
      </c>
      <c r="O350" s="8">
        <f>E350/D350*100</f>
        <v>103</v>
      </c>
      <c r="P350" s="12">
        <f>E350/L350</f>
        <v>86.554621848739501</v>
      </c>
      <c r="Q350" t="str">
        <f>LEFT(N350,SEARCH("/",N350,1)-1)</f>
        <v>film &amp; video</v>
      </c>
      <c r="R350" t="str">
        <f>RIGHT(N350,LEN(N350)-SEARCH("/",N350,1))</f>
        <v>documentary</v>
      </c>
      <c r="S350" s="15">
        <f t="shared" si="10"/>
        <v>42207.58699074074</v>
      </c>
      <c r="T350" s="15">
        <f t="shared" si="11"/>
        <v>42237.58699074074</v>
      </c>
    </row>
    <row r="351" spans="1:20" ht="45" x14ac:dyDescent="0.25">
      <c r="A351">
        <v>349</v>
      </c>
      <c r="B351" s="3" t="s">
        <v>741</v>
      </c>
      <c r="C351" s="3" t="s">
        <v>742</v>
      </c>
      <c r="D351" s="12">
        <v>11260</v>
      </c>
      <c r="E351" s="12">
        <v>12007.18</v>
      </c>
      <c r="F351" t="s">
        <v>16</v>
      </c>
      <c r="G351" t="s">
        <v>17</v>
      </c>
      <c r="H351" t="s">
        <v>18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525</v>
      </c>
      <c r="O351" s="8">
        <f>E351/D351*100</f>
        <v>106.63570159857905</v>
      </c>
      <c r="P351" s="12">
        <f>E351/L351</f>
        <v>71.899281437125751</v>
      </c>
      <c r="Q351" t="str">
        <f>LEFT(N351,SEARCH("/",N351,1)-1)</f>
        <v>film &amp; video</v>
      </c>
      <c r="R351" t="str">
        <f>RIGHT(N351,LEN(N351)-SEARCH("/",N351,1))</f>
        <v>documentary</v>
      </c>
      <c r="S351" s="15">
        <f t="shared" si="10"/>
        <v>42760.498935185184</v>
      </c>
      <c r="T351" s="15">
        <f t="shared" si="11"/>
        <v>42790.498935185184</v>
      </c>
    </row>
    <row r="352" spans="1:20" ht="45" x14ac:dyDescent="0.25">
      <c r="A352">
        <v>350</v>
      </c>
      <c r="B352" s="3" t="s">
        <v>743</v>
      </c>
      <c r="C352" s="3" t="s">
        <v>744</v>
      </c>
      <c r="D352" s="12">
        <v>25000</v>
      </c>
      <c r="E352" s="12">
        <v>28690</v>
      </c>
      <c r="F352" t="s">
        <v>16</v>
      </c>
      <c r="G352" t="s">
        <v>17</v>
      </c>
      <c r="H352" t="s">
        <v>18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525</v>
      </c>
      <c r="O352" s="8">
        <f>E352/D352*100</f>
        <v>114.75999999999999</v>
      </c>
      <c r="P352" s="12">
        <f>E352/L352</f>
        <v>129.81900452488688</v>
      </c>
      <c r="Q352" t="str">
        <f>LEFT(N352,SEARCH("/",N352,1)-1)</f>
        <v>film &amp; video</v>
      </c>
      <c r="R352" t="str">
        <f>RIGHT(N352,LEN(N352)-SEARCH("/",N352,1))</f>
        <v>documentary</v>
      </c>
      <c r="S352" s="15">
        <f t="shared" si="10"/>
        <v>42586.066076388888</v>
      </c>
      <c r="T352" s="15">
        <f t="shared" si="11"/>
        <v>42624.165972222225</v>
      </c>
    </row>
    <row r="353" spans="1:20" ht="60" x14ac:dyDescent="0.25">
      <c r="A353">
        <v>351</v>
      </c>
      <c r="B353" s="3" t="s">
        <v>745</v>
      </c>
      <c r="C353" s="3" t="s">
        <v>746</v>
      </c>
      <c r="D353" s="12">
        <v>34000</v>
      </c>
      <c r="E353" s="12">
        <v>43296</v>
      </c>
      <c r="F353" t="s">
        <v>16</v>
      </c>
      <c r="G353" t="s">
        <v>54</v>
      </c>
      <c r="H353" t="s">
        <v>55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525</v>
      </c>
      <c r="O353" s="8">
        <f>E353/D353*100</f>
        <v>127.34117647058822</v>
      </c>
      <c r="P353" s="12">
        <f>E353/L353</f>
        <v>44.912863070539416</v>
      </c>
      <c r="Q353" t="str">
        <f>LEFT(N353,SEARCH("/",N353,1)-1)</f>
        <v>film &amp; video</v>
      </c>
      <c r="R353" t="str">
        <f>RIGHT(N353,LEN(N353)-SEARCH("/",N353,1))</f>
        <v>documentary</v>
      </c>
      <c r="S353" s="15">
        <f t="shared" si="10"/>
        <v>42427.964745370366</v>
      </c>
      <c r="T353" s="15">
        <f t="shared" si="11"/>
        <v>42467.923078703709</v>
      </c>
    </row>
    <row r="354" spans="1:20" ht="60" x14ac:dyDescent="0.25">
      <c r="A354">
        <v>352</v>
      </c>
      <c r="B354" s="3" t="s">
        <v>747</v>
      </c>
      <c r="C354" s="3" t="s">
        <v>748</v>
      </c>
      <c r="D354" s="12">
        <v>10000</v>
      </c>
      <c r="E354" s="12">
        <v>11656</v>
      </c>
      <c r="F354" t="s">
        <v>16</v>
      </c>
      <c r="G354" t="s">
        <v>17</v>
      </c>
      <c r="H354" t="s">
        <v>18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525</v>
      </c>
      <c r="O354" s="8">
        <f>E354/D354*100</f>
        <v>116.56</v>
      </c>
      <c r="P354" s="12">
        <f>E354/L354</f>
        <v>40.755244755244753</v>
      </c>
      <c r="Q354" t="str">
        <f>LEFT(N354,SEARCH("/",N354,1)-1)</f>
        <v>film &amp; video</v>
      </c>
      <c r="R354" t="str">
        <f>RIGHT(N354,LEN(N354)-SEARCH("/",N354,1))</f>
        <v>documentary</v>
      </c>
      <c r="S354" s="15">
        <f t="shared" si="10"/>
        <v>41890.167453703703</v>
      </c>
      <c r="T354" s="15">
        <f t="shared" si="11"/>
        <v>41920.167453703703</v>
      </c>
    </row>
    <row r="355" spans="1:20" ht="60" x14ac:dyDescent="0.25">
      <c r="A355">
        <v>353</v>
      </c>
      <c r="B355" s="3" t="s">
        <v>749</v>
      </c>
      <c r="C355" s="3" t="s">
        <v>750</v>
      </c>
      <c r="D355" s="12">
        <v>58425</v>
      </c>
      <c r="E355" s="12">
        <v>63460.18</v>
      </c>
      <c r="F355" t="s">
        <v>16</v>
      </c>
      <c r="G355" t="s">
        <v>17</v>
      </c>
      <c r="H355" t="s">
        <v>18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525</v>
      </c>
      <c r="O355" s="8">
        <f>E355/D355*100</f>
        <v>108.61819426615318</v>
      </c>
      <c r="P355" s="12">
        <f>E355/L355</f>
        <v>103.52394779771615</v>
      </c>
      <c r="Q355" t="str">
        <f>LEFT(N355,SEARCH("/",N355,1)-1)</f>
        <v>film &amp; video</v>
      </c>
      <c r="R355" t="str">
        <f>RIGHT(N355,LEN(N355)-SEARCH("/",N355,1))</f>
        <v>documentary</v>
      </c>
      <c r="S355" s="15">
        <f t="shared" si="10"/>
        <v>42297.791886574079</v>
      </c>
      <c r="T355" s="15">
        <f t="shared" si="11"/>
        <v>42327.833553240736</v>
      </c>
    </row>
    <row r="356" spans="1:20" ht="60" x14ac:dyDescent="0.25">
      <c r="A356">
        <v>354</v>
      </c>
      <c r="B356" s="3" t="s">
        <v>751</v>
      </c>
      <c r="C356" s="3" t="s">
        <v>752</v>
      </c>
      <c r="D356" s="12">
        <v>3500</v>
      </c>
      <c r="E356" s="12">
        <v>3638</v>
      </c>
      <c r="F356" t="s">
        <v>16</v>
      </c>
      <c r="G356" t="s">
        <v>17</v>
      </c>
      <c r="H356" t="s">
        <v>18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525</v>
      </c>
      <c r="O356" s="8">
        <f>E356/D356*100</f>
        <v>103.94285714285714</v>
      </c>
      <c r="P356" s="12">
        <f>E356/L356</f>
        <v>125.44827586206897</v>
      </c>
      <c r="Q356" t="str">
        <f>LEFT(N356,SEARCH("/",N356,1)-1)</f>
        <v>film &amp; video</v>
      </c>
      <c r="R356" t="str">
        <f>RIGHT(N356,LEN(N356)-SEARCH("/",N356,1))</f>
        <v>documentary</v>
      </c>
      <c r="S356" s="15">
        <f t="shared" si="10"/>
        <v>42438.827789351853</v>
      </c>
      <c r="T356" s="15">
        <f t="shared" si="11"/>
        <v>42468.786122685182</v>
      </c>
    </row>
    <row r="357" spans="1:20" ht="45" x14ac:dyDescent="0.25">
      <c r="A357">
        <v>355</v>
      </c>
      <c r="B357" s="3" t="s">
        <v>753</v>
      </c>
      <c r="C357" s="3" t="s">
        <v>754</v>
      </c>
      <c r="D357" s="12">
        <v>35000</v>
      </c>
      <c r="E357" s="12">
        <v>40690</v>
      </c>
      <c r="F357" t="s">
        <v>16</v>
      </c>
      <c r="G357" t="s">
        <v>17</v>
      </c>
      <c r="H357" t="s">
        <v>18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525</v>
      </c>
      <c r="O357" s="8">
        <f>E357/D357*100</f>
        <v>116.25714285714285</v>
      </c>
      <c r="P357" s="12">
        <f>E357/L357</f>
        <v>246.60606060606059</v>
      </c>
      <c r="Q357" t="str">
        <f>LEFT(N357,SEARCH("/",N357,1)-1)</f>
        <v>film &amp; video</v>
      </c>
      <c r="R357" t="str">
        <f>RIGHT(N357,LEN(N357)-SEARCH("/",N357,1))</f>
        <v>documentary</v>
      </c>
      <c r="S357" s="15">
        <f t="shared" si="10"/>
        <v>41943.293912037036</v>
      </c>
      <c r="T357" s="15">
        <f t="shared" si="11"/>
        <v>41974.3355787037</v>
      </c>
    </row>
    <row r="358" spans="1:20" ht="45" x14ac:dyDescent="0.25">
      <c r="A358">
        <v>356</v>
      </c>
      <c r="B358" s="3" t="s">
        <v>755</v>
      </c>
      <c r="C358" s="3" t="s">
        <v>756</v>
      </c>
      <c r="D358" s="12">
        <v>7500</v>
      </c>
      <c r="E358" s="12">
        <v>7701.93</v>
      </c>
      <c r="F358" t="s">
        <v>16</v>
      </c>
      <c r="G358" t="s">
        <v>17</v>
      </c>
      <c r="H358" t="s">
        <v>18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525</v>
      </c>
      <c r="O358" s="8">
        <f>E358/D358*100</f>
        <v>102.69239999999999</v>
      </c>
      <c r="P358" s="12">
        <f>E358/L358</f>
        <v>79.401340206185566</v>
      </c>
      <c r="Q358" t="str">
        <f>LEFT(N358,SEARCH("/",N358,1)-1)</f>
        <v>film &amp; video</v>
      </c>
      <c r="R358" t="str">
        <f>RIGHT(N358,LEN(N358)-SEARCH("/",N358,1))</f>
        <v>documentary</v>
      </c>
      <c r="S358" s="15">
        <f t="shared" si="10"/>
        <v>42415.803159722222</v>
      </c>
      <c r="T358" s="15">
        <f t="shared" si="11"/>
        <v>42445.761493055557</v>
      </c>
    </row>
    <row r="359" spans="1:20" ht="60" x14ac:dyDescent="0.25">
      <c r="A359">
        <v>357</v>
      </c>
      <c r="B359" s="3" t="s">
        <v>757</v>
      </c>
      <c r="C359" s="3" t="s">
        <v>758</v>
      </c>
      <c r="D359" s="12">
        <v>15000</v>
      </c>
      <c r="E359" s="12">
        <v>26100</v>
      </c>
      <c r="F359" t="s">
        <v>16</v>
      </c>
      <c r="G359" t="s">
        <v>17</v>
      </c>
      <c r="H359" t="s">
        <v>18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525</v>
      </c>
      <c r="O359" s="8">
        <f>E359/D359*100</f>
        <v>174</v>
      </c>
      <c r="P359" s="12">
        <f>E359/L359</f>
        <v>86.138613861386133</v>
      </c>
      <c r="Q359" t="str">
        <f>LEFT(N359,SEARCH("/",N359,1)-1)</f>
        <v>film &amp; video</v>
      </c>
      <c r="R359" t="str">
        <f>RIGHT(N359,LEN(N359)-SEARCH("/",N359,1))</f>
        <v>documentary</v>
      </c>
      <c r="S359" s="15">
        <f t="shared" si="10"/>
        <v>42078.222187499996</v>
      </c>
      <c r="T359" s="15">
        <f t="shared" si="11"/>
        <v>42118.222187499996</v>
      </c>
    </row>
    <row r="360" spans="1:20" ht="45" x14ac:dyDescent="0.25">
      <c r="A360">
        <v>358</v>
      </c>
      <c r="B360" s="3" t="s">
        <v>759</v>
      </c>
      <c r="C360" s="3" t="s">
        <v>760</v>
      </c>
      <c r="D360" s="12">
        <v>50000</v>
      </c>
      <c r="E360" s="12">
        <v>51544</v>
      </c>
      <c r="F360" t="s">
        <v>16</v>
      </c>
      <c r="G360" t="s">
        <v>17</v>
      </c>
      <c r="H360" t="s">
        <v>18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525</v>
      </c>
      <c r="O360" s="8">
        <f>E360/D360*100</f>
        <v>103.08800000000001</v>
      </c>
      <c r="P360" s="12">
        <f>E360/L360</f>
        <v>193.04868913857678</v>
      </c>
      <c r="Q360" t="str">
        <f>LEFT(N360,SEARCH("/",N360,1)-1)</f>
        <v>film &amp; video</v>
      </c>
      <c r="R360" t="str">
        <f>RIGHT(N360,LEN(N360)-SEARCH("/",N360,1))</f>
        <v>documentary</v>
      </c>
      <c r="S360" s="15">
        <f t="shared" si="10"/>
        <v>42507.860196759255</v>
      </c>
      <c r="T360" s="15">
        <f t="shared" si="11"/>
        <v>42536.625</v>
      </c>
    </row>
    <row r="361" spans="1:20" ht="45" x14ac:dyDescent="0.25">
      <c r="A361">
        <v>359</v>
      </c>
      <c r="B361" s="3" t="s">
        <v>761</v>
      </c>
      <c r="C361" s="3" t="s">
        <v>762</v>
      </c>
      <c r="D361" s="12">
        <v>24200</v>
      </c>
      <c r="E361" s="12">
        <v>25375</v>
      </c>
      <c r="F361" t="s">
        <v>16</v>
      </c>
      <c r="G361" t="s">
        <v>17</v>
      </c>
      <c r="H361" t="s">
        <v>18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525</v>
      </c>
      <c r="O361" s="8">
        <f>E361/D361*100</f>
        <v>104.85537190082646</v>
      </c>
      <c r="P361" s="12">
        <f>E361/L361</f>
        <v>84.023178807947019</v>
      </c>
      <c r="Q361" t="str">
        <f>LEFT(N361,SEARCH("/",N361,1)-1)</f>
        <v>film &amp; video</v>
      </c>
      <c r="R361" t="str">
        <f>RIGHT(N361,LEN(N361)-SEARCH("/",N361,1))</f>
        <v>documentary</v>
      </c>
      <c r="S361" s="15">
        <f t="shared" si="10"/>
        <v>41935.070486111108</v>
      </c>
      <c r="T361" s="15">
        <f t="shared" si="11"/>
        <v>41957.216666666667</v>
      </c>
    </row>
    <row r="362" spans="1:20" ht="60" x14ac:dyDescent="0.25">
      <c r="A362">
        <v>360</v>
      </c>
      <c r="B362" s="3" t="s">
        <v>763</v>
      </c>
      <c r="C362" s="3" t="s">
        <v>764</v>
      </c>
      <c r="D362" s="12">
        <v>12000</v>
      </c>
      <c r="E362" s="12">
        <v>12165</v>
      </c>
      <c r="F362" t="s">
        <v>16</v>
      </c>
      <c r="G362" t="s">
        <v>17</v>
      </c>
      <c r="H362" t="s">
        <v>18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525</v>
      </c>
      <c r="O362" s="8">
        <f>E362/D362*100</f>
        <v>101.375</v>
      </c>
      <c r="P362" s="12">
        <f>E362/L362</f>
        <v>139.82758620689654</v>
      </c>
      <c r="Q362" t="str">
        <f>LEFT(N362,SEARCH("/",N362,1)-1)</f>
        <v>film &amp; video</v>
      </c>
      <c r="R362" t="str">
        <f>RIGHT(N362,LEN(N362)-SEARCH("/",N362,1))</f>
        <v>documentary</v>
      </c>
      <c r="S362" s="15">
        <f t="shared" si="10"/>
        <v>42163.897916666669</v>
      </c>
      <c r="T362" s="15">
        <f t="shared" si="11"/>
        <v>42208.132638888885</v>
      </c>
    </row>
    <row r="363" spans="1:20" ht="60" x14ac:dyDescent="0.25">
      <c r="A363">
        <v>361</v>
      </c>
      <c r="B363" s="3" t="s">
        <v>765</v>
      </c>
      <c r="C363" s="3" t="s">
        <v>766</v>
      </c>
      <c r="D363" s="12">
        <v>35000</v>
      </c>
      <c r="E363" s="12">
        <v>38876.949999999997</v>
      </c>
      <c r="F363" t="s">
        <v>16</v>
      </c>
      <c r="G363" t="s">
        <v>17</v>
      </c>
      <c r="H363" t="s">
        <v>18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525</v>
      </c>
      <c r="O363" s="8">
        <f>E363/D363*100</f>
        <v>111.07699999999998</v>
      </c>
      <c r="P363" s="12">
        <f>E363/L363</f>
        <v>109.82189265536722</v>
      </c>
      <c r="Q363" t="str">
        <f>LEFT(N363,SEARCH("/",N363,1)-1)</f>
        <v>film &amp; video</v>
      </c>
      <c r="R363" t="str">
        <f>RIGHT(N363,LEN(N363)-SEARCH("/",N363,1))</f>
        <v>documentary</v>
      </c>
      <c r="S363" s="15">
        <f t="shared" si="10"/>
        <v>41936.001226851848</v>
      </c>
      <c r="T363" s="15">
        <f t="shared" si="11"/>
        <v>41966.042893518519</v>
      </c>
    </row>
    <row r="364" spans="1:20" ht="60" x14ac:dyDescent="0.25">
      <c r="A364">
        <v>362</v>
      </c>
      <c r="B364" s="3" t="s">
        <v>767</v>
      </c>
      <c r="C364" s="3" t="s">
        <v>768</v>
      </c>
      <c r="D364" s="12">
        <v>9665</v>
      </c>
      <c r="E364" s="12">
        <v>12000</v>
      </c>
      <c r="F364" t="s">
        <v>16</v>
      </c>
      <c r="G364" t="s">
        <v>17</v>
      </c>
      <c r="H364" t="s">
        <v>18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525</v>
      </c>
      <c r="O364" s="8">
        <f>E364/D364*100</f>
        <v>124.15933781686496</v>
      </c>
      <c r="P364" s="12">
        <f>E364/L364</f>
        <v>139.53488372093022</v>
      </c>
      <c r="Q364" t="str">
        <f>LEFT(N364,SEARCH("/",N364,1)-1)</f>
        <v>film &amp; video</v>
      </c>
      <c r="R364" t="str">
        <f>RIGHT(N364,LEN(N364)-SEARCH("/",N364,1))</f>
        <v>documentary</v>
      </c>
      <c r="S364" s="15">
        <f t="shared" si="10"/>
        <v>41837.210543981484</v>
      </c>
      <c r="T364" s="15">
        <f t="shared" si="11"/>
        <v>41859</v>
      </c>
    </row>
    <row r="365" spans="1:20" ht="60" x14ac:dyDescent="0.25">
      <c r="A365">
        <v>363</v>
      </c>
      <c r="B365" s="3" t="s">
        <v>769</v>
      </c>
      <c r="C365" s="3" t="s">
        <v>770</v>
      </c>
      <c r="D365" s="12">
        <v>8925</v>
      </c>
      <c r="E365" s="12">
        <v>9044</v>
      </c>
      <c r="F365" t="s">
        <v>16</v>
      </c>
      <c r="G365" t="s">
        <v>17</v>
      </c>
      <c r="H365" t="s">
        <v>18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525</v>
      </c>
      <c r="O365" s="8">
        <f>E365/D365*100</f>
        <v>101.33333333333334</v>
      </c>
      <c r="P365" s="12">
        <f>E365/L365</f>
        <v>347.84615384615387</v>
      </c>
      <c r="Q365" t="str">
        <f>LEFT(N365,SEARCH("/",N365,1)-1)</f>
        <v>film &amp; video</v>
      </c>
      <c r="R365" t="str">
        <f>RIGHT(N365,LEN(N365)-SEARCH("/",N365,1))</f>
        <v>documentary</v>
      </c>
      <c r="S365" s="15">
        <f t="shared" si="10"/>
        <v>40255.744629629626</v>
      </c>
      <c r="T365" s="15">
        <f t="shared" si="11"/>
        <v>40300.806944444441</v>
      </c>
    </row>
    <row r="366" spans="1:20" ht="60" x14ac:dyDescent="0.25">
      <c r="A366">
        <v>364</v>
      </c>
      <c r="B366" s="3" t="s">
        <v>771</v>
      </c>
      <c r="C366" s="3" t="s">
        <v>772</v>
      </c>
      <c r="D366" s="12">
        <v>7000</v>
      </c>
      <c r="E366" s="12">
        <v>7711.3</v>
      </c>
      <c r="F366" t="s">
        <v>16</v>
      </c>
      <c r="G366" t="s">
        <v>17</v>
      </c>
      <c r="H366" t="s">
        <v>18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525</v>
      </c>
      <c r="O366" s="8">
        <f>E366/D366*100</f>
        <v>110.16142857142856</v>
      </c>
      <c r="P366" s="12">
        <f>E366/L366</f>
        <v>68.24159292035398</v>
      </c>
      <c r="Q366" t="str">
        <f>LEFT(N366,SEARCH("/",N366,1)-1)</f>
        <v>film &amp; video</v>
      </c>
      <c r="R366" t="str">
        <f>RIGHT(N366,LEN(N366)-SEARCH("/",N366,1))</f>
        <v>documentary</v>
      </c>
      <c r="S366" s="15">
        <f t="shared" si="10"/>
        <v>41780.859629629631</v>
      </c>
      <c r="T366" s="15">
        <f t="shared" si="11"/>
        <v>41811.165972222225</v>
      </c>
    </row>
    <row r="367" spans="1:20" ht="45" x14ac:dyDescent="0.25">
      <c r="A367">
        <v>365</v>
      </c>
      <c r="B367" s="3" t="s">
        <v>773</v>
      </c>
      <c r="C367" s="3" t="s">
        <v>774</v>
      </c>
      <c r="D367" s="12">
        <v>15000</v>
      </c>
      <c r="E367" s="12">
        <v>15596</v>
      </c>
      <c r="F367" t="s">
        <v>16</v>
      </c>
      <c r="G367" t="s">
        <v>24</v>
      </c>
      <c r="H367" t="s">
        <v>25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525</v>
      </c>
      <c r="O367" s="8">
        <f>E367/D367*100</f>
        <v>103.97333333333334</v>
      </c>
      <c r="P367" s="12">
        <f>E367/L367</f>
        <v>239.93846153846152</v>
      </c>
      <c r="Q367" t="str">
        <f>LEFT(N367,SEARCH("/",N367,1)-1)</f>
        <v>film &amp; video</v>
      </c>
      <c r="R367" t="str">
        <f>RIGHT(N367,LEN(N367)-SEARCH("/",N367,1))</f>
        <v>documentary</v>
      </c>
      <c r="S367" s="15">
        <f t="shared" si="10"/>
        <v>41668.606469907405</v>
      </c>
      <c r="T367" s="15">
        <f t="shared" si="11"/>
        <v>41698.606469907405</v>
      </c>
    </row>
    <row r="368" spans="1:20" ht="45" x14ac:dyDescent="0.25">
      <c r="A368">
        <v>366</v>
      </c>
      <c r="B368" s="3" t="s">
        <v>775</v>
      </c>
      <c r="C368" s="3" t="s">
        <v>776</v>
      </c>
      <c r="D368" s="12">
        <v>38000</v>
      </c>
      <c r="E368" s="12">
        <v>38500</v>
      </c>
      <c r="F368" t="s">
        <v>16</v>
      </c>
      <c r="G368" t="s">
        <v>17</v>
      </c>
      <c r="H368" t="s">
        <v>18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525</v>
      </c>
      <c r="O368" s="8">
        <f>E368/D368*100</f>
        <v>101.31578947368421</v>
      </c>
      <c r="P368" s="12">
        <f>E368/L368</f>
        <v>287.31343283582089</v>
      </c>
      <c r="Q368" t="str">
        <f>LEFT(N368,SEARCH("/",N368,1)-1)</f>
        <v>film &amp; video</v>
      </c>
      <c r="R368" t="str">
        <f>RIGHT(N368,LEN(N368)-SEARCH("/",N368,1))</f>
        <v>documentary</v>
      </c>
      <c r="S368" s="15">
        <f t="shared" si="10"/>
        <v>41019.793032407404</v>
      </c>
      <c r="T368" s="15">
        <f t="shared" si="11"/>
        <v>41049.793032407404</v>
      </c>
    </row>
    <row r="369" spans="1:20" ht="60" x14ac:dyDescent="0.25">
      <c r="A369">
        <v>367</v>
      </c>
      <c r="B369" s="3" t="s">
        <v>777</v>
      </c>
      <c r="C369" s="3" t="s">
        <v>778</v>
      </c>
      <c r="D369" s="12">
        <v>10000</v>
      </c>
      <c r="E369" s="12">
        <v>10335.01</v>
      </c>
      <c r="F369" t="s">
        <v>16</v>
      </c>
      <c r="G369" t="s">
        <v>17</v>
      </c>
      <c r="H369" t="s">
        <v>18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525</v>
      </c>
      <c r="O369" s="8">
        <f>E369/D369*100</f>
        <v>103.3501</v>
      </c>
      <c r="P369" s="12">
        <f>E369/L369</f>
        <v>86.84882352941176</v>
      </c>
      <c r="Q369" t="str">
        <f>LEFT(N369,SEARCH("/",N369,1)-1)</f>
        <v>film &amp; video</v>
      </c>
      <c r="R369" t="str">
        <f>RIGHT(N369,LEN(N369)-SEARCH("/",N369,1))</f>
        <v>documentary</v>
      </c>
      <c r="S369" s="15">
        <f t="shared" si="10"/>
        <v>41355.577291666668</v>
      </c>
      <c r="T369" s="15">
        <f t="shared" si="11"/>
        <v>41395.207638888889</v>
      </c>
    </row>
    <row r="370" spans="1:20" ht="60" x14ac:dyDescent="0.25">
      <c r="A370">
        <v>368</v>
      </c>
      <c r="B370" s="3" t="s">
        <v>779</v>
      </c>
      <c r="C370" s="3" t="s">
        <v>780</v>
      </c>
      <c r="D370" s="12">
        <v>12500</v>
      </c>
      <c r="E370" s="12">
        <v>13014</v>
      </c>
      <c r="F370" t="s">
        <v>16</v>
      </c>
      <c r="G370" t="s">
        <v>17</v>
      </c>
      <c r="H370" t="s">
        <v>18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525</v>
      </c>
      <c r="O370" s="8">
        <f>E370/D370*100</f>
        <v>104.11200000000001</v>
      </c>
      <c r="P370" s="12">
        <f>E370/L370</f>
        <v>81.84905660377359</v>
      </c>
      <c r="Q370" t="str">
        <f>LEFT(N370,SEARCH("/",N370,1)-1)</f>
        <v>film &amp; video</v>
      </c>
      <c r="R370" t="str">
        <f>RIGHT(N370,LEN(N370)-SEARCH("/",N370,1))</f>
        <v>documentary</v>
      </c>
      <c r="S370" s="15">
        <f t="shared" si="10"/>
        <v>42043.605578703704</v>
      </c>
      <c r="T370" s="15">
        <f t="shared" si="11"/>
        <v>42078.563912037032</v>
      </c>
    </row>
    <row r="371" spans="1:20" ht="60" x14ac:dyDescent="0.25">
      <c r="A371">
        <v>369</v>
      </c>
      <c r="B371" s="3" t="s">
        <v>781</v>
      </c>
      <c r="C371" s="3" t="s">
        <v>782</v>
      </c>
      <c r="D371" s="12">
        <v>6500</v>
      </c>
      <c r="E371" s="12">
        <v>7160.12</v>
      </c>
      <c r="F371" t="s">
        <v>16</v>
      </c>
      <c r="G371" t="s">
        <v>17</v>
      </c>
      <c r="H371" t="s">
        <v>18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525</v>
      </c>
      <c r="O371" s="8">
        <f>E371/D371*100</f>
        <v>110.15569230769231</v>
      </c>
      <c r="P371" s="12">
        <f>E371/L371</f>
        <v>42.874970059880241</v>
      </c>
      <c r="Q371" t="str">
        <f>LEFT(N371,SEARCH("/",N371,1)-1)</f>
        <v>film &amp; video</v>
      </c>
      <c r="R371" t="str">
        <f>RIGHT(N371,LEN(N371)-SEARCH("/",N371,1))</f>
        <v>documentary</v>
      </c>
      <c r="S371" s="15">
        <f t="shared" si="10"/>
        <v>40893.551724537036</v>
      </c>
      <c r="T371" s="15">
        <f t="shared" si="11"/>
        <v>40923.551724537036</v>
      </c>
    </row>
    <row r="372" spans="1:20" ht="60" x14ac:dyDescent="0.25">
      <c r="A372">
        <v>370</v>
      </c>
      <c r="B372" s="3" t="s">
        <v>783</v>
      </c>
      <c r="C372" s="3" t="s">
        <v>784</v>
      </c>
      <c r="D372" s="12">
        <v>25000</v>
      </c>
      <c r="E372" s="12">
        <v>30505</v>
      </c>
      <c r="F372" t="s">
        <v>16</v>
      </c>
      <c r="G372" t="s">
        <v>17</v>
      </c>
      <c r="H372" t="s">
        <v>18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525</v>
      </c>
      <c r="O372" s="8">
        <f>E372/D372*100</f>
        <v>122.02</v>
      </c>
      <c r="P372" s="12">
        <f>E372/L372</f>
        <v>709.41860465116281</v>
      </c>
      <c r="Q372" t="str">
        <f>LEFT(N372,SEARCH("/",N372,1)-1)</f>
        <v>film &amp; video</v>
      </c>
      <c r="R372" t="str">
        <f>RIGHT(N372,LEN(N372)-SEARCH("/",N372,1))</f>
        <v>documentary</v>
      </c>
      <c r="S372" s="15">
        <f t="shared" si="10"/>
        <v>42711.795138888891</v>
      </c>
      <c r="T372" s="15">
        <f t="shared" si="11"/>
        <v>42741.795138888891</v>
      </c>
    </row>
    <row r="373" spans="1:20" ht="60" x14ac:dyDescent="0.25">
      <c r="A373">
        <v>371</v>
      </c>
      <c r="B373" s="3" t="s">
        <v>785</v>
      </c>
      <c r="C373" s="3" t="s">
        <v>786</v>
      </c>
      <c r="D373" s="12">
        <v>150000</v>
      </c>
      <c r="E373" s="12">
        <v>171253</v>
      </c>
      <c r="F373" t="s">
        <v>16</v>
      </c>
      <c r="G373" t="s">
        <v>17</v>
      </c>
      <c r="H373" t="s">
        <v>18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525</v>
      </c>
      <c r="O373" s="8">
        <f>E373/D373*100</f>
        <v>114.16866666666667</v>
      </c>
      <c r="P373" s="12">
        <f>E373/L373</f>
        <v>161.25517890772127</v>
      </c>
      <c r="Q373" t="str">
        <f>LEFT(N373,SEARCH("/",N373,1)-1)</f>
        <v>film &amp; video</v>
      </c>
      <c r="R373" t="str">
        <f>RIGHT(N373,LEN(N373)-SEARCH("/",N373,1))</f>
        <v>documentary</v>
      </c>
      <c r="S373" s="15">
        <f t="shared" si="10"/>
        <v>41261.767812500002</v>
      </c>
      <c r="T373" s="15">
        <f t="shared" si="11"/>
        <v>41306.767812500002</v>
      </c>
    </row>
    <row r="374" spans="1:20" ht="30" x14ac:dyDescent="0.25">
      <c r="A374">
        <v>372</v>
      </c>
      <c r="B374" s="3" t="s">
        <v>787</v>
      </c>
      <c r="C374" s="3" t="s">
        <v>788</v>
      </c>
      <c r="D374" s="12">
        <v>300</v>
      </c>
      <c r="E374" s="12">
        <v>376</v>
      </c>
      <c r="F374" t="s">
        <v>16</v>
      </c>
      <c r="G374" t="s">
        <v>24</v>
      </c>
      <c r="H374" t="s">
        <v>25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525</v>
      </c>
      <c r="O374" s="8">
        <f>E374/D374*100</f>
        <v>125.33333333333334</v>
      </c>
      <c r="P374" s="12">
        <f>E374/L374</f>
        <v>41.777777777777779</v>
      </c>
      <c r="Q374" t="str">
        <f>LEFT(N374,SEARCH("/",N374,1)-1)</f>
        <v>film &amp; video</v>
      </c>
      <c r="R374" t="str">
        <f>RIGHT(N374,LEN(N374)-SEARCH("/",N374,1))</f>
        <v>documentary</v>
      </c>
      <c r="S374" s="15">
        <f t="shared" si="10"/>
        <v>42425.576898148152</v>
      </c>
      <c r="T374" s="15">
        <f t="shared" si="11"/>
        <v>42465.666666666672</v>
      </c>
    </row>
    <row r="375" spans="1:20" ht="45" x14ac:dyDescent="0.25">
      <c r="A375">
        <v>373</v>
      </c>
      <c r="B375" s="3" t="s">
        <v>789</v>
      </c>
      <c r="C375" s="3" t="s">
        <v>790</v>
      </c>
      <c r="D375" s="12">
        <v>7500</v>
      </c>
      <c r="E375" s="12">
        <v>8000</v>
      </c>
      <c r="F375" t="s">
        <v>16</v>
      </c>
      <c r="G375" t="s">
        <v>17</v>
      </c>
      <c r="H375" t="s">
        <v>18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525</v>
      </c>
      <c r="O375" s="8">
        <f>E375/D375*100</f>
        <v>106.66666666666667</v>
      </c>
      <c r="P375" s="12">
        <f>E375/L375</f>
        <v>89.887640449438209</v>
      </c>
      <c r="Q375" t="str">
        <f>LEFT(N375,SEARCH("/",N375,1)-1)</f>
        <v>film &amp; video</v>
      </c>
      <c r="R375" t="str">
        <f>RIGHT(N375,LEN(N375)-SEARCH("/",N375,1))</f>
        <v>documentary</v>
      </c>
      <c r="S375" s="15">
        <f t="shared" si="10"/>
        <v>41078.91201388889</v>
      </c>
      <c r="T375" s="15">
        <f t="shared" si="11"/>
        <v>41108.91201388889</v>
      </c>
    </row>
    <row r="376" spans="1:20" ht="60" x14ac:dyDescent="0.25">
      <c r="A376">
        <v>374</v>
      </c>
      <c r="B376" s="3" t="s">
        <v>791</v>
      </c>
      <c r="C376" s="3" t="s">
        <v>792</v>
      </c>
      <c r="D376" s="12">
        <v>6000</v>
      </c>
      <c r="E376" s="12">
        <v>7839</v>
      </c>
      <c r="F376" t="s">
        <v>16</v>
      </c>
      <c r="G376" t="s">
        <v>17</v>
      </c>
      <c r="H376" t="s">
        <v>18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525</v>
      </c>
      <c r="O376" s="8">
        <f>E376/D376*100</f>
        <v>130.65</v>
      </c>
      <c r="P376" s="12">
        <f>E376/L376</f>
        <v>45.051724137931032</v>
      </c>
      <c r="Q376" t="str">
        <f>LEFT(N376,SEARCH("/",N376,1)-1)</f>
        <v>film &amp; video</v>
      </c>
      <c r="R376" t="str">
        <f>RIGHT(N376,LEN(N376)-SEARCH("/",N376,1))</f>
        <v>documentary</v>
      </c>
      <c r="S376" s="15">
        <f t="shared" si="10"/>
        <v>40757.889247685183</v>
      </c>
      <c r="T376" s="15">
        <f t="shared" si="11"/>
        <v>40802.889247685183</v>
      </c>
    </row>
    <row r="377" spans="1:20" ht="60" x14ac:dyDescent="0.25">
      <c r="A377">
        <v>375</v>
      </c>
      <c r="B377" s="3" t="s">
        <v>793</v>
      </c>
      <c r="C377" s="3" t="s">
        <v>794</v>
      </c>
      <c r="D377" s="12">
        <v>500</v>
      </c>
      <c r="E377" s="12">
        <v>600</v>
      </c>
      <c r="F377" t="s">
        <v>16</v>
      </c>
      <c r="G377" t="s">
        <v>17</v>
      </c>
      <c r="H377" t="s">
        <v>18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525</v>
      </c>
      <c r="O377" s="8">
        <f>E377/D377*100</f>
        <v>120</v>
      </c>
      <c r="P377" s="12">
        <f>E377/L377</f>
        <v>42.857142857142854</v>
      </c>
      <c r="Q377" t="str">
        <f>LEFT(N377,SEARCH("/",N377,1)-1)</f>
        <v>film &amp; video</v>
      </c>
      <c r="R377" t="str">
        <f>RIGHT(N377,LEN(N377)-SEARCH("/",N377,1))</f>
        <v>documentary</v>
      </c>
      <c r="S377" s="15">
        <f t="shared" si="10"/>
        <v>41657.985081018516</v>
      </c>
      <c r="T377" s="15">
        <f t="shared" si="11"/>
        <v>41699.720833333333</v>
      </c>
    </row>
    <row r="378" spans="1:20" ht="60" x14ac:dyDescent="0.25">
      <c r="A378">
        <v>376</v>
      </c>
      <c r="B378" s="3" t="s">
        <v>795</v>
      </c>
      <c r="C378" s="3" t="s">
        <v>796</v>
      </c>
      <c r="D378" s="12">
        <v>2450</v>
      </c>
      <c r="E378" s="12">
        <v>2596</v>
      </c>
      <c r="F378" t="s">
        <v>16</v>
      </c>
      <c r="G378" t="s">
        <v>24</v>
      </c>
      <c r="H378" t="s">
        <v>25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525</v>
      </c>
      <c r="O378" s="8">
        <f>E378/D378*100</f>
        <v>105.9591836734694</v>
      </c>
      <c r="P378" s="12">
        <f>E378/L378</f>
        <v>54.083333333333336</v>
      </c>
      <c r="Q378" t="str">
        <f>LEFT(N378,SEARCH("/",N378,1)-1)</f>
        <v>film &amp; video</v>
      </c>
      <c r="R378" t="str">
        <f>RIGHT(N378,LEN(N378)-SEARCH("/",N378,1))</f>
        <v>documentary</v>
      </c>
      <c r="S378" s="15">
        <f t="shared" si="10"/>
        <v>42576.452731481477</v>
      </c>
      <c r="T378" s="15">
        <f t="shared" si="11"/>
        <v>42607.452731481477</v>
      </c>
    </row>
    <row r="379" spans="1:20" ht="45" x14ac:dyDescent="0.25">
      <c r="A379">
        <v>377</v>
      </c>
      <c r="B379" s="3" t="s">
        <v>797</v>
      </c>
      <c r="C379" s="3" t="s">
        <v>798</v>
      </c>
      <c r="D379" s="12">
        <v>12000</v>
      </c>
      <c r="E379" s="12">
        <v>13728</v>
      </c>
      <c r="F379" t="s">
        <v>16</v>
      </c>
      <c r="G379" t="s">
        <v>17</v>
      </c>
      <c r="H379" t="s">
        <v>18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525</v>
      </c>
      <c r="O379" s="8">
        <f>E379/D379*100</f>
        <v>114.39999999999999</v>
      </c>
      <c r="P379" s="12">
        <f>E379/L379</f>
        <v>103.21804511278195</v>
      </c>
      <c r="Q379" t="str">
        <f>LEFT(N379,SEARCH("/",N379,1)-1)</f>
        <v>film &amp; video</v>
      </c>
      <c r="R379" t="str">
        <f>RIGHT(N379,LEN(N379)-SEARCH("/",N379,1))</f>
        <v>documentary</v>
      </c>
      <c r="S379" s="15">
        <f t="shared" si="10"/>
        <v>42292.250787037032</v>
      </c>
      <c r="T379" s="15">
        <f t="shared" si="11"/>
        <v>42322.292361111111</v>
      </c>
    </row>
    <row r="380" spans="1:20" ht="60" x14ac:dyDescent="0.25">
      <c r="A380">
        <v>378</v>
      </c>
      <c r="B380" s="3" t="s">
        <v>799</v>
      </c>
      <c r="C380" s="3" t="s">
        <v>800</v>
      </c>
      <c r="D380" s="12">
        <v>3000</v>
      </c>
      <c r="E380" s="12">
        <v>3353</v>
      </c>
      <c r="F380" t="s">
        <v>16</v>
      </c>
      <c r="G380" t="s">
        <v>159</v>
      </c>
      <c r="H380" t="s">
        <v>160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525</v>
      </c>
      <c r="O380" s="8">
        <f>E380/D380*100</f>
        <v>111.76666666666665</v>
      </c>
      <c r="P380" s="12">
        <f>E380/L380</f>
        <v>40.397590361445786</v>
      </c>
      <c r="Q380" t="str">
        <f>LEFT(N380,SEARCH("/",N380,1)-1)</f>
        <v>film &amp; video</v>
      </c>
      <c r="R380" t="str">
        <f>RIGHT(N380,LEN(N380)-SEARCH("/",N380,1))</f>
        <v>documentary</v>
      </c>
      <c r="S380" s="15">
        <f t="shared" si="10"/>
        <v>42370.571851851855</v>
      </c>
      <c r="T380" s="15">
        <f t="shared" si="11"/>
        <v>42394.994444444441</v>
      </c>
    </row>
    <row r="381" spans="1:20" ht="60" x14ac:dyDescent="0.25">
      <c r="A381">
        <v>379</v>
      </c>
      <c r="B381" s="3" t="s">
        <v>801</v>
      </c>
      <c r="C381" s="3" t="s">
        <v>802</v>
      </c>
      <c r="D381" s="12">
        <v>15000</v>
      </c>
      <c r="E381" s="12">
        <v>17412</v>
      </c>
      <c r="F381" t="s">
        <v>16</v>
      </c>
      <c r="G381" t="s">
        <v>17</v>
      </c>
      <c r="H381" t="s">
        <v>18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525</v>
      </c>
      <c r="O381" s="8">
        <f>E381/D381*100</f>
        <v>116.08000000000001</v>
      </c>
      <c r="P381" s="12">
        <f>E381/L381</f>
        <v>116.85906040268456</v>
      </c>
      <c r="Q381" t="str">
        <f>LEFT(N381,SEARCH("/",N381,1)-1)</f>
        <v>film &amp; video</v>
      </c>
      <c r="R381" t="str">
        <f>RIGHT(N381,LEN(N381)-SEARCH("/",N381,1))</f>
        <v>documentary</v>
      </c>
      <c r="S381" s="15">
        <f t="shared" si="10"/>
        <v>40987.688333333332</v>
      </c>
      <c r="T381" s="15">
        <f t="shared" si="11"/>
        <v>41032.688333333332</v>
      </c>
    </row>
    <row r="382" spans="1:20" ht="60" x14ac:dyDescent="0.25">
      <c r="A382">
        <v>380</v>
      </c>
      <c r="B382" s="3" t="s">
        <v>803</v>
      </c>
      <c r="C382" s="3" t="s">
        <v>804</v>
      </c>
      <c r="D382" s="12">
        <v>4000</v>
      </c>
      <c r="E382" s="12">
        <v>5660</v>
      </c>
      <c r="F382" t="s">
        <v>16</v>
      </c>
      <c r="G382" t="s">
        <v>17</v>
      </c>
      <c r="H382" t="s">
        <v>18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525</v>
      </c>
      <c r="O382" s="8">
        <f>E382/D382*100</f>
        <v>141.5</v>
      </c>
      <c r="P382" s="12">
        <f>E382/L382</f>
        <v>115.51020408163265</v>
      </c>
      <c r="Q382" t="str">
        <f>LEFT(N382,SEARCH("/",N382,1)-1)</f>
        <v>film &amp; video</v>
      </c>
      <c r="R382" t="str">
        <f>RIGHT(N382,LEN(N382)-SEARCH("/",N382,1))</f>
        <v>documentary</v>
      </c>
      <c r="S382" s="15">
        <f t="shared" si="10"/>
        <v>42367.719814814816</v>
      </c>
      <c r="T382" s="15">
        <f t="shared" si="11"/>
        <v>42392.719814814816</v>
      </c>
    </row>
    <row r="383" spans="1:20" ht="45" x14ac:dyDescent="0.25">
      <c r="A383">
        <v>381</v>
      </c>
      <c r="B383" s="3" t="s">
        <v>805</v>
      </c>
      <c r="C383" s="3" t="s">
        <v>806</v>
      </c>
      <c r="D383" s="12">
        <v>25000</v>
      </c>
      <c r="E383" s="12">
        <v>26182.5</v>
      </c>
      <c r="F383" t="s">
        <v>16</v>
      </c>
      <c r="G383" t="s">
        <v>17</v>
      </c>
      <c r="H383" t="s">
        <v>18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525</v>
      </c>
      <c r="O383" s="8">
        <f>E383/D383*100</f>
        <v>104.72999999999999</v>
      </c>
      <c r="P383" s="12">
        <f>E383/L383</f>
        <v>104.31274900398407</v>
      </c>
      <c r="Q383" t="str">
        <f>LEFT(N383,SEARCH("/",N383,1)-1)</f>
        <v>film &amp; video</v>
      </c>
      <c r="R383" t="str">
        <f>RIGHT(N383,LEN(N383)-SEARCH("/",N383,1))</f>
        <v>documentary</v>
      </c>
      <c r="S383" s="15">
        <f t="shared" si="10"/>
        <v>41085.698113425926</v>
      </c>
      <c r="T383" s="15">
        <f t="shared" si="11"/>
        <v>41120.208333333336</v>
      </c>
    </row>
    <row r="384" spans="1:20" ht="60" x14ac:dyDescent="0.25">
      <c r="A384">
        <v>382</v>
      </c>
      <c r="B384" s="3" t="s">
        <v>807</v>
      </c>
      <c r="C384" s="3" t="s">
        <v>808</v>
      </c>
      <c r="D384" s="12">
        <v>600</v>
      </c>
      <c r="E384" s="12">
        <v>1535</v>
      </c>
      <c r="F384" t="s">
        <v>16</v>
      </c>
      <c r="G384" t="s">
        <v>17</v>
      </c>
      <c r="H384" t="s">
        <v>18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525</v>
      </c>
      <c r="O384" s="8">
        <f>E384/D384*100</f>
        <v>255.83333333333331</v>
      </c>
      <c r="P384" s="12">
        <f>E384/L384</f>
        <v>69.772727272727266</v>
      </c>
      <c r="Q384" t="str">
        <f>LEFT(N384,SEARCH("/",N384,1)-1)</f>
        <v>film &amp; video</v>
      </c>
      <c r="R384" t="str">
        <f>RIGHT(N384,LEN(N384)-SEARCH("/",N384,1))</f>
        <v>documentary</v>
      </c>
      <c r="S384" s="15">
        <f t="shared" si="10"/>
        <v>41144.709490740745</v>
      </c>
      <c r="T384" s="15">
        <f t="shared" si="11"/>
        <v>41158.709490740745</v>
      </c>
    </row>
    <row r="385" spans="1:20" ht="60" x14ac:dyDescent="0.25">
      <c r="A385">
        <v>383</v>
      </c>
      <c r="B385" s="3" t="s">
        <v>809</v>
      </c>
      <c r="C385" s="3" t="s">
        <v>810</v>
      </c>
      <c r="D385" s="12">
        <v>999</v>
      </c>
      <c r="E385" s="12">
        <v>2065</v>
      </c>
      <c r="F385" t="s">
        <v>16</v>
      </c>
      <c r="G385" t="s">
        <v>17</v>
      </c>
      <c r="H385" t="s">
        <v>18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525</v>
      </c>
      <c r="O385" s="8">
        <f>E385/D385*100</f>
        <v>206.70670670670671</v>
      </c>
      <c r="P385" s="12">
        <f>E385/L385</f>
        <v>43.020833333333336</v>
      </c>
      <c r="Q385" t="str">
        <f>LEFT(N385,SEARCH("/",N385,1)-1)</f>
        <v>film &amp; video</v>
      </c>
      <c r="R385" t="str">
        <f>RIGHT(N385,LEN(N385)-SEARCH("/",N385,1))</f>
        <v>documentary</v>
      </c>
      <c r="S385" s="15">
        <f t="shared" si="10"/>
        <v>41755.117581018516</v>
      </c>
      <c r="T385" s="15">
        <f t="shared" si="11"/>
        <v>41778.117581018516</v>
      </c>
    </row>
    <row r="386" spans="1:20" ht="60" x14ac:dyDescent="0.25">
      <c r="A386">
        <v>384</v>
      </c>
      <c r="B386" s="3" t="s">
        <v>811</v>
      </c>
      <c r="C386" s="3" t="s">
        <v>812</v>
      </c>
      <c r="D386" s="12">
        <v>20000</v>
      </c>
      <c r="E386" s="12">
        <v>22421</v>
      </c>
      <c r="F386" t="s">
        <v>16</v>
      </c>
      <c r="G386" t="s">
        <v>17</v>
      </c>
      <c r="H386" t="s">
        <v>18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525</v>
      </c>
      <c r="O386" s="8">
        <f>E386/D386*100</f>
        <v>112.105</v>
      </c>
      <c r="P386" s="12">
        <f>E386/L386</f>
        <v>58.540469973890339</v>
      </c>
      <c r="Q386" t="str">
        <f>LEFT(N386,SEARCH("/",N386,1)-1)</f>
        <v>film &amp; video</v>
      </c>
      <c r="R386" t="str">
        <f>RIGHT(N386,LEN(N386)-SEARCH("/",N386,1))</f>
        <v>documentary</v>
      </c>
      <c r="S386" s="15">
        <f t="shared" si="10"/>
        <v>41980.781793981485</v>
      </c>
      <c r="T386" s="15">
        <f t="shared" si="11"/>
        <v>42010.781793981485</v>
      </c>
    </row>
    <row r="387" spans="1:20" ht="60" x14ac:dyDescent="0.25">
      <c r="A387">
        <v>385</v>
      </c>
      <c r="B387" s="3" t="s">
        <v>813</v>
      </c>
      <c r="C387" s="3" t="s">
        <v>814</v>
      </c>
      <c r="D387" s="12">
        <v>25000</v>
      </c>
      <c r="E387" s="12">
        <v>26495.5</v>
      </c>
      <c r="F387" t="s">
        <v>16</v>
      </c>
      <c r="G387" t="s">
        <v>17</v>
      </c>
      <c r="H387" t="s">
        <v>18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525</v>
      </c>
      <c r="O387" s="8">
        <f>E387/D387*100</f>
        <v>105.982</v>
      </c>
      <c r="P387" s="12">
        <f>E387/L387</f>
        <v>111.79535864978902</v>
      </c>
      <c r="Q387" t="str">
        <f>LEFT(N387,SEARCH("/",N387,1)-1)</f>
        <v>film &amp; video</v>
      </c>
      <c r="R387" t="str">
        <f>RIGHT(N387,LEN(N387)-SEARCH("/",N387,1))</f>
        <v>documentary</v>
      </c>
      <c r="S387" s="15">
        <f t="shared" ref="S387:S450" si="12">(((J387/60)/60)/24)+DATE(1970,1,1)</f>
        <v>41934.584502314814</v>
      </c>
      <c r="T387" s="15">
        <f t="shared" ref="T387:T450" si="13">(((I387/60)/60)/24)+DATE(1970,1,1)</f>
        <v>41964.626168981486</v>
      </c>
    </row>
    <row r="388" spans="1:20" ht="60" x14ac:dyDescent="0.25">
      <c r="A388">
        <v>386</v>
      </c>
      <c r="B388" s="3" t="s">
        <v>815</v>
      </c>
      <c r="C388" s="3" t="s">
        <v>816</v>
      </c>
      <c r="D388" s="12">
        <v>600</v>
      </c>
      <c r="E388" s="12">
        <v>601</v>
      </c>
      <c r="F388" t="s">
        <v>16</v>
      </c>
      <c r="G388" t="s">
        <v>17</v>
      </c>
      <c r="H388" t="s">
        <v>18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525</v>
      </c>
      <c r="O388" s="8">
        <f>E388/D388*100</f>
        <v>100.16666666666667</v>
      </c>
      <c r="P388" s="12">
        <f>E388/L388</f>
        <v>46.230769230769234</v>
      </c>
      <c r="Q388" t="str">
        <f>LEFT(N388,SEARCH("/",N388,1)-1)</f>
        <v>film &amp; video</v>
      </c>
      <c r="R388" t="str">
        <f>RIGHT(N388,LEN(N388)-SEARCH("/",N388,1))</f>
        <v>documentary</v>
      </c>
      <c r="S388" s="15">
        <f t="shared" si="12"/>
        <v>42211.951284722221</v>
      </c>
      <c r="T388" s="15">
        <f t="shared" si="13"/>
        <v>42226.951284722221</v>
      </c>
    </row>
    <row r="389" spans="1:20" ht="60" x14ac:dyDescent="0.25">
      <c r="A389">
        <v>387</v>
      </c>
      <c r="B389" s="3" t="s">
        <v>817</v>
      </c>
      <c r="C389" s="3" t="s">
        <v>818</v>
      </c>
      <c r="D389" s="12">
        <v>38000</v>
      </c>
      <c r="E389" s="12">
        <v>81316</v>
      </c>
      <c r="F389" t="s">
        <v>16</v>
      </c>
      <c r="G389" t="s">
        <v>17</v>
      </c>
      <c r="H389" t="s">
        <v>18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525</v>
      </c>
      <c r="O389" s="8">
        <f>E389/D389*100</f>
        <v>213.98947368421051</v>
      </c>
      <c r="P389" s="12">
        <f>E389/L389</f>
        <v>144.69039145907473</v>
      </c>
      <c r="Q389" t="str">
        <f>LEFT(N389,SEARCH("/",N389,1)-1)</f>
        <v>film &amp; video</v>
      </c>
      <c r="R389" t="str">
        <f>RIGHT(N389,LEN(N389)-SEARCH("/",N389,1))</f>
        <v>documentary</v>
      </c>
      <c r="S389" s="15">
        <f t="shared" si="12"/>
        <v>42200.67659722222</v>
      </c>
      <c r="T389" s="15">
        <f t="shared" si="13"/>
        <v>42231.25</v>
      </c>
    </row>
    <row r="390" spans="1:20" ht="45" x14ac:dyDescent="0.25">
      <c r="A390">
        <v>388</v>
      </c>
      <c r="B390" s="3" t="s">
        <v>819</v>
      </c>
      <c r="C390" s="3" t="s">
        <v>820</v>
      </c>
      <c r="D390" s="12">
        <v>5000</v>
      </c>
      <c r="E390" s="12">
        <v>6308</v>
      </c>
      <c r="F390" t="s">
        <v>16</v>
      </c>
      <c r="G390" t="s">
        <v>17</v>
      </c>
      <c r="H390" t="s">
        <v>18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525</v>
      </c>
      <c r="O390" s="8">
        <f>E390/D390*100</f>
        <v>126.16000000000001</v>
      </c>
      <c r="P390" s="12">
        <f>E390/L390</f>
        <v>88.845070422535215</v>
      </c>
      <c r="Q390" t="str">
        <f>LEFT(N390,SEARCH("/",N390,1)-1)</f>
        <v>film &amp; video</v>
      </c>
      <c r="R390" t="str">
        <f>RIGHT(N390,LEN(N390)-SEARCH("/",N390,1))</f>
        <v>documentary</v>
      </c>
      <c r="S390" s="15">
        <f t="shared" si="12"/>
        <v>42549.076157407413</v>
      </c>
      <c r="T390" s="15">
        <f t="shared" si="13"/>
        <v>42579.076157407413</v>
      </c>
    </row>
    <row r="391" spans="1:20" ht="60" x14ac:dyDescent="0.25">
      <c r="A391">
        <v>389</v>
      </c>
      <c r="B391" s="3" t="s">
        <v>821</v>
      </c>
      <c r="C391" s="3" t="s">
        <v>822</v>
      </c>
      <c r="D391" s="12">
        <v>68000</v>
      </c>
      <c r="E391" s="12">
        <v>123444.12</v>
      </c>
      <c r="F391" t="s">
        <v>16</v>
      </c>
      <c r="G391" t="s">
        <v>17</v>
      </c>
      <c r="H391" t="s">
        <v>18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525</v>
      </c>
      <c r="O391" s="8">
        <f>E391/D391*100</f>
        <v>181.53547058823528</v>
      </c>
      <c r="P391" s="12">
        <f>E391/L391</f>
        <v>81.75107284768211</v>
      </c>
      <c r="Q391" t="str">
        <f>LEFT(N391,SEARCH("/",N391,1)-1)</f>
        <v>film &amp; video</v>
      </c>
      <c r="R391" t="str">
        <f>RIGHT(N391,LEN(N391)-SEARCH("/",N391,1))</f>
        <v>documentary</v>
      </c>
      <c r="S391" s="15">
        <f t="shared" si="12"/>
        <v>41674.063078703701</v>
      </c>
      <c r="T391" s="15">
        <f t="shared" si="13"/>
        <v>41705.957638888889</v>
      </c>
    </row>
    <row r="392" spans="1:20" ht="45" x14ac:dyDescent="0.25">
      <c r="A392">
        <v>390</v>
      </c>
      <c r="B392" s="3" t="s">
        <v>823</v>
      </c>
      <c r="C392" s="3" t="s">
        <v>824</v>
      </c>
      <c r="D392" s="12">
        <v>1000</v>
      </c>
      <c r="E392" s="12">
        <v>1000</v>
      </c>
      <c r="F392" t="s">
        <v>16</v>
      </c>
      <c r="G392" t="s">
        <v>17</v>
      </c>
      <c r="H392" t="s">
        <v>18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525</v>
      </c>
      <c r="O392" s="8">
        <f>E392/D392*100</f>
        <v>100</v>
      </c>
      <c r="P392" s="12">
        <f>E392/L392</f>
        <v>71.428571428571431</v>
      </c>
      <c r="Q392" t="str">
        <f>LEFT(N392,SEARCH("/",N392,1)-1)</f>
        <v>film &amp; video</v>
      </c>
      <c r="R392" t="str">
        <f>RIGHT(N392,LEN(N392)-SEARCH("/",N392,1))</f>
        <v>documentary</v>
      </c>
      <c r="S392" s="15">
        <f t="shared" si="12"/>
        <v>42112.036712962959</v>
      </c>
      <c r="T392" s="15">
        <f t="shared" si="13"/>
        <v>42132.036712962959</v>
      </c>
    </row>
    <row r="393" spans="1:20" ht="45" x14ac:dyDescent="0.25">
      <c r="A393">
        <v>391</v>
      </c>
      <c r="B393" s="3" t="s">
        <v>825</v>
      </c>
      <c r="C393" s="3" t="s">
        <v>826</v>
      </c>
      <c r="D393" s="12">
        <v>20000</v>
      </c>
      <c r="E393" s="12">
        <v>20122</v>
      </c>
      <c r="F393" t="s">
        <v>16</v>
      </c>
      <c r="G393" t="s">
        <v>17</v>
      </c>
      <c r="H393" t="s">
        <v>18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525</v>
      </c>
      <c r="O393" s="8">
        <f>E393/D393*100</f>
        <v>100.61</v>
      </c>
      <c r="P393" s="12">
        <f>E393/L393</f>
        <v>104.25906735751295</v>
      </c>
      <c r="Q393" t="str">
        <f>LEFT(N393,SEARCH("/",N393,1)-1)</f>
        <v>film &amp; video</v>
      </c>
      <c r="R393" t="str">
        <f>RIGHT(N393,LEN(N393)-SEARCH("/",N393,1))</f>
        <v>documentary</v>
      </c>
      <c r="S393" s="15">
        <f t="shared" si="12"/>
        <v>40865.042256944449</v>
      </c>
      <c r="T393" s="15">
        <f t="shared" si="13"/>
        <v>40895.040972222225</v>
      </c>
    </row>
    <row r="394" spans="1:20" ht="60" x14ac:dyDescent="0.25">
      <c r="A394">
        <v>392</v>
      </c>
      <c r="B394" s="3" t="s">
        <v>827</v>
      </c>
      <c r="C394" s="3" t="s">
        <v>828</v>
      </c>
      <c r="D394" s="12">
        <v>18500</v>
      </c>
      <c r="E394" s="12">
        <v>18667</v>
      </c>
      <c r="F394" t="s">
        <v>16</v>
      </c>
      <c r="G394" t="s">
        <v>17</v>
      </c>
      <c r="H394" t="s">
        <v>18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525</v>
      </c>
      <c r="O394" s="8">
        <f>E394/D394*100</f>
        <v>100.9027027027027</v>
      </c>
      <c r="P394" s="12">
        <f>E394/L394</f>
        <v>90.616504854368927</v>
      </c>
      <c r="Q394" t="str">
        <f>LEFT(N394,SEARCH("/",N394,1)-1)</f>
        <v>film &amp; video</v>
      </c>
      <c r="R394" t="str">
        <f>RIGHT(N394,LEN(N394)-SEARCH("/",N394,1))</f>
        <v>documentary</v>
      </c>
      <c r="S394" s="15">
        <f t="shared" si="12"/>
        <v>40763.717256944445</v>
      </c>
      <c r="T394" s="15">
        <f t="shared" si="13"/>
        <v>40794.125</v>
      </c>
    </row>
    <row r="395" spans="1:20" ht="45" x14ac:dyDescent="0.25">
      <c r="A395">
        <v>393</v>
      </c>
      <c r="B395" s="3" t="s">
        <v>829</v>
      </c>
      <c r="C395" s="3" t="s">
        <v>830</v>
      </c>
      <c r="D395" s="12">
        <v>50000</v>
      </c>
      <c r="E395" s="12">
        <v>55223</v>
      </c>
      <c r="F395" t="s">
        <v>16</v>
      </c>
      <c r="G395" t="s">
        <v>17</v>
      </c>
      <c r="H395" t="s">
        <v>18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525</v>
      </c>
      <c r="O395" s="8">
        <f>E395/D395*100</f>
        <v>110.446</v>
      </c>
      <c r="P395" s="12">
        <f>E395/L395</f>
        <v>157.33048433048432</v>
      </c>
      <c r="Q395" t="str">
        <f>LEFT(N395,SEARCH("/",N395,1)-1)</f>
        <v>film &amp; video</v>
      </c>
      <c r="R395" t="str">
        <f>RIGHT(N395,LEN(N395)-SEARCH("/",N395,1))</f>
        <v>documentary</v>
      </c>
      <c r="S395" s="15">
        <f t="shared" si="12"/>
        <v>41526.708935185183</v>
      </c>
      <c r="T395" s="15">
        <f t="shared" si="13"/>
        <v>41557.708935185183</v>
      </c>
    </row>
    <row r="396" spans="1:20" ht="60" x14ac:dyDescent="0.25">
      <c r="A396">
        <v>394</v>
      </c>
      <c r="B396" s="3" t="s">
        <v>831</v>
      </c>
      <c r="C396" s="3" t="s">
        <v>832</v>
      </c>
      <c r="D396" s="12">
        <v>4700</v>
      </c>
      <c r="E396" s="12">
        <v>5259</v>
      </c>
      <c r="F396" t="s">
        <v>16</v>
      </c>
      <c r="G396" t="s">
        <v>54</v>
      </c>
      <c r="H396" t="s">
        <v>55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525</v>
      </c>
      <c r="O396" s="8">
        <f>E396/D396*100</f>
        <v>111.8936170212766</v>
      </c>
      <c r="P396" s="12">
        <f>E396/L396</f>
        <v>105.18</v>
      </c>
      <c r="Q396" t="str">
        <f>LEFT(N396,SEARCH("/",N396,1)-1)</f>
        <v>film &amp; video</v>
      </c>
      <c r="R396" t="str">
        <f>RIGHT(N396,LEN(N396)-SEARCH("/",N396,1))</f>
        <v>documentary</v>
      </c>
      <c r="S396" s="15">
        <f t="shared" si="12"/>
        <v>42417.818078703705</v>
      </c>
      <c r="T396" s="15">
        <f t="shared" si="13"/>
        <v>42477.776412037041</v>
      </c>
    </row>
    <row r="397" spans="1:20" ht="45" x14ac:dyDescent="0.25">
      <c r="A397">
        <v>395</v>
      </c>
      <c r="B397" s="3" t="s">
        <v>833</v>
      </c>
      <c r="C397" s="3" t="s">
        <v>834</v>
      </c>
      <c r="D397" s="12">
        <v>10000</v>
      </c>
      <c r="E397" s="12">
        <v>10804.45</v>
      </c>
      <c r="F397" t="s">
        <v>16</v>
      </c>
      <c r="G397" t="s">
        <v>17</v>
      </c>
      <c r="H397" t="s">
        <v>18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525</v>
      </c>
      <c r="O397" s="8">
        <f>E397/D397*100</f>
        <v>108.04450000000001</v>
      </c>
      <c r="P397" s="12">
        <f>E397/L397</f>
        <v>58.719836956521746</v>
      </c>
      <c r="Q397" t="str">
        <f>LEFT(N397,SEARCH("/",N397,1)-1)</f>
        <v>film &amp; video</v>
      </c>
      <c r="R397" t="str">
        <f>RIGHT(N397,LEN(N397)-SEARCH("/",N397,1))</f>
        <v>documentary</v>
      </c>
      <c r="S397" s="15">
        <f t="shared" si="12"/>
        <v>40990.909259259257</v>
      </c>
      <c r="T397" s="15">
        <f t="shared" si="13"/>
        <v>41026.897222222222</v>
      </c>
    </row>
    <row r="398" spans="1:20" ht="45" x14ac:dyDescent="0.25">
      <c r="A398">
        <v>396</v>
      </c>
      <c r="B398" s="3" t="s">
        <v>835</v>
      </c>
      <c r="C398" s="3" t="s">
        <v>836</v>
      </c>
      <c r="D398" s="12">
        <v>15000</v>
      </c>
      <c r="E398" s="12">
        <v>16000</v>
      </c>
      <c r="F398" t="s">
        <v>16</v>
      </c>
      <c r="G398" t="s">
        <v>17</v>
      </c>
      <c r="H398" t="s">
        <v>18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525</v>
      </c>
      <c r="O398" s="8">
        <f>E398/D398*100</f>
        <v>106.66666666666667</v>
      </c>
      <c r="P398" s="12">
        <f>E398/L398</f>
        <v>81.632653061224488</v>
      </c>
      <c r="Q398" t="str">
        <f>LEFT(N398,SEARCH("/",N398,1)-1)</f>
        <v>film &amp; video</v>
      </c>
      <c r="R398" t="str">
        <f>RIGHT(N398,LEN(N398)-SEARCH("/",N398,1))</f>
        <v>documentary</v>
      </c>
      <c r="S398" s="15">
        <f t="shared" si="12"/>
        <v>41082.564884259256</v>
      </c>
      <c r="T398" s="15">
        <f t="shared" si="13"/>
        <v>41097.564884259256</v>
      </c>
    </row>
    <row r="399" spans="1:20" ht="60" x14ac:dyDescent="0.25">
      <c r="A399">
        <v>397</v>
      </c>
      <c r="B399" s="3" t="s">
        <v>837</v>
      </c>
      <c r="C399" s="3" t="s">
        <v>838</v>
      </c>
      <c r="D399" s="12">
        <v>12444</v>
      </c>
      <c r="E399" s="12">
        <v>12929.35</v>
      </c>
      <c r="F399" t="s">
        <v>16</v>
      </c>
      <c r="G399" t="s">
        <v>17</v>
      </c>
      <c r="H399" t="s">
        <v>18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525</v>
      </c>
      <c r="O399" s="8">
        <f>E399/D399*100</f>
        <v>103.90027322404372</v>
      </c>
      <c r="P399" s="12">
        <f>E399/L399</f>
        <v>56.460043668122275</v>
      </c>
      <c r="Q399" t="str">
        <f>LEFT(N399,SEARCH("/",N399,1)-1)</f>
        <v>film &amp; video</v>
      </c>
      <c r="R399" t="str">
        <f>RIGHT(N399,LEN(N399)-SEARCH("/",N399,1))</f>
        <v>documentary</v>
      </c>
      <c r="S399" s="15">
        <f t="shared" si="12"/>
        <v>40379.776435185187</v>
      </c>
      <c r="T399" s="15">
        <f t="shared" si="13"/>
        <v>40422.155555555553</v>
      </c>
    </row>
    <row r="400" spans="1:20" ht="45" x14ac:dyDescent="0.25">
      <c r="A400">
        <v>398</v>
      </c>
      <c r="B400" s="3" t="s">
        <v>839</v>
      </c>
      <c r="C400" s="3" t="s">
        <v>840</v>
      </c>
      <c r="D400" s="12">
        <v>7500</v>
      </c>
      <c r="E400" s="12">
        <v>9387</v>
      </c>
      <c r="F400" t="s">
        <v>16</v>
      </c>
      <c r="G400" t="s">
        <v>17</v>
      </c>
      <c r="H400" t="s">
        <v>18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525</v>
      </c>
      <c r="O400" s="8">
        <f>E400/D400*100</f>
        <v>125.16000000000001</v>
      </c>
      <c r="P400" s="12">
        <f>E400/L400</f>
        <v>140.1044776119403</v>
      </c>
      <c r="Q400" t="str">
        <f>LEFT(N400,SEARCH("/",N400,1)-1)</f>
        <v>film &amp; video</v>
      </c>
      <c r="R400" t="str">
        <f>RIGHT(N400,LEN(N400)-SEARCH("/",N400,1))</f>
        <v>documentary</v>
      </c>
      <c r="S400" s="15">
        <f t="shared" si="12"/>
        <v>42078.793124999997</v>
      </c>
      <c r="T400" s="15">
        <f t="shared" si="13"/>
        <v>42123.793124999997</v>
      </c>
    </row>
    <row r="401" spans="1:20" ht="60" x14ac:dyDescent="0.25">
      <c r="A401">
        <v>399</v>
      </c>
      <c r="B401" s="3" t="s">
        <v>841</v>
      </c>
      <c r="C401" s="3" t="s">
        <v>842</v>
      </c>
      <c r="D401" s="12">
        <v>20000</v>
      </c>
      <c r="E401" s="12">
        <v>21361</v>
      </c>
      <c r="F401" t="s">
        <v>16</v>
      </c>
      <c r="G401" t="s">
        <v>24</v>
      </c>
      <c r="H401" t="s">
        <v>25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525</v>
      </c>
      <c r="O401" s="8">
        <f>E401/D401*100</f>
        <v>106.80499999999999</v>
      </c>
      <c r="P401" s="12">
        <f>E401/L401</f>
        <v>224.85263157894738</v>
      </c>
      <c r="Q401" t="str">
        <f>LEFT(N401,SEARCH("/",N401,1)-1)</f>
        <v>film &amp; video</v>
      </c>
      <c r="R401" t="str">
        <f>RIGHT(N401,LEN(N401)-SEARCH("/",N401,1))</f>
        <v>documentary</v>
      </c>
      <c r="S401" s="15">
        <f t="shared" si="12"/>
        <v>42687.875775462962</v>
      </c>
      <c r="T401" s="15">
        <f t="shared" si="13"/>
        <v>42718.5</v>
      </c>
    </row>
    <row r="402" spans="1:20" ht="45" x14ac:dyDescent="0.25">
      <c r="A402">
        <v>400</v>
      </c>
      <c r="B402" s="3" t="s">
        <v>843</v>
      </c>
      <c r="C402" s="3" t="s">
        <v>844</v>
      </c>
      <c r="D402" s="12">
        <v>10000</v>
      </c>
      <c r="E402" s="12">
        <v>11230.25</v>
      </c>
      <c r="F402" t="s">
        <v>16</v>
      </c>
      <c r="G402" t="s">
        <v>17</v>
      </c>
      <c r="H402" t="s">
        <v>18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525</v>
      </c>
      <c r="O402" s="8">
        <f>E402/D402*100</f>
        <v>112.30249999999999</v>
      </c>
      <c r="P402" s="12">
        <f>E402/L402</f>
        <v>181.13306451612902</v>
      </c>
      <c r="Q402" t="str">
        <f>LEFT(N402,SEARCH("/",N402,1)-1)</f>
        <v>film &amp; video</v>
      </c>
      <c r="R402" t="str">
        <f>RIGHT(N402,LEN(N402)-SEARCH("/",N402,1))</f>
        <v>documentary</v>
      </c>
      <c r="S402" s="15">
        <f t="shared" si="12"/>
        <v>41745.635960648149</v>
      </c>
      <c r="T402" s="15">
        <f t="shared" si="13"/>
        <v>41776.145833333336</v>
      </c>
    </row>
    <row r="403" spans="1:20" ht="60" x14ac:dyDescent="0.25">
      <c r="A403">
        <v>401</v>
      </c>
      <c r="B403" s="3" t="s">
        <v>845</v>
      </c>
      <c r="C403" s="3" t="s">
        <v>846</v>
      </c>
      <c r="D403" s="12">
        <v>50000</v>
      </c>
      <c r="E403" s="12">
        <v>51906</v>
      </c>
      <c r="F403" t="s">
        <v>16</v>
      </c>
      <c r="G403" t="s">
        <v>17</v>
      </c>
      <c r="H403" t="s">
        <v>18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525</v>
      </c>
      <c r="O403" s="8">
        <f>E403/D403*100</f>
        <v>103.812</v>
      </c>
      <c r="P403" s="12">
        <f>E403/L403</f>
        <v>711.04109589041093</v>
      </c>
      <c r="Q403" t="str">
        <f>LEFT(N403,SEARCH("/",N403,1)-1)</f>
        <v>film &amp; video</v>
      </c>
      <c r="R403" t="str">
        <f>RIGHT(N403,LEN(N403)-SEARCH("/",N403,1))</f>
        <v>documentary</v>
      </c>
      <c r="S403" s="15">
        <f t="shared" si="12"/>
        <v>40732.842245370368</v>
      </c>
      <c r="T403" s="15">
        <f t="shared" si="13"/>
        <v>40762.842245370368</v>
      </c>
    </row>
    <row r="404" spans="1:20" ht="60" x14ac:dyDescent="0.25">
      <c r="A404">
        <v>402</v>
      </c>
      <c r="B404" s="3" t="s">
        <v>847</v>
      </c>
      <c r="C404" s="3" t="s">
        <v>848</v>
      </c>
      <c r="D404" s="12">
        <v>2000</v>
      </c>
      <c r="E404" s="12">
        <v>2833</v>
      </c>
      <c r="F404" t="s">
        <v>16</v>
      </c>
      <c r="G404" t="s">
        <v>17</v>
      </c>
      <c r="H404" t="s">
        <v>18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525</v>
      </c>
      <c r="O404" s="8">
        <f>E404/D404*100</f>
        <v>141.65</v>
      </c>
      <c r="P404" s="12">
        <f>E404/L404</f>
        <v>65.883720930232556</v>
      </c>
      <c r="Q404" t="str">
        <f>LEFT(N404,SEARCH("/",N404,1)-1)</f>
        <v>film &amp; video</v>
      </c>
      <c r="R404" t="str">
        <f>RIGHT(N404,LEN(N404)-SEARCH("/",N404,1))</f>
        <v>documentary</v>
      </c>
      <c r="S404" s="15">
        <f t="shared" si="12"/>
        <v>42292.539548611108</v>
      </c>
      <c r="T404" s="15">
        <f t="shared" si="13"/>
        <v>42313.58121527778</v>
      </c>
    </row>
    <row r="405" spans="1:20" ht="45" x14ac:dyDescent="0.25">
      <c r="A405">
        <v>403</v>
      </c>
      <c r="B405" s="3" t="s">
        <v>849</v>
      </c>
      <c r="C405" s="3" t="s">
        <v>850</v>
      </c>
      <c r="D405" s="12">
        <v>5000</v>
      </c>
      <c r="E405" s="12">
        <v>5263</v>
      </c>
      <c r="F405" t="s">
        <v>16</v>
      </c>
      <c r="G405" t="s">
        <v>17</v>
      </c>
      <c r="H405" t="s">
        <v>18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525</v>
      </c>
      <c r="O405" s="8">
        <f>E405/D405*100</f>
        <v>105.25999999999999</v>
      </c>
      <c r="P405" s="12">
        <f>E405/L405</f>
        <v>75.185714285714283</v>
      </c>
      <c r="Q405" t="str">
        <f>LEFT(N405,SEARCH("/",N405,1)-1)</f>
        <v>film &amp; video</v>
      </c>
      <c r="R405" t="str">
        <f>RIGHT(N405,LEN(N405)-SEARCH("/",N405,1))</f>
        <v>documentary</v>
      </c>
      <c r="S405" s="15">
        <f t="shared" si="12"/>
        <v>40718.310659722221</v>
      </c>
      <c r="T405" s="15">
        <f t="shared" si="13"/>
        <v>40765.297222222223</v>
      </c>
    </row>
    <row r="406" spans="1:20" ht="45" x14ac:dyDescent="0.25">
      <c r="A406">
        <v>404</v>
      </c>
      <c r="B406" s="3" t="s">
        <v>851</v>
      </c>
      <c r="C406" s="3" t="s">
        <v>852</v>
      </c>
      <c r="D406" s="12">
        <v>35000</v>
      </c>
      <c r="E406" s="12">
        <v>36082</v>
      </c>
      <c r="F406" t="s">
        <v>16</v>
      </c>
      <c r="G406" t="s">
        <v>17</v>
      </c>
      <c r="H406" t="s">
        <v>18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525</v>
      </c>
      <c r="O406" s="8">
        <f>E406/D406*100</f>
        <v>103.09142857142857</v>
      </c>
      <c r="P406" s="12">
        <f>E406/L406</f>
        <v>133.14391143911439</v>
      </c>
      <c r="Q406" t="str">
        <f>LEFT(N406,SEARCH("/",N406,1)-1)</f>
        <v>film &amp; video</v>
      </c>
      <c r="R406" t="str">
        <f>RIGHT(N406,LEN(N406)-SEARCH("/",N406,1))</f>
        <v>documentary</v>
      </c>
      <c r="S406" s="15">
        <f t="shared" si="12"/>
        <v>41646.628032407411</v>
      </c>
      <c r="T406" s="15">
        <f t="shared" si="13"/>
        <v>41675.961111111108</v>
      </c>
    </row>
    <row r="407" spans="1:20" ht="45" x14ac:dyDescent="0.25">
      <c r="A407">
        <v>405</v>
      </c>
      <c r="B407" s="3" t="s">
        <v>853</v>
      </c>
      <c r="C407" s="3" t="s">
        <v>854</v>
      </c>
      <c r="D407" s="12">
        <v>2820</v>
      </c>
      <c r="E407" s="12">
        <v>3036</v>
      </c>
      <c r="F407" t="s">
        <v>16</v>
      </c>
      <c r="G407" t="s">
        <v>17</v>
      </c>
      <c r="H407" t="s">
        <v>18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525</v>
      </c>
      <c r="O407" s="8">
        <f>E407/D407*100</f>
        <v>107.65957446808511</v>
      </c>
      <c r="P407" s="12">
        <f>E407/L407</f>
        <v>55.2</v>
      </c>
      <c r="Q407" t="str">
        <f>LEFT(N407,SEARCH("/",N407,1)-1)</f>
        <v>film &amp; video</v>
      </c>
      <c r="R407" t="str">
        <f>RIGHT(N407,LEN(N407)-SEARCH("/",N407,1))</f>
        <v>documentary</v>
      </c>
      <c r="S407" s="15">
        <f t="shared" si="12"/>
        <v>41674.08494212963</v>
      </c>
      <c r="T407" s="15">
        <f t="shared" si="13"/>
        <v>41704.08494212963</v>
      </c>
    </row>
    <row r="408" spans="1:20" ht="60" x14ac:dyDescent="0.25">
      <c r="A408">
        <v>406</v>
      </c>
      <c r="B408" s="3" t="s">
        <v>855</v>
      </c>
      <c r="C408" s="3" t="s">
        <v>856</v>
      </c>
      <c r="D408" s="12">
        <v>2800</v>
      </c>
      <c r="E408" s="12">
        <v>3015.73</v>
      </c>
      <c r="F408" t="s">
        <v>16</v>
      </c>
      <c r="G408" t="s">
        <v>17</v>
      </c>
      <c r="H408" t="s">
        <v>18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525</v>
      </c>
      <c r="O408" s="8">
        <f>E408/D408*100</f>
        <v>107.70464285714286</v>
      </c>
      <c r="P408" s="12">
        <f>E408/L408</f>
        <v>86.163714285714292</v>
      </c>
      <c r="Q408" t="str">
        <f>LEFT(N408,SEARCH("/",N408,1)-1)</f>
        <v>film &amp; video</v>
      </c>
      <c r="R408" t="str">
        <f>RIGHT(N408,LEN(N408)-SEARCH("/",N408,1))</f>
        <v>documentary</v>
      </c>
      <c r="S408" s="15">
        <f t="shared" si="12"/>
        <v>40638.162465277775</v>
      </c>
      <c r="T408" s="15">
        <f t="shared" si="13"/>
        <v>40672.249305555553</v>
      </c>
    </row>
    <row r="409" spans="1:20" ht="45" x14ac:dyDescent="0.25">
      <c r="A409">
        <v>407</v>
      </c>
      <c r="B409" s="3" t="s">
        <v>857</v>
      </c>
      <c r="C409" s="3" t="s">
        <v>858</v>
      </c>
      <c r="D409" s="12">
        <v>2000</v>
      </c>
      <c r="E409" s="12">
        <v>2031</v>
      </c>
      <c r="F409" t="s">
        <v>16</v>
      </c>
      <c r="G409" t="s">
        <v>17</v>
      </c>
      <c r="H409" t="s">
        <v>18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525</v>
      </c>
      <c r="O409" s="8">
        <f>E409/D409*100</f>
        <v>101.55000000000001</v>
      </c>
      <c r="P409" s="12">
        <f>E409/L409</f>
        <v>92.318181818181813</v>
      </c>
      <c r="Q409" t="str">
        <f>LEFT(N409,SEARCH("/",N409,1)-1)</f>
        <v>film &amp; video</v>
      </c>
      <c r="R409" t="str">
        <f>RIGHT(N409,LEN(N409)-SEARCH("/",N409,1))</f>
        <v>documentary</v>
      </c>
      <c r="S409" s="15">
        <f t="shared" si="12"/>
        <v>40806.870949074073</v>
      </c>
      <c r="T409" s="15">
        <f t="shared" si="13"/>
        <v>40866.912615740745</v>
      </c>
    </row>
    <row r="410" spans="1:20" ht="45" x14ac:dyDescent="0.25">
      <c r="A410">
        <v>408</v>
      </c>
      <c r="B410" s="3" t="s">
        <v>859</v>
      </c>
      <c r="C410" s="3" t="s">
        <v>860</v>
      </c>
      <c r="D410" s="12">
        <v>6000</v>
      </c>
      <c r="E410" s="12">
        <v>6086.26</v>
      </c>
      <c r="F410" t="s">
        <v>16</v>
      </c>
      <c r="G410" t="s">
        <v>17</v>
      </c>
      <c r="H410" t="s">
        <v>18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525</v>
      </c>
      <c r="O410" s="8">
        <f>E410/D410*100</f>
        <v>101.43766666666667</v>
      </c>
      <c r="P410" s="12">
        <f>E410/L410</f>
        <v>160.16473684210527</v>
      </c>
      <c r="Q410" t="str">
        <f>LEFT(N410,SEARCH("/",N410,1)-1)</f>
        <v>film &amp; video</v>
      </c>
      <c r="R410" t="str">
        <f>RIGHT(N410,LEN(N410)-SEARCH("/",N410,1))</f>
        <v>documentary</v>
      </c>
      <c r="S410" s="15">
        <f t="shared" si="12"/>
        <v>41543.735995370371</v>
      </c>
      <c r="T410" s="15">
        <f t="shared" si="13"/>
        <v>41583.777662037035</v>
      </c>
    </row>
    <row r="411" spans="1:20" ht="45" x14ac:dyDescent="0.25">
      <c r="A411">
        <v>409</v>
      </c>
      <c r="B411" s="3" t="s">
        <v>861</v>
      </c>
      <c r="C411" s="3" t="s">
        <v>862</v>
      </c>
      <c r="D411" s="12">
        <v>500</v>
      </c>
      <c r="E411" s="12">
        <v>684</v>
      </c>
      <c r="F411" t="s">
        <v>16</v>
      </c>
      <c r="G411" t="s">
        <v>24</v>
      </c>
      <c r="H411" t="s">
        <v>25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525</v>
      </c>
      <c r="O411" s="8">
        <f>E411/D411*100</f>
        <v>136.80000000000001</v>
      </c>
      <c r="P411" s="12">
        <f>E411/L411</f>
        <v>45.6</v>
      </c>
      <c r="Q411" t="str">
        <f>LEFT(N411,SEARCH("/",N411,1)-1)</f>
        <v>film &amp; video</v>
      </c>
      <c r="R411" t="str">
        <f>RIGHT(N411,LEN(N411)-SEARCH("/",N411,1))</f>
        <v>documentary</v>
      </c>
      <c r="S411" s="15">
        <f t="shared" si="12"/>
        <v>42543.862777777773</v>
      </c>
      <c r="T411" s="15">
        <f t="shared" si="13"/>
        <v>42573.862777777773</v>
      </c>
    </row>
    <row r="412" spans="1:20" ht="45" x14ac:dyDescent="0.25">
      <c r="A412">
        <v>410</v>
      </c>
      <c r="B412" s="3" t="s">
        <v>863</v>
      </c>
      <c r="C412" s="3" t="s">
        <v>864</v>
      </c>
      <c r="D412" s="12">
        <v>1000</v>
      </c>
      <c r="E412" s="12">
        <v>1283</v>
      </c>
      <c r="F412" t="s">
        <v>16</v>
      </c>
      <c r="G412" t="s">
        <v>159</v>
      </c>
      <c r="H412" t="s">
        <v>160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525</v>
      </c>
      <c r="O412" s="8">
        <f>E412/D412*100</f>
        <v>128.29999999999998</v>
      </c>
      <c r="P412" s="12">
        <f>E412/L412</f>
        <v>183.28571428571428</v>
      </c>
      <c r="Q412" t="str">
        <f>LEFT(N412,SEARCH("/",N412,1)-1)</f>
        <v>film &amp; video</v>
      </c>
      <c r="R412" t="str">
        <f>RIGHT(N412,LEN(N412)-SEARCH("/",N412,1))</f>
        <v>documentary</v>
      </c>
      <c r="S412" s="15">
        <f t="shared" si="12"/>
        <v>42113.981446759266</v>
      </c>
      <c r="T412" s="15">
        <f t="shared" si="13"/>
        <v>42173.981446759266</v>
      </c>
    </row>
    <row r="413" spans="1:20" ht="60" x14ac:dyDescent="0.25">
      <c r="A413">
        <v>411</v>
      </c>
      <c r="B413" s="3" t="s">
        <v>865</v>
      </c>
      <c r="C413" s="3" t="s">
        <v>866</v>
      </c>
      <c r="D413" s="12">
        <v>30000</v>
      </c>
      <c r="E413" s="12">
        <v>30315</v>
      </c>
      <c r="F413" t="s">
        <v>16</v>
      </c>
      <c r="G413" t="s">
        <v>17</v>
      </c>
      <c r="H413" t="s">
        <v>18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525</v>
      </c>
      <c r="O413" s="8">
        <f>E413/D413*100</f>
        <v>101.05</v>
      </c>
      <c r="P413" s="12">
        <f>E413/L413</f>
        <v>125.78838174273859</v>
      </c>
      <c r="Q413" t="str">
        <f>LEFT(N413,SEARCH("/",N413,1)-1)</f>
        <v>film &amp; video</v>
      </c>
      <c r="R413" t="str">
        <f>RIGHT(N413,LEN(N413)-SEARCH("/",N413,1))</f>
        <v>documentary</v>
      </c>
      <c r="S413" s="15">
        <f t="shared" si="12"/>
        <v>41598.17597222222</v>
      </c>
      <c r="T413" s="15">
        <f t="shared" si="13"/>
        <v>41630.208333333336</v>
      </c>
    </row>
    <row r="414" spans="1:20" ht="60" x14ac:dyDescent="0.25">
      <c r="A414">
        <v>412</v>
      </c>
      <c r="B414" s="3" t="s">
        <v>867</v>
      </c>
      <c r="C414" s="3" t="s">
        <v>868</v>
      </c>
      <c r="D414" s="12">
        <v>2500</v>
      </c>
      <c r="E414" s="12">
        <v>3171</v>
      </c>
      <c r="F414" t="s">
        <v>16</v>
      </c>
      <c r="G414" t="s">
        <v>17</v>
      </c>
      <c r="H414" t="s">
        <v>18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525</v>
      </c>
      <c r="O414" s="8">
        <f>E414/D414*100</f>
        <v>126.84</v>
      </c>
      <c r="P414" s="12">
        <f>E414/L414</f>
        <v>57.654545454545456</v>
      </c>
      <c r="Q414" t="str">
        <f>LEFT(N414,SEARCH("/",N414,1)-1)</f>
        <v>film &amp; video</v>
      </c>
      <c r="R414" t="str">
        <f>RIGHT(N414,LEN(N414)-SEARCH("/",N414,1))</f>
        <v>documentary</v>
      </c>
      <c r="S414" s="15">
        <f t="shared" si="12"/>
        <v>41099.742800925924</v>
      </c>
      <c r="T414" s="15">
        <f t="shared" si="13"/>
        <v>41115.742800925924</v>
      </c>
    </row>
    <row r="415" spans="1:20" ht="45" x14ac:dyDescent="0.25">
      <c r="A415">
        <v>413</v>
      </c>
      <c r="B415" s="3" t="s">
        <v>869</v>
      </c>
      <c r="C415" s="3" t="s">
        <v>870</v>
      </c>
      <c r="D415" s="12">
        <v>12800</v>
      </c>
      <c r="E415" s="12">
        <v>13451</v>
      </c>
      <c r="F415" t="s">
        <v>16</v>
      </c>
      <c r="G415" t="s">
        <v>17</v>
      </c>
      <c r="H415" t="s">
        <v>18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525</v>
      </c>
      <c r="O415" s="8">
        <f>E415/D415*100</f>
        <v>105.0859375</v>
      </c>
      <c r="P415" s="12">
        <f>E415/L415</f>
        <v>78.660818713450297</v>
      </c>
      <c r="Q415" t="str">
        <f>LEFT(N415,SEARCH("/",N415,1)-1)</f>
        <v>film &amp; video</v>
      </c>
      <c r="R415" t="str">
        <f>RIGHT(N415,LEN(N415)-SEARCH("/",N415,1))</f>
        <v>documentary</v>
      </c>
      <c r="S415" s="15">
        <f t="shared" si="12"/>
        <v>41079.877442129626</v>
      </c>
      <c r="T415" s="15">
        <f t="shared" si="13"/>
        <v>41109.877442129626</v>
      </c>
    </row>
    <row r="416" spans="1:20" ht="60" x14ac:dyDescent="0.25">
      <c r="A416">
        <v>414</v>
      </c>
      <c r="B416" s="3" t="s">
        <v>871</v>
      </c>
      <c r="C416" s="3" t="s">
        <v>872</v>
      </c>
      <c r="D416" s="12">
        <v>18500</v>
      </c>
      <c r="E416" s="12">
        <v>19028</v>
      </c>
      <c r="F416" t="s">
        <v>16</v>
      </c>
      <c r="G416" t="s">
        <v>17</v>
      </c>
      <c r="H416" t="s">
        <v>18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525</v>
      </c>
      <c r="O416" s="8">
        <f>E416/D416*100</f>
        <v>102.85405405405406</v>
      </c>
      <c r="P416" s="12">
        <f>E416/L416</f>
        <v>91.480769230769226</v>
      </c>
      <c r="Q416" t="str">
        <f>LEFT(N416,SEARCH("/",N416,1)-1)</f>
        <v>film &amp; video</v>
      </c>
      <c r="R416" t="str">
        <f>RIGHT(N416,LEN(N416)-SEARCH("/",N416,1))</f>
        <v>documentary</v>
      </c>
      <c r="S416" s="15">
        <f t="shared" si="12"/>
        <v>41529.063252314816</v>
      </c>
      <c r="T416" s="15">
        <f t="shared" si="13"/>
        <v>41559.063252314816</v>
      </c>
    </row>
    <row r="417" spans="1:20" ht="60" x14ac:dyDescent="0.25">
      <c r="A417">
        <v>415</v>
      </c>
      <c r="B417" s="3" t="s">
        <v>873</v>
      </c>
      <c r="C417" s="3" t="s">
        <v>874</v>
      </c>
      <c r="D417" s="12">
        <v>1400</v>
      </c>
      <c r="E417" s="12">
        <v>1430.06</v>
      </c>
      <c r="F417" t="s">
        <v>16</v>
      </c>
      <c r="G417" t="s">
        <v>159</v>
      </c>
      <c r="H417" t="s">
        <v>160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525</v>
      </c>
      <c r="O417" s="8">
        <f>E417/D417*100</f>
        <v>102.14714285714285</v>
      </c>
      <c r="P417" s="12">
        <f>E417/L417</f>
        <v>68.09809523809524</v>
      </c>
      <c r="Q417" t="str">
        <f>LEFT(N417,SEARCH("/",N417,1)-1)</f>
        <v>film &amp; video</v>
      </c>
      <c r="R417" t="str">
        <f>RIGHT(N417,LEN(N417)-SEARCH("/",N417,1))</f>
        <v>documentary</v>
      </c>
      <c r="S417" s="15">
        <f t="shared" si="12"/>
        <v>41904.851875</v>
      </c>
      <c r="T417" s="15">
        <f t="shared" si="13"/>
        <v>41929.5</v>
      </c>
    </row>
    <row r="418" spans="1:20" ht="45" x14ac:dyDescent="0.25">
      <c r="A418">
        <v>416</v>
      </c>
      <c r="B418" s="3" t="s">
        <v>875</v>
      </c>
      <c r="C418" s="3" t="s">
        <v>876</v>
      </c>
      <c r="D418" s="12">
        <v>1000</v>
      </c>
      <c r="E418" s="12">
        <v>1202.17</v>
      </c>
      <c r="F418" t="s">
        <v>16</v>
      </c>
      <c r="G418" t="s">
        <v>17</v>
      </c>
      <c r="H418" t="s">
        <v>18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525</v>
      </c>
      <c r="O418" s="8">
        <f>E418/D418*100</f>
        <v>120.21700000000001</v>
      </c>
      <c r="P418" s="12">
        <f>E418/L418</f>
        <v>48.086800000000004</v>
      </c>
      <c r="Q418" t="str">
        <f>LEFT(N418,SEARCH("/",N418,1)-1)</f>
        <v>film &amp; video</v>
      </c>
      <c r="R418" t="str">
        <f>RIGHT(N418,LEN(N418)-SEARCH("/",N418,1))</f>
        <v>documentary</v>
      </c>
      <c r="S418" s="15">
        <f t="shared" si="12"/>
        <v>41648.396192129629</v>
      </c>
      <c r="T418" s="15">
        <f t="shared" si="13"/>
        <v>41678.396192129629</v>
      </c>
    </row>
    <row r="419" spans="1:20" ht="60" x14ac:dyDescent="0.25">
      <c r="A419">
        <v>417</v>
      </c>
      <c r="B419" s="3" t="s">
        <v>877</v>
      </c>
      <c r="C419" s="3" t="s">
        <v>878</v>
      </c>
      <c r="D419" s="12">
        <v>10500</v>
      </c>
      <c r="E419" s="12">
        <v>10526</v>
      </c>
      <c r="F419" t="s">
        <v>16</v>
      </c>
      <c r="G419" t="s">
        <v>17</v>
      </c>
      <c r="H419" t="s">
        <v>18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525</v>
      </c>
      <c r="O419" s="8">
        <f>E419/D419*100</f>
        <v>100.24761904761905</v>
      </c>
      <c r="P419" s="12">
        <f>E419/L419</f>
        <v>202.42307692307693</v>
      </c>
      <c r="Q419" t="str">
        <f>LEFT(N419,SEARCH("/",N419,1)-1)</f>
        <v>film &amp; video</v>
      </c>
      <c r="R419" t="str">
        <f>RIGHT(N419,LEN(N419)-SEARCH("/",N419,1))</f>
        <v>documentary</v>
      </c>
      <c r="S419" s="15">
        <f t="shared" si="12"/>
        <v>41360.970601851855</v>
      </c>
      <c r="T419" s="15">
        <f t="shared" si="13"/>
        <v>41372.189583333333</v>
      </c>
    </row>
    <row r="420" spans="1:20" ht="60" x14ac:dyDescent="0.25">
      <c r="A420">
        <v>418</v>
      </c>
      <c r="B420" s="3" t="s">
        <v>879</v>
      </c>
      <c r="C420" s="3" t="s">
        <v>880</v>
      </c>
      <c r="D420" s="12">
        <v>22400</v>
      </c>
      <c r="E420" s="12">
        <v>22542</v>
      </c>
      <c r="F420" t="s">
        <v>16</v>
      </c>
      <c r="G420" t="s">
        <v>17</v>
      </c>
      <c r="H420" t="s">
        <v>18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525</v>
      </c>
      <c r="O420" s="8">
        <f>E420/D420*100</f>
        <v>100.63392857142857</v>
      </c>
      <c r="P420" s="12">
        <f>E420/L420</f>
        <v>216.75</v>
      </c>
      <c r="Q420" t="str">
        <f>LEFT(N420,SEARCH("/",N420,1)-1)</f>
        <v>film &amp; video</v>
      </c>
      <c r="R420" t="str">
        <f>RIGHT(N420,LEN(N420)-SEARCH("/",N420,1))</f>
        <v>documentary</v>
      </c>
      <c r="S420" s="15">
        <f t="shared" si="12"/>
        <v>42178.282372685186</v>
      </c>
      <c r="T420" s="15">
        <f t="shared" si="13"/>
        <v>42208.282372685186</v>
      </c>
    </row>
    <row r="421" spans="1:20" ht="45" x14ac:dyDescent="0.25">
      <c r="A421">
        <v>419</v>
      </c>
      <c r="B421" s="3" t="s">
        <v>881</v>
      </c>
      <c r="C421" s="3" t="s">
        <v>882</v>
      </c>
      <c r="D421" s="12">
        <v>8000</v>
      </c>
      <c r="E421" s="12">
        <v>8035</v>
      </c>
      <c r="F421" t="s">
        <v>16</v>
      </c>
      <c r="G421" t="s">
        <v>17</v>
      </c>
      <c r="H421" t="s">
        <v>18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525</v>
      </c>
      <c r="O421" s="8">
        <f>E421/D421*100</f>
        <v>100.4375</v>
      </c>
      <c r="P421" s="12">
        <f>E421/L421</f>
        <v>110.06849315068493</v>
      </c>
      <c r="Q421" t="str">
        <f>LEFT(N421,SEARCH("/",N421,1)-1)</f>
        <v>film &amp; video</v>
      </c>
      <c r="R421" t="str">
        <f>RIGHT(N421,LEN(N421)-SEARCH("/",N421,1))</f>
        <v>documentary</v>
      </c>
      <c r="S421" s="15">
        <f t="shared" si="12"/>
        <v>41394.842442129629</v>
      </c>
      <c r="T421" s="15">
        <f t="shared" si="13"/>
        <v>41454.842442129629</v>
      </c>
    </row>
    <row r="422" spans="1:20" ht="60" x14ac:dyDescent="0.25">
      <c r="A422">
        <v>420</v>
      </c>
      <c r="B422" s="3" t="s">
        <v>883</v>
      </c>
      <c r="C422" s="3" t="s">
        <v>884</v>
      </c>
      <c r="D422" s="12">
        <v>3300</v>
      </c>
      <c r="E422" s="12">
        <v>14.5</v>
      </c>
      <c r="F422" t="s">
        <v>357</v>
      </c>
      <c r="G422" t="s">
        <v>17</v>
      </c>
      <c r="H422" t="s">
        <v>18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885</v>
      </c>
      <c r="O422" s="8">
        <f>E422/D422*100</f>
        <v>0.43939393939393934</v>
      </c>
      <c r="P422" s="12">
        <f>E422/L422</f>
        <v>4.833333333333333</v>
      </c>
      <c r="Q422" t="str">
        <f>LEFT(N422,SEARCH("/",N422,1)-1)</f>
        <v>film &amp; video</v>
      </c>
      <c r="R422" t="str">
        <f>RIGHT(N422,LEN(N422)-SEARCH("/",N422,1))</f>
        <v>animation</v>
      </c>
      <c r="S422" s="15">
        <f t="shared" si="12"/>
        <v>41682.23646990741</v>
      </c>
      <c r="T422" s="15">
        <f t="shared" si="13"/>
        <v>41712.194803240738</v>
      </c>
    </row>
    <row r="423" spans="1:20" ht="60" x14ac:dyDescent="0.25">
      <c r="A423">
        <v>421</v>
      </c>
      <c r="B423" s="3" t="s">
        <v>886</v>
      </c>
      <c r="C423" s="3" t="s">
        <v>887</v>
      </c>
      <c r="D423" s="12">
        <v>15000</v>
      </c>
      <c r="E423" s="12">
        <v>301</v>
      </c>
      <c r="F423" t="s">
        <v>357</v>
      </c>
      <c r="G423" t="s">
        <v>17</v>
      </c>
      <c r="H423" t="s">
        <v>18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885</v>
      </c>
      <c r="O423" s="8">
        <f>E423/D423*100</f>
        <v>2.0066666666666668</v>
      </c>
      <c r="P423" s="12">
        <f>E423/L423</f>
        <v>50.166666666666664</v>
      </c>
      <c r="Q423" t="str">
        <f>LEFT(N423,SEARCH("/",N423,1)-1)</f>
        <v>film &amp; video</v>
      </c>
      <c r="R423" t="str">
        <f>RIGHT(N423,LEN(N423)-SEARCH("/",N423,1))</f>
        <v>animation</v>
      </c>
      <c r="S423" s="15">
        <f t="shared" si="12"/>
        <v>42177.491388888884</v>
      </c>
      <c r="T423" s="15">
        <f t="shared" si="13"/>
        <v>42237.491388888884</v>
      </c>
    </row>
    <row r="424" spans="1:20" ht="60" x14ac:dyDescent="0.25">
      <c r="A424">
        <v>422</v>
      </c>
      <c r="B424" s="3" t="s">
        <v>888</v>
      </c>
      <c r="C424" s="3" t="s">
        <v>889</v>
      </c>
      <c r="D424" s="12">
        <v>40000</v>
      </c>
      <c r="E424" s="12">
        <v>430</v>
      </c>
      <c r="F424" t="s">
        <v>357</v>
      </c>
      <c r="G424" t="s">
        <v>17</v>
      </c>
      <c r="H424" t="s">
        <v>18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885</v>
      </c>
      <c r="O424" s="8">
        <f>E424/D424*100</f>
        <v>1.075</v>
      </c>
      <c r="P424" s="12">
        <f>E424/L424</f>
        <v>35.833333333333336</v>
      </c>
      <c r="Q424" t="str">
        <f>LEFT(N424,SEARCH("/",N424,1)-1)</f>
        <v>film &amp; video</v>
      </c>
      <c r="R424" t="str">
        <f>RIGHT(N424,LEN(N424)-SEARCH("/",N424,1))</f>
        <v>animation</v>
      </c>
      <c r="S424" s="15">
        <f t="shared" si="12"/>
        <v>41863.260381944441</v>
      </c>
      <c r="T424" s="15">
        <f t="shared" si="13"/>
        <v>41893.260381944441</v>
      </c>
    </row>
    <row r="425" spans="1:20" ht="45" x14ac:dyDescent="0.25">
      <c r="A425">
        <v>423</v>
      </c>
      <c r="B425" s="3" t="s">
        <v>890</v>
      </c>
      <c r="C425" s="3" t="s">
        <v>891</v>
      </c>
      <c r="D425" s="12">
        <v>20000</v>
      </c>
      <c r="E425" s="12">
        <v>153</v>
      </c>
      <c r="F425" t="s">
        <v>357</v>
      </c>
      <c r="G425" t="s">
        <v>17</v>
      </c>
      <c r="H425" t="s">
        <v>18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885</v>
      </c>
      <c r="O425" s="8">
        <f>E425/D425*100</f>
        <v>0.76500000000000001</v>
      </c>
      <c r="P425" s="12">
        <f>E425/L425</f>
        <v>11.76923076923077</v>
      </c>
      <c r="Q425" t="str">
        <f>LEFT(N425,SEARCH("/",N425,1)-1)</f>
        <v>film &amp; video</v>
      </c>
      <c r="R425" t="str">
        <f>RIGHT(N425,LEN(N425)-SEARCH("/",N425,1))</f>
        <v>animation</v>
      </c>
      <c r="S425" s="15">
        <f t="shared" si="12"/>
        <v>41400.92627314815</v>
      </c>
      <c r="T425" s="15">
        <f t="shared" si="13"/>
        <v>41430.92627314815</v>
      </c>
    </row>
    <row r="426" spans="1:20" ht="45" x14ac:dyDescent="0.25">
      <c r="A426">
        <v>424</v>
      </c>
      <c r="B426" s="3" t="s">
        <v>892</v>
      </c>
      <c r="C426" s="3" t="s">
        <v>893</v>
      </c>
      <c r="D426" s="12">
        <v>3000</v>
      </c>
      <c r="E426" s="12">
        <v>203.9</v>
      </c>
      <c r="F426" t="s">
        <v>357</v>
      </c>
      <c r="G426" t="s">
        <v>17</v>
      </c>
      <c r="H426" t="s">
        <v>18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885</v>
      </c>
      <c r="O426" s="8">
        <f>E426/D426*100</f>
        <v>6.7966666666666677</v>
      </c>
      <c r="P426" s="12">
        <f>E426/L426</f>
        <v>40.78</v>
      </c>
      <c r="Q426" t="str">
        <f>LEFT(N426,SEARCH("/",N426,1)-1)</f>
        <v>film &amp; video</v>
      </c>
      <c r="R426" t="str">
        <f>RIGHT(N426,LEN(N426)-SEARCH("/",N426,1))</f>
        <v>animation</v>
      </c>
      <c r="S426" s="15">
        <f t="shared" si="12"/>
        <v>40934.376145833332</v>
      </c>
      <c r="T426" s="15">
        <f t="shared" si="13"/>
        <v>40994.334479166668</v>
      </c>
    </row>
    <row r="427" spans="1:20" ht="60" x14ac:dyDescent="0.25">
      <c r="A427">
        <v>425</v>
      </c>
      <c r="B427" s="3" t="s">
        <v>894</v>
      </c>
      <c r="C427" s="3" t="s">
        <v>895</v>
      </c>
      <c r="D427" s="12">
        <v>50000</v>
      </c>
      <c r="E427" s="12">
        <v>6</v>
      </c>
      <c r="F427" t="s">
        <v>357</v>
      </c>
      <c r="G427" t="s">
        <v>17</v>
      </c>
      <c r="H427" t="s">
        <v>18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885</v>
      </c>
      <c r="O427" s="8">
        <f>E427/D427*100</f>
        <v>1.2E-2</v>
      </c>
      <c r="P427" s="12">
        <f>E427/L427</f>
        <v>3</v>
      </c>
      <c r="Q427" t="str">
        <f>LEFT(N427,SEARCH("/",N427,1)-1)</f>
        <v>film &amp; video</v>
      </c>
      <c r="R427" t="str">
        <f>RIGHT(N427,LEN(N427)-SEARCH("/",N427,1))</f>
        <v>animation</v>
      </c>
      <c r="S427" s="15">
        <f t="shared" si="12"/>
        <v>42275.861157407402</v>
      </c>
      <c r="T427" s="15">
        <f t="shared" si="13"/>
        <v>42335.902824074074</v>
      </c>
    </row>
    <row r="428" spans="1:20" ht="60" x14ac:dyDescent="0.25">
      <c r="A428">
        <v>426</v>
      </c>
      <c r="B428" s="3" t="s">
        <v>896</v>
      </c>
      <c r="C428" s="3" t="s">
        <v>897</v>
      </c>
      <c r="D428" s="12">
        <v>10000</v>
      </c>
      <c r="E428" s="12">
        <v>133</v>
      </c>
      <c r="F428" t="s">
        <v>357</v>
      </c>
      <c r="G428" t="s">
        <v>17</v>
      </c>
      <c r="H428" t="s">
        <v>18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885</v>
      </c>
      <c r="O428" s="8">
        <f>E428/D428*100</f>
        <v>1.3299999999999998</v>
      </c>
      <c r="P428" s="12">
        <f>E428/L428</f>
        <v>16.625</v>
      </c>
      <c r="Q428" t="str">
        <f>LEFT(N428,SEARCH("/",N428,1)-1)</f>
        <v>film &amp; video</v>
      </c>
      <c r="R428" t="str">
        <f>RIGHT(N428,LEN(N428)-SEARCH("/",N428,1))</f>
        <v>animation</v>
      </c>
      <c r="S428" s="15">
        <f t="shared" si="12"/>
        <v>42400.711967592593</v>
      </c>
      <c r="T428" s="15">
        <f t="shared" si="13"/>
        <v>42430.711967592593</v>
      </c>
    </row>
    <row r="429" spans="1:20" ht="60" x14ac:dyDescent="0.25">
      <c r="A429">
        <v>427</v>
      </c>
      <c r="B429" s="3" t="s">
        <v>898</v>
      </c>
      <c r="C429" s="3" t="s">
        <v>899</v>
      </c>
      <c r="D429" s="12">
        <v>6500</v>
      </c>
      <c r="E429" s="12">
        <v>0</v>
      </c>
      <c r="F429" t="s">
        <v>357</v>
      </c>
      <c r="G429" t="s">
        <v>17</v>
      </c>
      <c r="H429" t="s">
        <v>18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885</v>
      </c>
      <c r="O429" s="8">
        <f>E429/D429*100</f>
        <v>0</v>
      </c>
      <c r="P429" s="12" t="e">
        <f>E429/L429</f>
        <v>#DIV/0!</v>
      </c>
      <c r="Q429" t="str">
        <f>LEFT(N429,SEARCH("/",N429,1)-1)</f>
        <v>film &amp; video</v>
      </c>
      <c r="R429" t="str">
        <f>RIGHT(N429,LEN(N429)-SEARCH("/",N429,1))</f>
        <v>animation</v>
      </c>
      <c r="S429" s="15">
        <f t="shared" si="12"/>
        <v>42285.909027777772</v>
      </c>
      <c r="T429" s="15">
        <f t="shared" si="13"/>
        <v>42299.790972222225</v>
      </c>
    </row>
    <row r="430" spans="1:20" ht="30" x14ac:dyDescent="0.25">
      <c r="A430">
        <v>428</v>
      </c>
      <c r="B430" s="3" t="s">
        <v>900</v>
      </c>
      <c r="C430" s="3" t="s">
        <v>901</v>
      </c>
      <c r="D430" s="12">
        <v>12000</v>
      </c>
      <c r="E430" s="12">
        <v>676</v>
      </c>
      <c r="F430" t="s">
        <v>357</v>
      </c>
      <c r="G430" t="s">
        <v>17</v>
      </c>
      <c r="H430" t="s">
        <v>18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885</v>
      </c>
      <c r="O430" s="8">
        <f>E430/D430*100</f>
        <v>5.6333333333333329</v>
      </c>
      <c r="P430" s="12">
        <f>E430/L430</f>
        <v>52</v>
      </c>
      <c r="Q430" t="str">
        <f>LEFT(N430,SEARCH("/",N430,1)-1)</f>
        <v>film &amp; video</v>
      </c>
      <c r="R430" t="str">
        <f>RIGHT(N430,LEN(N430)-SEARCH("/",N430,1))</f>
        <v>animation</v>
      </c>
      <c r="S430" s="15">
        <f t="shared" si="12"/>
        <v>41778.766724537039</v>
      </c>
      <c r="T430" s="15">
        <f t="shared" si="13"/>
        <v>41806.916666666664</v>
      </c>
    </row>
    <row r="431" spans="1:20" ht="60" x14ac:dyDescent="0.25">
      <c r="A431">
        <v>429</v>
      </c>
      <c r="B431" s="3" t="s">
        <v>902</v>
      </c>
      <c r="C431" s="3" t="s">
        <v>903</v>
      </c>
      <c r="D431" s="12">
        <v>5000</v>
      </c>
      <c r="E431" s="12">
        <v>0</v>
      </c>
      <c r="F431" t="s">
        <v>357</v>
      </c>
      <c r="G431" t="s">
        <v>17</v>
      </c>
      <c r="H431" t="s">
        <v>18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885</v>
      </c>
      <c r="O431" s="8">
        <f>E431/D431*100</f>
        <v>0</v>
      </c>
      <c r="P431" s="12" t="e">
        <f>E431/L431</f>
        <v>#DIV/0!</v>
      </c>
      <c r="Q431" t="str">
        <f>LEFT(N431,SEARCH("/",N431,1)-1)</f>
        <v>film &amp; video</v>
      </c>
      <c r="R431" t="str">
        <f>RIGHT(N431,LEN(N431)-SEARCH("/",N431,1))</f>
        <v>animation</v>
      </c>
      <c r="S431" s="15">
        <f t="shared" si="12"/>
        <v>40070.901412037041</v>
      </c>
      <c r="T431" s="15">
        <f t="shared" si="13"/>
        <v>40144.207638888889</v>
      </c>
    </row>
    <row r="432" spans="1:20" ht="45" x14ac:dyDescent="0.25">
      <c r="A432">
        <v>430</v>
      </c>
      <c r="B432" s="3" t="s">
        <v>904</v>
      </c>
      <c r="C432" s="3" t="s">
        <v>905</v>
      </c>
      <c r="D432" s="12">
        <v>1000</v>
      </c>
      <c r="E432" s="12">
        <v>24</v>
      </c>
      <c r="F432" t="s">
        <v>357</v>
      </c>
      <c r="G432" t="s">
        <v>17</v>
      </c>
      <c r="H432" t="s">
        <v>18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885</v>
      </c>
      <c r="O432" s="8">
        <f>E432/D432*100</f>
        <v>2.4</v>
      </c>
      <c r="P432" s="12">
        <f>E432/L432</f>
        <v>4.8</v>
      </c>
      <c r="Q432" t="str">
        <f>LEFT(N432,SEARCH("/",N432,1)-1)</f>
        <v>film &amp; video</v>
      </c>
      <c r="R432" t="str">
        <f>RIGHT(N432,LEN(N432)-SEARCH("/",N432,1))</f>
        <v>animation</v>
      </c>
      <c r="S432" s="15">
        <f t="shared" si="12"/>
        <v>41513.107256944444</v>
      </c>
      <c r="T432" s="15">
        <f t="shared" si="13"/>
        <v>41528.107256944444</v>
      </c>
    </row>
    <row r="433" spans="1:20" ht="45" x14ac:dyDescent="0.25">
      <c r="A433">
        <v>431</v>
      </c>
      <c r="B433" s="3" t="s">
        <v>906</v>
      </c>
      <c r="C433" s="3" t="s">
        <v>907</v>
      </c>
      <c r="D433" s="12">
        <v>3000</v>
      </c>
      <c r="E433" s="12">
        <v>415</v>
      </c>
      <c r="F433" t="s">
        <v>357</v>
      </c>
      <c r="G433" t="s">
        <v>24</v>
      </c>
      <c r="H433" t="s">
        <v>25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885</v>
      </c>
      <c r="O433" s="8">
        <f>E433/D433*100</f>
        <v>13.833333333333334</v>
      </c>
      <c r="P433" s="12">
        <f>E433/L433</f>
        <v>51.875</v>
      </c>
      <c r="Q433" t="str">
        <f>LEFT(N433,SEARCH("/",N433,1)-1)</f>
        <v>film &amp; video</v>
      </c>
      <c r="R433" t="str">
        <f>RIGHT(N433,LEN(N433)-SEARCH("/",N433,1))</f>
        <v>animation</v>
      </c>
      <c r="S433" s="15">
        <f t="shared" si="12"/>
        <v>42526.871331018512</v>
      </c>
      <c r="T433" s="15">
        <f t="shared" si="13"/>
        <v>42556.871331018512</v>
      </c>
    </row>
    <row r="434" spans="1:20" ht="60" x14ac:dyDescent="0.25">
      <c r="A434">
        <v>432</v>
      </c>
      <c r="B434" s="3" t="s">
        <v>908</v>
      </c>
      <c r="C434" s="3" t="s">
        <v>909</v>
      </c>
      <c r="D434" s="12">
        <v>6000</v>
      </c>
      <c r="E434" s="12">
        <v>570</v>
      </c>
      <c r="F434" t="s">
        <v>357</v>
      </c>
      <c r="G434" t="s">
        <v>17</v>
      </c>
      <c r="H434" t="s">
        <v>18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885</v>
      </c>
      <c r="O434" s="8">
        <f>E434/D434*100</f>
        <v>9.5</v>
      </c>
      <c r="P434" s="12">
        <f>E434/L434</f>
        <v>71.25</v>
      </c>
      <c r="Q434" t="str">
        <f>LEFT(N434,SEARCH("/",N434,1)-1)</f>
        <v>film &amp; video</v>
      </c>
      <c r="R434" t="str">
        <f>RIGHT(N434,LEN(N434)-SEARCH("/",N434,1))</f>
        <v>animation</v>
      </c>
      <c r="S434" s="15">
        <f t="shared" si="12"/>
        <v>42238.726631944446</v>
      </c>
      <c r="T434" s="15">
        <f t="shared" si="13"/>
        <v>42298.726631944446</v>
      </c>
    </row>
    <row r="435" spans="1:20" ht="60" x14ac:dyDescent="0.25">
      <c r="A435">
        <v>433</v>
      </c>
      <c r="B435" s="3" t="s">
        <v>910</v>
      </c>
      <c r="C435" s="3" t="s">
        <v>911</v>
      </c>
      <c r="D435" s="12">
        <v>3000</v>
      </c>
      <c r="E435" s="12">
        <v>0</v>
      </c>
      <c r="F435" t="s">
        <v>357</v>
      </c>
      <c r="G435" t="s">
        <v>17</v>
      </c>
      <c r="H435" t="s">
        <v>18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885</v>
      </c>
      <c r="O435" s="8">
        <f>E435/D435*100</f>
        <v>0</v>
      </c>
      <c r="P435" s="12" t="e">
        <f>E435/L435</f>
        <v>#DIV/0!</v>
      </c>
      <c r="Q435" t="str">
        <f>LEFT(N435,SEARCH("/",N435,1)-1)</f>
        <v>film &amp; video</v>
      </c>
      <c r="R435" t="str">
        <f>RIGHT(N435,LEN(N435)-SEARCH("/",N435,1))</f>
        <v>animation</v>
      </c>
      <c r="S435" s="15">
        <f t="shared" si="12"/>
        <v>42228.629884259266</v>
      </c>
      <c r="T435" s="15">
        <f t="shared" si="13"/>
        <v>42288.629884259266</v>
      </c>
    </row>
    <row r="436" spans="1:20" ht="60" x14ac:dyDescent="0.25">
      <c r="A436">
        <v>434</v>
      </c>
      <c r="B436" s="3" t="s">
        <v>912</v>
      </c>
      <c r="C436" s="3" t="s">
        <v>913</v>
      </c>
      <c r="D436" s="12">
        <v>2500</v>
      </c>
      <c r="E436" s="12">
        <v>125</v>
      </c>
      <c r="F436" t="s">
        <v>357</v>
      </c>
      <c r="G436" t="s">
        <v>17</v>
      </c>
      <c r="H436" t="s">
        <v>18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885</v>
      </c>
      <c r="O436" s="8">
        <f>E436/D436*100</f>
        <v>5</v>
      </c>
      <c r="P436" s="12">
        <f>E436/L436</f>
        <v>62.5</v>
      </c>
      <c r="Q436" t="str">
        <f>LEFT(N436,SEARCH("/",N436,1)-1)</f>
        <v>film &amp; video</v>
      </c>
      <c r="R436" t="str">
        <f>RIGHT(N436,LEN(N436)-SEARCH("/",N436,1))</f>
        <v>animation</v>
      </c>
      <c r="S436" s="15">
        <f t="shared" si="12"/>
        <v>41576.834513888891</v>
      </c>
      <c r="T436" s="15">
        <f t="shared" si="13"/>
        <v>41609.876180555555</v>
      </c>
    </row>
    <row r="437" spans="1:20" ht="60" x14ac:dyDescent="0.25">
      <c r="A437">
        <v>435</v>
      </c>
      <c r="B437" s="3" t="s">
        <v>914</v>
      </c>
      <c r="C437" s="3" t="s">
        <v>915</v>
      </c>
      <c r="D437" s="12">
        <v>110000</v>
      </c>
      <c r="E437" s="12">
        <v>3</v>
      </c>
      <c r="F437" t="s">
        <v>357</v>
      </c>
      <c r="G437" t="s">
        <v>17</v>
      </c>
      <c r="H437" t="s">
        <v>18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885</v>
      </c>
      <c r="O437" s="8">
        <f>E437/D437*100</f>
        <v>2.7272727272727275E-3</v>
      </c>
      <c r="P437" s="12">
        <f>E437/L437</f>
        <v>1</v>
      </c>
      <c r="Q437" t="str">
        <f>LEFT(N437,SEARCH("/",N437,1)-1)</f>
        <v>film &amp; video</v>
      </c>
      <c r="R437" t="str">
        <f>RIGHT(N437,LEN(N437)-SEARCH("/",N437,1))</f>
        <v>animation</v>
      </c>
      <c r="S437" s="15">
        <f t="shared" si="12"/>
        <v>41500.747453703705</v>
      </c>
      <c r="T437" s="15">
        <f t="shared" si="13"/>
        <v>41530.747453703705</v>
      </c>
    </row>
    <row r="438" spans="1:20" ht="45" x14ac:dyDescent="0.25">
      <c r="A438">
        <v>436</v>
      </c>
      <c r="B438" s="3" t="s">
        <v>916</v>
      </c>
      <c r="C438" s="3" t="s">
        <v>917</v>
      </c>
      <c r="D438" s="12">
        <v>1000</v>
      </c>
      <c r="E438" s="12">
        <v>0</v>
      </c>
      <c r="F438" t="s">
        <v>357</v>
      </c>
      <c r="G438" t="s">
        <v>17</v>
      </c>
      <c r="H438" t="s">
        <v>18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885</v>
      </c>
      <c r="O438" s="8">
        <f>E438/D438*100</f>
        <v>0</v>
      </c>
      <c r="P438" s="12" t="e">
        <f>E438/L438</f>
        <v>#DIV/0!</v>
      </c>
      <c r="Q438" t="str">
        <f>LEFT(N438,SEARCH("/",N438,1)-1)</f>
        <v>film &amp; video</v>
      </c>
      <c r="R438" t="str">
        <f>RIGHT(N438,LEN(N438)-SEARCH("/",N438,1))</f>
        <v>animation</v>
      </c>
      <c r="S438" s="15">
        <f t="shared" si="12"/>
        <v>41456.36241898148</v>
      </c>
      <c r="T438" s="15">
        <f t="shared" si="13"/>
        <v>41486.36241898148</v>
      </c>
    </row>
    <row r="439" spans="1:20" ht="45" x14ac:dyDescent="0.25">
      <c r="A439">
        <v>437</v>
      </c>
      <c r="B439" s="3" t="s">
        <v>918</v>
      </c>
      <c r="C439" s="3" t="s">
        <v>919</v>
      </c>
      <c r="D439" s="12">
        <v>7000</v>
      </c>
      <c r="E439" s="12">
        <v>0</v>
      </c>
      <c r="F439" t="s">
        <v>357</v>
      </c>
      <c r="G439" t="s">
        <v>159</v>
      </c>
      <c r="H439" t="s">
        <v>160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885</v>
      </c>
      <c r="O439" s="8">
        <f>E439/D439*100</f>
        <v>0</v>
      </c>
      <c r="P439" s="12" t="e">
        <f>E439/L439</f>
        <v>#DIV/0!</v>
      </c>
      <c r="Q439" t="str">
        <f>LEFT(N439,SEARCH("/",N439,1)-1)</f>
        <v>film &amp; video</v>
      </c>
      <c r="R439" t="str">
        <f>RIGHT(N439,LEN(N439)-SEARCH("/",N439,1))</f>
        <v>animation</v>
      </c>
      <c r="S439" s="15">
        <f t="shared" si="12"/>
        <v>42591.31858796296</v>
      </c>
      <c r="T439" s="15">
        <f t="shared" si="13"/>
        <v>42651.31858796296</v>
      </c>
    </row>
    <row r="440" spans="1:20" ht="45" x14ac:dyDescent="0.25">
      <c r="A440">
        <v>438</v>
      </c>
      <c r="B440" s="3" t="s">
        <v>920</v>
      </c>
      <c r="C440" s="3" t="s">
        <v>921</v>
      </c>
      <c r="D440" s="12">
        <v>20000</v>
      </c>
      <c r="E440" s="12">
        <v>1876</v>
      </c>
      <c r="F440" t="s">
        <v>357</v>
      </c>
      <c r="G440" t="s">
        <v>17</v>
      </c>
      <c r="H440" t="s">
        <v>18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885</v>
      </c>
      <c r="O440" s="8">
        <f>E440/D440*100</f>
        <v>9.379999999999999</v>
      </c>
      <c r="P440" s="12">
        <f>E440/L440</f>
        <v>170.54545454545453</v>
      </c>
      <c r="Q440" t="str">
        <f>LEFT(N440,SEARCH("/",N440,1)-1)</f>
        <v>film &amp; video</v>
      </c>
      <c r="R440" t="str">
        <f>RIGHT(N440,LEN(N440)-SEARCH("/",N440,1))</f>
        <v>animation</v>
      </c>
      <c r="S440" s="15">
        <f t="shared" si="12"/>
        <v>42296.261087962965</v>
      </c>
      <c r="T440" s="15">
        <f t="shared" si="13"/>
        <v>42326.302754629629</v>
      </c>
    </row>
    <row r="441" spans="1:20" ht="60" x14ac:dyDescent="0.25">
      <c r="A441">
        <v>439</v>
      </c>
      <c r="B441" s="3" t="s">
        <v>922</v>
      </c>
      <c r="C441" s="3" t="s">
        <v>923</v>
      </c>
      <c r="D441" s="12">
        <v>450</v>
      </c>
      <c r="E441" s="12">
        <v>0</v>
      </c>
      <c r="F441" t="s">
        <v>357</v>
      </c>
      <c r="G441" t="s">
        <v>17</v>
      </c>
      <c r="H441" t="s">
        <v>18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885</v>
      </c>
      <c r="O441" s="8">
        <f>E441/D441*100</f>
        <v>0</v>
      </c>
      <c r="P441" s="12" t="e">
        <f>E441/L441</f>
        <v>#DIV/0!</v>
      </c>
      <c r="Q441" t="str">
        <f>LEFT(N441,SEARCH("/",N441,1)-1)</f>
        <v>film &amp; video</v>
      </c>
      <c r="R441" t="str">
        <f>RIGHT(N441,LEN(N441)-SEARCH("/",N441,1))</f>
        <v>animation</v>
      </c>
      <c r="S441" s="15">
        <f t="shared" si="12"/>
        <v>41919.761782407404</v>
      </c>
      <c r="T441" s="15">
        <f t="shared" si="13"/>
        <v>41929.761782407404</v>
      </c>
    </row>
    <row r="442" spans="1:20" ht="45" x14ac:dyDescent="0.25">
      <c r="A442">
        <v>440</v>
      </c>
      <c r="B442" s="3" t="s">
        <v>924</v>
      </c>
      <c r="C442" s="3" t="s">
        <v>925</v>
      </c>
      <c r="D442" s="12">
        <v>5000</v>
      </c>
      <c r="E442" s="12">
        <v>5</v>
      </c>
      <c r="F442" t="s">
        <v>357</v>
      </c>
      <c r="G442" t="s">
        <v>17</v>
      </c>
      <c r="H442" t="s">
        <v>18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885</v>
      </c>
      <c r="O442" s="8">
        <f>E442/D442*100</f>
        <v>0.1</v>
      </c>
      <c r="P442" s="12">
        <f>E442/L442</f>
        <v>5</v>
      </c>
      <c r="Q442" t="str">
        <f>LEFT(N442,SEARCH("/",N442,1)-1)</f>
        <v>film &amp; video</v>
      </c>
      <c r="R442" t="str">
        <f>RIGHT(N442,LEN(N442)-SEARCH("/",N442,1))</f>
        <v>animation</v>
      </c>
      <c r="S442" s="15">
        <f t="shared" si="12"/>
        <v>42423.985567129625</v>
      </c>
      <c r="T442" s="15">
        <f t="shared" si="13"/>
        <v>42453.943900462968</v>
      </c>
    </row>
    <row r="443" spans="1:20" ht="60" x14ac:dyDescent="0.25">
      <c r="A443">
        <v>441</v>
      </c>
      <c r="B443" s="3" t="s">
        <v>926</v>
      </c>
      <c r="C443" s="3" t="s">
        <v>927</v>
      </c>
      <c r="D443" s="12">
        <v>400</v>
      </c>
      <c r="E443" s="12">
        <v>0</v>
      </c>
      <c r="F443" t="s">
        <v>357</v>
      </c>
      <c r="G443" t="s">
        <v>24</v>
      </c>
      <c r="H443" t="s">
        <v>25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885</v>
      </c>
      <c r="O443" s="8">
        <f>E443/D443*100</f>
        <v>0</v>
      </c>
      <c r="P443" s="12" t="e">
        <f>E443/L443</f>
        <v>#DIV/0!</v>
      </c>
      <c r="Q443" t="str">
        <f>LEFT(N443,SEARCH("/",N443,1)-1)</f>
        <v>film &amp; video</v>
      </c>
      <c r="R443" t="str">
        <f>RIGHT(N443,LEN(N443)-SEARCH("/",N443,1))</f>
        <v>animation</v>
      </c>
      <c r="S443" s="15">
        <f t="shared" si="12"/>
        <v>41550.793935185182</v>
      </c>
      <c r="T443" s="15">
        <f t="shared" si="13"/>
        <v>41580.793935185182</v>
      </c>
    </row>
    <row r="444" spans="1:20" x14ac:dyDescent="0.25">
      <c r="A444">
        <v>442</v>
      </c>
      <c r="B444" s="3" t="s">
        <v>928</v>
      </c>
      <c r="C444" s="3" t="s">
        <v>929</v>
      </c>
      <c r="D444" s="12">
        <v>17000</v>
      </c>
      <c r="E444" s="12">
        <v>6691</v>
      </c>
      <c r="F444" t="s">
        <v>357</v>
      </c>
      <c r="G444" t="s">
        <v>17</v>
      </c>
      <c r="H444" t="s">
        <v>18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885</v>
      </c>
      <c r="O444" s="8">
        <f>E444/D444*100</f>
        <v>39.358823529411765</v>
      </c>
      <c r="P444" s="12">
        <f>E444/L444</f>
        <v>393.58823529411762</v>
      </c>
      <c r="Q444" t="str">
        <f>LEFT(N444,SEARCH("/",N444,1)-1)</f>
        <v>film &amp; video</v>
      </c>
      <c r="R444" t="str">
        <f>RIGHT(N444,LEN(N444)-SEARCH("/",N444,1))</f>
        <v>animation</v>
      </c>
      <c r="S444" s="15">
        <f t="shared" si="12"/>
        <v>42024.888692129629</v>
      </c>
      <c r="T444" s="15">
        <f t="shared" si="13"/>
        <v>42054.888692129629</v>
      </c>
    </row>
    <row r="445" spans="1:20" ht="45" x14ac:dyDescent="0.25">
      <c r="A445">
        <v>443</v>
      </c>
      <c r="B445" s="3" t="s">
        <v>930</v>
      </c>
      <c r="C445" s="3" t="s">
        <v>931</v>
      </c>
      <c r="D445" s="12">
        <v>10000</v>
      </c>
      <c r="E445" s="12">
        <v>10</v>
      </c>
      <c r="F445" t="s">
        <v>357</v>
      </c>
      <c r="G445" t="s">
        <v>159</v>
      </c>
      <c r="H445" t="s">
        <v>160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885</v>
      </c>
      <c r="O445" s="8">
        <f>E445/D445*100</f>
        <v>0.1</v>
      </c>
      <c r="P445" s="12">
        <f>E445/L445</f>
        <v>5</v>
      </c>
      <c r="Q445" t="str">
        <f>LEFT(N445,SEARCH("/",N445,1)-1)</f>
        <v>film &amp; video</v>
      </c>
      <c r="R445" t="str">
        <f>RIGHT(N445,LEN(N445)-SEARCH("/",N445,1))</f>
        <v>animation</v>
      </c>
      <c r="S445" s="15">
        <f t="shared" si="12"/>
        <v>41650.015057870369</v>
      </c>
      <c r="T445" s="15">
        <f t="shared" si="13"/>
        <v>41680.015057870369</v>
      </c>
    </row>
    <row r="446" spans="1:20" ht="45" x14ac:dyDescent="0.25">
      <c r="A446">
        <v>444</v>
      </c>
      <c r="B446" s="3" t="s">
        <v>932</v>
      </c>
      <c r="C446" s="3" t="s">
        <v>933</v>
      </c>
      <c r="D446" s="12">
        <v>1000</v>
      </c>
      <c r="E446" s="12">
        <v>50</v>
      </c>
      <c r="F446" t="s">
        <v>357</v>
      </c>
      <c r="G446" t="s">
        <v>17</v>
      </c>
      <c r="H446" t="s">
        <v>18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885</v>
      </c>
      <c r="O446" s="8">
        <f>E446/D446*100</f>
        <v>5</v>
      </c>
      <c r="P446" s="12">
        <f>E446/L446</f>
        <v>50</v>
      </c>
      <c r="Q446" t="str">
        <f>LEFT(N446,SEARCH("/",N446,1)-1)</f>
        <v>film &amp; video</v>
      </c>
      <c r="R446" t="str">
        <f>RIGHT(N446,LEN(N446)-SEARCH("/",N446,1))</f>
        <v>animation</v>
      </c>
      <c r="S446" s="15">
        <f t="shared" si="12"/>
        <v>40894.906956018516</v>
      </c>
      <c r="T446" s="15">
        <f t="shared" si="13"/>
        <v>40954.906956018516</v>
      </c>
    </row>
    <row r="447" spans="1:20" ht="45" x14ac:dyDescent="0.25">
      <c r="A447">
        <v>445</v>
      </c>
      <c r="B447" s="3" t="s">
        <v>934</v>
      </c>
      <c r="C447" s="3" t="s">
        <v>935</v>
      </c>
      <c r="D447" s="12">
        <v>60000</v>
      </c>
      <c r="E447" s="12">
        <v>2</v>
      </c>
      <c r="F447" t="s">
        <v>357</v>
      </c>
      <c r="G447" t="s">
        <v>17</v>
      </c>
      <c r="H447" t="s">
        <v>18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885</v>
      </c>
      <c r="O447" s="8">
        <f>E447/D447*100</f>
        <v>3.3333333333333335E-3</v>
      </c>
      <c r="P447" s="12">
        <f>E447/L447</f>
        <v>1</v>
      </c>
      <c r="Q447" t="str">
        <f>LEFT(N447,SEARCH("/",N447,1)-1)</f>
        <v>film &amp; video</v>
      </c>
      <c r="R447" t="str">
        <f>RIGHT(N447,LEN(N447)-SEARCH("/",N447,1))</f>
        <v>animation</v>
      </c>
      <c r="S447" s="15">
        <f t="shared" si="12"/>
        <v>42130.335358796292</v>
      </c>
      <c r="T447" s="15">
        <f t="shared" si="13"/>
        <v>42145.335358796292</v>
      </c>
    </row>
    <row r="448" spans="1:20" ht="60" x14ac:dyDescent="0.25">
      <c r="A448">
        <v>446</v>
      </c>
      <c r="B448" s="3" t="s">
        <v>936</v>
      </c>
      <c r="C448" s="3" t="s">
        <v>937</v>
      </c>
      <c r="D448" s="12">
        <v>10500</v>
      </c>
      <c r="E448" s="12">
        <v>766</v>
      </c>
      <c r="F448" t="s">
        <v>357</v>
      </c>
      <c r="G448" t="s">
        <v>17</v>
      </c>
      <c r="H448" t="s">
        <v>18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885</v>
      </c>
      <c r="O448" s="8">
        <f>E448/D448*100</f>
        <v>7.2952380952380951</v>
      </c>
      <c r="P448" s="12">
        <f>E448/L448</f>
        <v>47.875</v>
      </c>
      <c r="Q448" t="str">
        <f>LEFT(N448,SEARCH("/",N448,1)-1)</f>
        <v>film &amp; video</v>
      </c>
      <c r="R448" t="str">
        <f>RIGHT(N448,LEN(N448)-SEARCH("/",N448,1))</f>
        <v>animation</v>
      </c>
      <c r="S448" s="15">
        <f t="shared" si="12"/>
        <v>42037.083564814813</v>
      </c>
      <c r="T448" s="15">
        <f t="shared" si="13"/>
        <v>42067.083564814813</v>
      </c>
    </row>
    <row r="449" spans="1:20" ht="60" x14ac:dyDescent="0.25">
      <c r="A449">
        <v>447</v>
      </c>
      <c r="B449" s="3" t="s">
        <v>938</v>
      </c>
      <c r="C449" s="3" t="s">
        <v>939</v>
      </c>
      <c r="D449" s="12">
        <v>30000</v>
      </c>
      <c r="E449" s="12">
        <v>5</v>
      </c>
      <c r="F449" t="s">
        <v>357</v>
      </c>
      <c r="G449" t="s">
        <v>24</v>
      </c>
      <c r="H449" t="s">
        <v>25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885</v>
      </c>
      <c r="O449" s="8">
        <f>E449/D449*100</f>
        <v>1.6666666666666666E-2</v>
      </c>
      <c r="P449" s="12">
        <f>E449/L449</f>
        <v>5</v>
      </c>
      <c r="Q449" t="str">
        <f>LEFT(N449,SEARCH("/",N449,1)-1)</f>
        <v>film &amp; video</v>
      </c>
      <c r="R449" t="str">
        <f>RIGHT(N449,LEN(N449)-SEARCH("/",N449,1))</f>
        <v>animation</v>
      </c>
      <c r="S449" s="15">
        <f t="shared" si="12"/>
        <v>41331.555127314816</v>
      </c>
      <c r="T449" s="15">
        <f t="shared" si="13"/>
        <v>41356.513460648144</v>
      </c>
    </row>
    <row r="450" spans="1:20" ht="60" x14ac:dyDescent="0.25">
      <c r="A450">
        <v>448</v>
      </c>
      <c r="B450" s="3" t="s">
        <v>940</v>
      </c>
      <c r="C450" s="3" t="s">
        <v>941</v>
      </c>
      <c r="D450" s="12">
        <v>2500</v>
      </c>
      <c r="E450" s="12">
        <v>82.01</v>
      </c>
      <c r="F450" t="s">
        <v>357</v>
      </c>
      <c r="G450" t="s">
        <v>17</v>
      </c>
      <c r="H450" t="s">
        <v>18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885</v>
      </c>
      <c r="O450" s="8">
        <f>E450/D450*100</f>
        <v>3.2804000000000002</v>
      </c>
      <c r="P450" s="12">
        <f>E450/L450</f>
        <v>20.502500000000001</v>
      </c>
      <c r="Q450" t="str">
        <f>LEFT(N450,SEARCH("/",N450,1)-1)</f>
        <v>film &amp; video</v>
      </c>
      <c r="R450" t="str">
        <f>RIGHT(N450,LEN(N450)-SEARCH("/",N450,1))</f>
        <v>animation</v>
      </c>
      <c r="S450" s="15">
        <f t="shared" si="12"/>
        <v>41753.758043981477</v>
      </c>
      <c r="T450" s="15">
        <f t="shared" si="13"/>
        <v>41773.758043981477</v>
      </c>
    </row>
    <row r="451" spans="1:20" ht="60" x14ac:dyDescent="0.25">
      <c r="A451">
        <v>449</v>
      </c>
      <c r="B451" s="3" t="s">
        <v>942</v>
      </c>
      <c r="C451" s="3" t="s">
        <v>943</v>
      </c>
      <c r="D451" s="12">
        <v>2000</v>
      </c>
      <c r="E451" s="12">
        <v>45</v>
      </c>
      <c r="F451" t="s">
        <v>357</v>
      </c>
      <c r="G451" t="s">
        <v>24</v>
      </c>
      <c r="H451" t="s">
        <v>25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885</v>
      </c>
      <c r="O451" s="8">
        <f>E451/D451*100</f>
        <v>2.25</v>
      </c>
      <c r="P451" s="12">
        <f>E451/L451</f>
        <v>9</v>
      </c>
      <c r="Q451" t="str">
        <f>LEFT(N451,SEARCH("/",N451,1)-1)</f>
        <v>film &amp; video</v>
      </c>
      <c r="R451" t="str">
        <f>RIGHT(N451,LEN(N451)-SEARCH("/",N451,1))</f>
        <v>animation</v>
      </c>
      <c r="S451" s="15">
        <f t="shared" ref="S451:S514" si="14">(((J451/60)/60)/24)+DATE(1970,1,1)</f>
        <v>41534.568113425928</v>
      </c>
      <c r="T451" s="15">
        <f t="shared" ref="T451:T514" si="15">(((I451/60)/60)/24)+DATE(1970,1,1)</f>
        <v>41564.568113425928</v>
      </c>
    </row>
    <row r="452" spans="1:20" ht="60" x14ac:dyDescent="0.25">
      <c r="A452">
        <v>450</v>
      </c>
      <c r="B452" s="3" t="s">
        <v>944</v>
      </c>
      <c r="C452" s="3" t="s">
        <v>945</v>
      </c>
      <c r="D452" s="12">
        <v>50000</v>
      </c>
      <c r="E452" s="12">
        <v>396</v>
      </c>
      <c r="F452" t="s">
        <v>357</v>
      </c>
      <c r="G452" t="s">
        <v>17</v>
      </c>
      <c r="H452" t="s">
        <v>18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885</v>
      </c>
      <c r="O452" s="8">
        <f>E452/D452*100</f>
        <v>0.79200000000000004</v>
      </c>
      <c r="P452" s="12">
        <f>E452/L452</f>
        <v>56.571428571428569</v>
      </c>
      <c r="Q452" t="str">
        <f>LEFT(N452,SEARCH("/",N452,1)-1)</f>
        <v>film &amp; video</v>
      </c>
      <c r="R452" t="str">
        <f>RIGHT(N452,LEN(N452)-SEARCH("/",N452,1))</f>
        <v>animation</v>
      </c>
      <c r="S452" s="15">
        <f t="shared" si="14"/>
        <v>41654.946759259255</v>
      </c>
      <c r="T452" s="15">
        <f t="shared" si="15"/>
        <v>41684.946759259255</v>
      </c>
    </row>
    <row r="453" spans="1:20" ht="60" x14ac:dyDescent="0.25">
      <c r="A453">
        <v>451</v>
      </c>
      <c r="B453" s="3" t="s">
        <v>946</v>
      </c>
      <c r="C453" s="3" t="s">
        <v>947</v>
      </c>
      <c r="D453" s="12">
        <v>20000</v>
      </c>
      <c r="E453" s="12">
        <v>0</v>
      </c>
      <c r="F453" t="s">
        <v>357</v>
      </c>
      <c r="G453" t="s">
        <v>17</v>
      </c>
      <c r="H453" t="s">
        <v>18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885</v>
      </c>
      <c r="O453" s="8">
        <f>E453/D453*100</f>
        <v>0</v>
      </c>
      <c r="P453" s="12" t="e">
        <f>E453/L453</f>
        <v>#DIV/0!</v>
      </c>
      <c r="Q453" t="str">
        <f>LEFT(N453,SEARCH("/",N453,1)-1)</f>
        <v>film &amp; video</v>
      </c>
      <c r="R453" t="str">
        <f>RIGHT(N453,LEN(N453)-SEARCH("/",N453,1))</f>
        <v>animation</v>
      </c>
      <c r="S453" s="15">
        <f t="shared" si="14"/>
        <v>41634.715173611112</v>
      </c>
      <c r="T453" s="15">
        <f t="shared" si="15"/>
        <v>41664.715173611112</v>
      </c>
    </row>
    <row r="454" spans="1:20" ht="45" x14ac:dyDescent="0.25">
      <c r="A454">
        <v>452</v>
      </c>
      <c r="B454" s="3" t="s">
        <v>948</v>
      </c>
      <c r="C454" s="3" t="s">
        <v>949</v>
      </c>
      <c r="D454" s="12">
        <v>750</v>
      </c>
      <c r="E454" s="12">
        <v>480</v>
      </c>
      <c r="F454" t="s">
        <v>357</v>
      </c>
      <c r="G454" t="s">
        <v>17</v>
      </c>
      <c r="H454" t="s">
        <v>18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885</v>
      </c>
      <c r="O454" s="8">
        <f>E454/D454*100</f>
        <v>64</v>
      </c>
      <c r="P454" s="12">
        <f>E454/L454</f>
        <v>40</v>
      </c>
      <c r="Q454" t="str">
        <f>LEFT(N454,SEARCH("/",N454,1)-1)</f>
        <v>film &amp; video</v>
      </c>
      <c r="R454" t="str">
        <f>RIGHT(N454,LEN(N454)-SEARCH("/",N454,1))</f>
        <v>animation</v>
      </c>
      <c r="S454" s="15">
        <f t="shared" si="14"/>
        <v>42107.703877314809</v>
      </c>
      <c r="T454" s="15">
        <f t="shared" si="15"/>
        <v>42137.703877314809</v>
      </c>
    </row>
    <row r="455" spans="1:20" ht="60" x14ac:dyDescent="0.25">
      <c r="A455">
        <v>453</v>
      </c>
      <c r="B455" s="3" t="s">
        <v>950</v>
      </c>
      <c r="C455" s="3" t="s">
        <v>951</v>
      </c>
      <c r="D455" s="12">
        <v>94875</v>
      </c>
      <c r="E455" s="12">
        <v>26</v>
      </c>
      <c r="F455" t="s">
        <v>357</v>
      </c>
      <c r="G455" t="s">
        <v>17</v>
      </c>
      <c r="H455" t="s">
        <v>18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885</v>
      </c>
      <c r="O455" s="8">
        <f>E455/D455*100</f>
        <v>2.7404479578392621E-2</v>
      </c>
      <c r="P455" s="12">
        <f>E455/L455</f>
        <v>13</v>
      </c>
      <c r="Q455" t="str">
        <f>LEFT(N455,SEARCH("/",N455,1)-1)</f>
        <v>film &amp; video</v>
      </c>
      <c r="R455" t="str">
        <f>RIGHT(N455,LEN(N455)-SEARCH("/",N455,1))</f>
        <v>animation</v>
      </c>
      <c r="S455" s="15">
        <f t="shared" si="14"/>
        <v>42038.824988425928</v>
      </c>
      <c r="T455" s="15">
        <f t="shared" si="15"/>
        <v>42054.824988425928</v>
      </c>
    </row>
    <row r="456" spans="1:20" ht="45" x14ac:dyDescent="0.25">
      <c r="A456">
        <v>454</v>
      </c>
      <c r="B456" s="3" t="s">
        <v>952</v>
      </c>
      <c r="C456" s="3" t="s">
        <v>953</v>
      </c>
      <c r="D456" s="12">
        <v>10000</v>
      </c>
      <c r="E456" s="12">
        <v>82</v>
      </c>
      <c r="F456" t="s">
        <v>357</v>
      </c>
      <c r="G456" t="s">
        <v>17</v>
      </c>
      <c r="H456" t="s">
        <v>18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885</v>
      </c>
      <c r="O456" s="8">
        <f>E456/D456*100</f>
        <v>0.82000000000000006</v>
      </c>
      <c r="P456" s="12">
        <f>E456/L456</f>
        <v>16.399999999999999</v>
      </c>
      <c r="Q456" t="str">
        <f>LEFT(N456,SEARCH("/",N456,1)-1)</f>
        <v>film &amp; video</v>
      </c>
      <c r="R456" t="str">
        <f>RIGHT(N456,LEN(N456)-SEARCH("/",N456,1))</f>
        <v>animation</v>
      </c>
      <c r="S456" s="15">
        <f t="shared" si="14"/>
        <v>41938.717256944445</v>
      </c>
      <c r="T456" s="15">
        <f t="shared" si="15"/>
        <v>41969.551388888889</v>
      </c>
    </row>
    <row r="457" spans="1:20" ht="60" x14ac:dyDescent="0.25">
      <c r="A457">
        <v>455</v>
      </c>
      <c r="B457" s="3" t="s">
        <v>954</v>
      </c>
      <c r="C457" s="3" t="s">
        <v>955</v>
      </c>
      <c r="D457" s="12">
        <v>65000</v>
      </c>
      <c r="E457" s="12">
        <v>45</v>
      </c>
      <c r="F457" t="s">
        <v>357</v>
      </c>
      <c r="G457" t="s">
        <v>17</v>
      </c>
      <c r="H457" t="s">
        <v>18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885</v>
      </c>
      <c r="O457" s="8">
        <f>E457/D457*100</f>
        <v>6.9230769230769221E-2</v>
      </c>
      <c r="P457" s="12">
        <f>E457/L457</f>
        <v>22.5</v>
      </c>
      <c r="Q457" t="str">
        <f>LEFT(N457,SEARCH("/",N457,1)-1)</f>
        <v>film &amp; video</v>
      </c>
      <c r="R457" t="str">
        <f>RIGHT(N457,LEN(N457)-SEARCH("/",N457,1))</f>
        <v>animation</v>
      </c>
      <c r="S457" s="15">
        <f t="shared" si="14"/>
        <v>40971.002569444441</v>
      </c>
      <c r="T457" s="15">
        <f t="shared" si="15"/>
        <v>41016.021527777775</v>
      </c>
    </row>
    <row r="458" spans="1:20" ht="60" x14ac:dyDescent="0.25">
      <c r="A458">
        <v>456</v>
      </c>
      <c r="B458" s="3" t="s">
        <v>956</v>
      </c>
      <c r="C458" s="3" t="s">
        <v>957</v>
      </c>
      <c r="D458" s="12">
        <v>8888</v>
      </c>
      <c r="E458" s="12">
        <v>61</v>
      </c>
      <c r="F458" t="s">
        <v>357</v>
      </c>
      <c r="G458" t="s">
        <v>17</v>
      </c>
      <c r="H458" t="s">
        <v>18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885</v>
      </c>
      <c r="O458" s="8">
        <f>E458/D458*100</f>
        <v>0.68631863186318631</v>
      </c>
      <c r="P458" s="12">
        <f>E458/L458</f>
        <v>20.333333333333332</v>
      </c>
      <c r="Q458" t="str">
        <f>LEFT(N458,SEARCH("/",N458,1)-1)</f>
        <v>film &amp; video</v>
      </c>
      <c r="R458" t="str">
        <f>RIGHT(N458,LEN(N458)-SEARCH("/",N458,1))</f>
        <v>animation</v>
      </c>
      <c r="S458" s="15">
        <f t="shared" si="14"/>
        <v>41547.694456018515</v>
      </c>
      <c r="T458" s="15">
        <f t="shared" si="15"/>
        <v>41569.165972222225</v>
      </c>
    </row>
    <row r="459" spans="1:20" ht="60" x14ac:dyDescent="0.25">
      <c r="A459">
        <v>457</v>
      </c>
      <c r="B459" s="3" t="s">
        <v>958</v>
      </c>
      <c r="C459" s="3" t="s">
        <v>959</v>
      </c>
      <c r="D459" s="12">
        <v>20000</v>
      </c>
      <c r="E459" s="12">
        <v>0</v>
      </c>
      <c r="F459" t="s">
        <v>357</v>
      </c>
      <c r="G459" t="s">
        <v>159</v>
      </c>
      <c r="H459" t="s">
        <v>160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885</v>
      </c>
      <c r="O459" s="8">
        <f>E459/D459*100</f>
        <v>0</v>
      </c>
      <c r="P459" s="12" t="e">
        <f>E459/L459</f>
        <v>#DIV/0!</v>
      </c>
      <c r="Q459" t="str">
        <f>LEFT(N459,SEARCH("/",N459,1)-1)</f>
        <v>film &amp; video</v>
      </c>
      <c r="R459" t="str">
        <f>RIGHT(N459,LEN(N459)-SEARCH("/",N459,1))</f>
        <v>animation</v>
      </c>
      <c r="S459" s="15">
        <f t="shared" si="14"/>
        <v>41837.767500000002</v>
      </c>
      <c r="T459" s="15">
        <f t="shared" si="15"/>
        <v>41867.767500000002</v>
      </c>
    </row>
    <row r="460" spans="1:20" ht="45" x14ac:dyDescent="0.25">
      <c r="A460">
        <v>458</v>
      </c>
      <c r="B460" s="3" t="s">
        <v>960</v>
      </c>
      <c r="C460" s="3" t="s">
        <v>961</v>
      </c>
      <c r="D460" s="12">
        <v>10000</v>
      </c>
      <c r="E460" s="12">
        <v>821</v>
      </c>
      <c r="F460" t="s">
        <v>357</v>
      </c>
      <c r="G460" t="s">
        <v>24</v>
      </c>
      <c r="H460" t="s">
        <v>25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885</v>
      </c>
      <c r="O460" s="8">
        <f>E460/D460*100</f>
        <v>8.2100000000000009</v>
      </c>
      <c r="P460" s="12">
        <f>E460/L460</f>
        <v>16.755102040816325</v>
      </c>
      <c r="Q460" t="str">
        <f>LEFT(N460,SEARCH("/",N460,1)-1)</f>
        <v>film &amp; video</v>
      </c>
      <c r="R460" t="str">
        <f>RIGHT(N460,LEN(N460)-SEARCH("/",N460,1))</f>
        <v>animation</v>
      </c>
      <c r="S460" s="15">
        <f t="shared" si="14"/>
        <v>41378.69976851852</v>
      </c>
      <c r="T460" s="15">
        <f t="shared" si="15"/>
        <v>41408.69976851852</v>
      </c>
    </row>
    <row r="461" spans="1:20" ht="60" x14ac:dyDescent="0.25">
      <c r="A461">
        <v>459</v>
      </c>
      <c r="B461" s="3" t="s">
        <v>962</v>
      </c>
      <c r="C461" s="3" t="s">
        <v>963</v>
      </c>
      <c r="D461" s="12">
        <v>39000</v>
      </c>
      <c r="E461" s="12">
        <v>25</v>
      </c>
      <c r="F461" t="s">
        <v>357</v>
      </c>
      <c r="G461" t="s">
        <v>17</v>
      </c>
      <c r="H461" t="s">
        <v>18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885</v>
      </c>
      <c r="O461" s="8">
        <f>E461/D461*100</f>
        <v>6.4102564102564097E-2</v>
      </c>
      <c r="P461" s="12">
        <f>E461/L461</f>
        <v>25</v>
      </c>
      <c r="Q461" t="str">
        <f>LEFT(N461,SEARCH("/",N461,1)-1)</f>
        <v>film &amp; video</v>
      </c>
      <c r="R461" t="str">
        <f>RIGHT(N461,LEN(N461)-SEARCH("/",N461,1))</f>
        <v>animation</v>
      </c>
      <c r="S461" s="15">
        <f t="shared" si="14"/>
        <v>40800.6403587963</v>
      </c>
      <c r="T461" s="15">
        <f t="shared" si="15"/>
        <v>40860.682025462964</v>
      </c>
    </row>
    <row r="462" spans="1:20" ht="30" x14ac:dyDescent="0.25">
      <c r="A462">
        <v>460</v>
      </c>
      <c r="B462" s="3" t="s">
        <v>964</v>
      </c>
      <c r="C462" s="3" t="s">
        <v>965</v>
      </c>
      <c r="D462" s="12">
        <v>8500</v>
      </c>
      <c r="E462" s="12">
        <v>25</v>
      </c>
      <c r="F462" t="s">
        <v>357</v>
      </c>
      <c r="G462" t="s">
        <v>17</v>
      </c>
      <c r="H462" t="s">
        <v>18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885</v>
      </c>
      <c r="O462" s="8">
        <f>E462/D462*100</f>
        <v>0.29411764705882354</v>
      </c>
      <c r="P462" s="12">
        <f>E462/L462</f>
        <v>12.5</v>
      </c>
      <c r="Q462" t="str">
        <f>LEFT(N462,SEARCH("/",N462,1)-1)</f>
        <v>film &amp; video</v>
      </c>
      <c r="R462" t="str">
        <f>RIGHT(N462,LEN(N462)-SEARCH("/",N462,1))</f>
        <v>animation</v>
      </c>
      <c r="S462" s="15">
        <f t="shared" si="14"/>
        <v>41759.542534722219</v>
      </c>
      <c r="T462" s="15">
        <f t="shared" si="15"/>
        <v>41791.166666666664</v>
      </c>
    </row>
    <row r="463" spans="1:20" ht="60" x14ac:dyDescent="0.25">
      <c r="A463">
        <v>461</v>
      </c>
      <c r="B463" s="3" t="s">
        <v>966</v>
      </c>
      <c r="C463" s="3" t="s">
        <v>967</v>
      </c>
      <c r="D463" s="12">
        <v>550</v>
      </c>
      <c r="E463" s="12">
        <v>0</v>
      </c>
      <c r="F463" t="s">
        <v>357</v>
      </c>
      <c r="G463" t="s">
        <v>24</v>
      </c>
      <c r="H463" t="s">
        <v>25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885</v>
      </c>
      <c r="O463" s="8">
        <f>E463/D463*100</f>
        <v>0</v>
      </c>
      <c r="P463" s="12" t="e">
        <f>E463/L463</f>
        <v>#DIV/0!</v>
      </c>
      <c r="Q463" t="str">
        <f>LEFT(N463,SEARCH("/",N463,1)-1)</f>
        <v>film &amp; video</v>
      </c>
      <c r="R463" t="str">
        <f>RIGHT(N463,LEN(N463)-SEARCH("/",N463,1))</f>
        <v>animation</v>
      </c>
      <c r="S463" s="15">
        <f t="shared" si="14"/>
        <v>41407.84684027778</v>
      </c>
      <c r="T463" s="15">
        <f t="shared" si="15"/>
        <v>41427.84684027778</v>
      </c>
    </row>
    <row r="464" spans="1:20" ht="60" x14ac:dyDescent="0.25">
      <c r="A464">
        <v>462</v>
      </c>
      <c r="B464" s="3" t="s">
        <v>968</v>
      </c>
      <c r="C464" s="3" t="s">
        <v>969</v>
      </c>
      <c r="D464" s="12">
        <v>100000</v>
      </c>
      <c r="E464" s="12">
        <v>0</v>
      </c>
      <c r="F464" t="s">
        <v>357</v>
      </c>
      <c r="G464" t="s">
        <v>17</v>
      </c>
      <c r="H464" t="s">
        <v>18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885</v>
      </c>
      <c r="O464" s="8">
        <f>E464/D464*100</f>
        <v>0</v>
      </c>
      <c r="P464" s="12" t="e">
        <f>E464/L464</f>
        <v>#DIV/0!</v>
      </c>
      <c r="Q464" t="str">
        <f>LEFT(N464,SEARCH("/",N464,1)-1)</f>
        <v>film &amp; video</v>
      </c>
      <c r="R464" t="str">
        <f>RIGHT(N464,LEN(N464)-SEARCH("/",N464,1))</f>
        <v>animation</v>
      </c>
      <c r="S464" s="15">
        <f t="shared" si="14"/>
        <v>40705.126631944448</v>
      </c>
      <c r="T464" s="15">
        <f t="shared" si="15"/>
        <v>40765.126631944448</v>
      </c>
    </row>
    <row r="465" spans="1:20" ht="45" x14ac:dyDescent="0.25">
      <c r="A465">
        <v>463</v>
      </c>
      <c r="B465" s="3" t="s">
        <v>970</v>
      </c>
      <c r="C465" s="3" t="s">
        <v>971</v>
      </c>
      <c r="D465" s="12">
        <v>55000</v>
      </c>
      <c r="E465" s="12">
        <v>1250</v>
      </c>
      <c r="F465" t="s">
        <v>357</v>
      </c>
      <c r="G465" t="s">
        <v>17</v>
      </c>
      <c r="H465" t="s">
        <v>18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885</v>
      </c>
      <c r="O465" s="8">
        <f>E465/D465*100</f>
        <v>2.2727272727272729</v>
      </c>
      <c r="P465" s="12">
        <f>E465/L465</f>
        <v>113.63636363636364</v>
      </c>
      <c r="Q465" t="str">
        <f>LEFT(N465,SEARCH("/",N465,1)-1)</f>
        <v>film &amp; video</v>
      </c>
      <c r="R465" t="str">
        <f>RIGHT(N465,LEN(N465)-SEARCH("/",N465,1))</f>
        <v>animation</v>
      </c>
      <c r="S465" s="15">
        <f t="shared" si="14"/>
        <v>40750.710104166668</v>
      </c>
      <c r="T465" s="15">
        <f t="shared" si="15"/>
        <v>40810.710104166668</v>
      </c>
    </row>
    <row r="466" spans="1:20" ht="45" x14ac:dyDescent="0.25">
      <c r="A466">
        <v>464</v>
      </c>
      <c r="B466" s="3" t="s">
        <v>972</v>
      </c>
      <c r="C466" s="3" t="s">
        <v>973</v>
      </c>
      <c r="D466" s="12">
        <v>1010</v>
      </c>
      <c r="E466" s="12">
        <v>1</v>
      </c>
      <c r="F466" t="s">
        <v>357</v>
      </c>
      <c r="G466" t="s">
        <v>502</v>
      </c>
      <c r="H466" t="s">
        <v>55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885</v>
      </c>
      <c r="O466" s="8">
        <f>E466/D466*100</f>
        <v>9.9009900990099015E-2</v>
      </c>
      <c r="P466" s="12">
        <f>E466/L466</f>
        <v>1</v>
      </c>
      <c r="Q466" t="str">
        <f>LEFT(N466,SEARCH("/",N466,1)-1)</f>
        <v>film &amp; video</v>
      </c>
      <c r="R466" t="str">
        <f>RIGHT(N466,LEN(N466)-SEARCH("/",N466,1))</f>
        <v>animation</v>
      </c>
      <c r="S466" s="15">
        <f t="shared" si="14"/>
        <v>42488.848784722228</v>
      </c>
      <c r="T466" s="15">
        <f t="shared" si="15"/>
        <v>42508.848784722228</v>
      </c>
    </row>
    <row r="467" spans="1:20" ht="30" x14ac:dyDescent="0.25">
      <c r="A467">
        <v>465</v>
      </c>
      <c r="B467" s="3" t="s">
        <v>974</v>
      </c>
      <c r="C467" s="3" t="s">
        <v>975</v>
      </c>
      <c r="D467" s="12">
        <v>512</v>
      </c>
      <c r="E467" s="12">
        <v>138</v>
      </c>
      <c r="F467" t="s">
        <v>357</v>
      </c>
      <c r="G467" t="s">
        <v>17</v>
      </c>
      <c r="H467" t="s">
        <v>18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885</v>
      </c>
      <c r="O467" s="8">
        <f>E467/D467*100</f>
        <v>26.953125</v>
      </c>
      <c r="P467" s="12">
        <f>E467/L467</f>
        <v>17.25</v>
      </c>
      <c r="Q467" t="str">
        <f>LEFT(N467,SEARCH("/",N467,1)-1)</f>
        <v>film &amp; video</v>
      </c>
      <c r="R467" t="str">
        <f>RIGHT(N467,LEN(N467)-SEARCH("/",N467,1))</f>
        <v>animation</v>
      </c>
      <c r="S467" s="15">
        <f t="shared" si="14"/>
        <v>41801.120069444441</v>
      </c>
      <c r="T467" s="15">
        <f t="shared" si="15"/>
        <v>41817.120069444441</v>
      </c>
    </row>
    <row r="468" spans="1:20" ht="45" x14ac:dyDescent="0.25">
      <c r="A468">
        <v>466</v>
      </c>
      <c r="B468" s="3" t="s">
        <v>976</v>
      </c>
      <c r="C468" s="3" t="s">
        <v>977</v>
      </c>
      <c r="D468" s="12">
        <v>10000</v>
      </c>
      <c r="E468" s="12">
        <v>76</v>
      </c>
      <c r="F468" t="s">
        <v>357</v>
      </c>
      <c r="G468" t="s">
        <v>17</v>
      </c>
      <c r="H468" t="s">
        <v>18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885</v>
      </c>
      <c r="O468" s="8">
        <f>E468/D468*100</f>
        <v>0.76</v>
      </c>
      <c r="P468" s="12">
        <f>E468/L468</f>
        <v>15.2</v>
      </c>
      <c r="Q468" t="str">
        <f>LEFT(N468,SEARCH("/",N468,1)-1)</f>
        <v>film &amp; video</v>
      </c>
      <c r="R468" t="str">
        <f>RIGHT(N468,LEN(N468)-SEARCH("/",N468,1))</f>
        <v>animation</v>
      </c>
      <c r="S468" s="15">
        <f t="shared" si="14"/>
        <v>41129.942870370374</v>
      </c>
      <c r="T468" s="15">
        <f t="shared" si="15"/>
        <v>41159.942870370374</v>
      </c>
    </row>
    <row r="469" spans="1:20" ht="60" x14ac:dyDescent="0.25">
      <c r="A469">
        <v>467</v>
      </c>
      <c r="B469" s="3" t="s">
        <v>978</v>
      </c>
      <c r="C469" s="3" t="s">
        <v>979</v>
      </c>
      <c r="D469" s="12">
        <v>20000</v>
      </c>
      <c r="E469" s="12">
        <v>4315</v>
      </c>
      <c r="F469" t="s">
        <v>357</v>
      </c>
      <c r="G469" t="s">
        <v>17</v>
      </c>
      <c r="H469" t="s">
        <v>18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885</v>
      </c>
      <c r="O469" s="8">
        <f>E469/D469*100</f>
        <v>21.574999999999999</v>
      </c>
      <c r="P469" s="12">
        <f>E469/L469</f>
        <v>110.64102564102564</v>
      </c>
      <c r="Q469" t="str">
        <f>LEFT(N469,SEARCH("/",N469,1)-1)</f>
        <v>film &amp; video</v>
      </c>
      <c r="R469" t="str">
        <f>RIGHT(N469,LEN(N469)-SEARCH("/",N469,1))</f>
        <v>animation</v>
      </c>
      <c r="S469" s="15">
        <f t="shared" si="14"/>
        <v>41135.679791666669</v>
      </c>
      <c r="T469" s="15">
        <f t="shared" si="15"/>
        <v>41180.679791666669</v>
      </c>
    </row>
    <row r="470" spans="1:20" ht="60" x14ac:dyDescent="0.25">
      <c r="A470">
        <v>468</v>
      </c>
      <c r="B470" s="3" t="s">
        <v>980</v>
      </c>
      <c r="C470" s="3" t="s">
        <v>981</v>
      </c>
      <c r="D470" s="12">
        <v>7500</v>
      </c>
      <c r="E470" s="12">
        <v>0</v>
      </c>
      <c r="F470" t="s">
        <v>357</v>
      </c>
      <c r="G470" t="s">
        <v>17</v>
      </c>
      <c r="H470" t="s">
        <v>18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885</v>
      </c>
      <c r="O470" s="8">
        <f>E470/D470*100</f>
        <v>0</v>
      </c>
      <c r="P470" s="12" t="e">
        <f>E470/L470</f>
        <v>#DIV/0!</v>
      </c>
      <c r="Q470" t="str">
        <f>LEFT(N470,SEARCH("/",N470,1)-1)</f>
        <v>film &amp; video</v>
      </c>
      <c r="R470" t="str">
        <f>RIGHT(N470,LEN(N470)-SEARCH("/",N470,1))</f>
        <v>animation</v>
      </c>
      <c r="S470" s="15">
        <f t="shared" si="14"/>
        <v>41041.167627314811</v>
      </c>
      <c r="T470" s="15">
        <f t="shared" si="15"/>
        <v>41101.160474537035</v>
      </c>
    </row>
    <row r="471" spans="1:20" ht="30" x14ac:dyDescent="0.25">
      <c r="A471">
        <v>469</v>
      </c>
      <c r="B471" s="3" t="s">
        <v>982</v>
      </c>
      <c r="C471" s="3" t="s">
        <v>983</v>
      </c>
      <c r="D471" s="12">
        <v>6000</v>
      </c>
      <c r="E471" s="12">
        <v>0</v>
      </c>
      <c r="F471" t="s">
        <v>357</v>
      </c>
      <c r="G471" t="s">
        <v>24</v>
      </c>
      <c r="H471" t="s">
        <v>25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885</v>
      </c>
      <c r="O471" s="8">
        <f>E471/D471*100</f>
        <v>0</v>
      </c>
      <c r="P471" s="12" t="e">
        <f>E471/L471</f>
        <v>#DIV/0!</v>
      </c>
      <c r="Q471" t="str">
        <f>LEFT(N471,SEARCH("/",N471,1)-1)</f>
        <v>film &amp; video</v>
      </c>
      <c r="R471" t="str">
        <f>RIGHT(N471,LEN(N471)-SEARCH("/",N471,1))</f>
        <v>animation</v>
      </c>
      <c r="S471" s="15">
        <f t="shared" si="14"/>
        <v>41827.989861111113</v>
      </c>
      <c r="T471" s="15">
        <f t="shared" si="15"/>
        <v>41887.989861111113</v>
      </c>
    </row>
    <row r="472" spans="1:20" ht="60" x14ac:dyDescent="0.25">
      <c r="A472">
        <v>470</v>
      </c>
      <c r="B472" s="3" t="s">
        <v>984</v>
      </c>
      <c r="C472" s="3" t="s">
        <v>985</v>
      </c>
      <c r="D472" s="12">
        <v>5000</v>
      </c>
      <c r="E472" s="12">
        <v>51</v>
      </c>
      <c r="F472" t="s">
        <v>357</v>
      </c>
      <c r="G472" t="s">
        <v>17</v>
      </c>
      <c r="H472" t="s">
        <v>18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885</v>
      </c>
      <c r="O472" s="8">
        <f>E472/D472*100</f>
        <v>1.02</v>
      </c>
      <c r="P472" s="12">
        <f>E472/L472</f>
        <v>25.5</v>
      </c>
      <c r="Q472" t="str">
        <f>LEFT(N472,SEARCH("/",N472,1)-1)</f>
        <v>film &amp; video</v>
      </c>
      <c r="R472" t="str">
        <f>RIGHT(N472,LEN(N472)-SEARCH("/",N472,1))</f>
        <v>animation</v>
      </c>
      <c r="S472" s="15">
        <f t="shared" si="14"/>
        <v>41605.167696759258</v>
      </c>
      <c r="T472" s="15">
        <f t="shared" si="15"/>
        <v>41655.166666666664</v>
      </c>
    </row>
    <row r="473" spans="1:20" ht="60" x14ac:dyDescent="0.25">
      <c r="A473">
        <v>471</v>
      </c>
      <c r="B473" s="3" t="s">
        <v>986</v>
      </c>
      <c r="C473" s="3" t="s">
        <v>987</v>
      </c>
      <c r="D473" s="12">
        <v>55000</v>
      </c>
      <c r="E473" s="12">
        <v>6541</v>
      </c>
      <c r="F473" t="s">
        <v>357</v>
      </c>
      <c r="G473" t="s">
        <v>17</v>
      </c>
      <c r="H473" t="s">
        <v>18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885</v>
      </c>
      <c r="O473" s="8">
        <f>E473/D473*100</f>
        <v>11.892727272727273</v>
      </c>
      <c r="P473" s="12">
        <f>E473/L473</f>
        <v>38.476470588235294</v>
      </c>
      <c r="Q473" t="str">
        <f>LEFT(N473,SEARCH("/",N473,1)-1)</f>
        <v>film &amp; video</v>
      </c>
      <c r="R473" t="str">
        <f>RIGHT(N473,LEN(N473)-SEARCH("/",N473,1))</f>
        <v>animation</v>
      </c>
      <c r="S473" s="15">
        <f t="shared" si="14"/>
        <v>41703.721979166665</v>
      </c>
      <c r="T473" s="15">
        <f t="shared" si="15"/>
        <v>41748.680312500001</v>
      </c>
    </row>
    <row r="474" spans="1:20" ht="60" x14ac:dyDescent="0.25">
      <c r="A474">
        <v>472</v>
      </c>
      <c r="B474" s="3" t="s">
        <v>988</v>
      </c>
      <c r="C474" s="3" t="s">
        <v>989</v>
      </c>
      <c r="D474" s="12">
        <v>800</v>
      </c>
      <c r="E474" s="12">
        <v>141</v>
      </c>
      <c r="F474" t="s">
        <v>357</v>
      </c>
      <c r="G474" t="s">
        <v>17</v>
      </c>
      <c r="H474" t="s">
        <v>18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885</v>
      </c>
      <c r="O474" s="8">
        <f>E474/D474*100</f>
        <v>17.625</v>
      </c>
      <c r="P474" s="12">
        <f>E474/L474</f>
        <v>28.2</v>
      </c>
      <c r="Q474" t="str">
        <f>LEFT(N474,SEARCH("/",N474,1)-1)</f>
        <v>film &amp; video</v>
      </c>
      <c r="R474" t="str">
        <f>RIGHT(N474,LEN(N474)-SEARCH("/",N474,1))</f>
        <v>animation</v>
      </c>
      <c r="S474" s="15">
        <f t="shared" si="14"/>
        <v>41844.922662037039</v>
      </c>
      <c r="T474" s="15">
        <f t="shared" si="15"/>
        <v>41874.922662037039</v>
      </c>
    </row>
    <row r="475" spans="1:20" ht="45" x14ac:dyDescent="0.25">
      <c r="A475">
        <v>473</v>
      </c>
      <c r="B475" s="3" t="s">
        <v>990</v>
      </c>
      <c r="C475" s="3" t="s">
        <v>991</v>
      </c>
      <c r="D475" s="12">
        <v>30000</v>
      </c>
      <c r="E475" s="12">
        <v>861</v>
      </c>
      <c r="F475" t="s">
        <v>357</v>
      </c>
      <c r="G475" t="s">
        <v>17</v>
      </c>
      <c r="H475" t="s">
        <v>18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885</v>
      </c>
      <c r="O475" s="8">
        <f>E475/D475*100</f>
        <v>2.87</v>
      </c>
      <c r="P475" s="12">
        <f>E475/L475</f>
        <v>61.5</v>
      </c>
      <c r="Q475" t="str">
        <f>LEFT(N475,SEARCH("/",N475,1)-1)</f>
        <v>film &amp; video</v>
      </c>
      <c r="R475" t="str">
        <f>RIGHT(N475,LEN(N475)-SEARCH("/",N475,1))</f>
        <v>animation</v>
      </c>
      <c r="S475" s="15">
        <f t="shared" si="14"/>
        <v>41869.698136574072</v>
      </c>
      <c r="T475" s="15">
        <f t="shared" si="15"/>
        <v>41899.698136574072</v>
      </c>
    </row>
    <row r="476" spans="1:20" ht="45" x14ac:dyDescent="0.25">
      <c r="A476">
        <v>474</v>
      </c>
      <c r="B476" s="3" t="s">
        <v>992</v>
      </c>
      <c r="C476" s="3" t="s">
        <v>993</v>
      </c>
      <c r="D476" s="12">
        <v>3300</v>
      </c>
      <c r="E476" s="12">
        <v>1</v>
      </c>
      <c r="F476" t="s">
        <v>357</v>
      </c>
      <c r="G476" t="s">
        <v>17</v>
      </c>
      <c r="H476" t="s">
        <v>18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885</v>
      </c>
      <c r="O476" s="8">
        <f>E476/D476*100</f>
        <v>3.0303030303030304E-2</v>
      </c>
      <c r="P476" s="12">
        <f>E476/L476</f>
        <v>1</v>
      </c>
      <c r="Q476" t="str">
        <f>LEFT(N476,SEARCH("/",N476,1)-1)</f>
        <v>film &amp; video</v>
      </c>
      <c r="R476" t="str">
        <f>RIGHT(N476,LEN(N476)-SEARCH("/",N476,1))</f>
        <v>animation</v>
      </c>
      <c r="S476" s="15">
        <f t="shared" si="14"/>
        <v>42753.329039351855</v>
      </c>
      <c r="T476" s="15">
        <f t="shared" si="15"/>
        <v>42783.329039351855</v>
      </c>
    </row>
    <row r="477" spans="1:20" ht="60" x14ac:dyDescent="0.25">
      <c r="A477">
        <v>475</v>
      </c>
      <c r="B477" s="3" t="s">
        <v>994</v>
      </c>
      <c r="C477" s="3" t="s">
        <v>995</v>
      </c>
      <c r="D477" s="12">
        <v>2000</v>
      </c>
      <c r="E477" s="12">
        <v>0</v>
      </c>
      <c r="F477" t="s">
        <v>357</v>
      </c>
      <c r="G477" t="s">
        <v>17</v>
      </c>
      <c r="H477" t="s">
        <v>18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885</v>
      </c>
      <c r="O477" s="8">
        <f>E477/D477*100</f>
        <v>0</v>
      </c>
      <c r="P477" s="12" t="e">
        <f>E477/L477</f>
        <v>#DIV/0!</v>
      </c>
      <c r="Q477" t="str">
        <f>LEFT(N477,SEARCH("/",N477,1)-1)</f>
        <v>film &amp; video</v>
      </c>
      <c r="R477" t="str">
        <f>RIGHT(N477,LEN(N477)-SEARCH("/",N477,1))</f>
        <v>animation</v>
      </c>
      <c r="S477" s="15">
        <f t="shared" si="14"/>
        <v>42100.086145833338</v>
      </c>
      <c r="T477" s="15">
        <f t="shared" si="15"/>
        <v>42130.086145833338</v>
      </c>
    </row>
    <row r="478" spans="1:20" ht="30" x14ac:dyDescent="0.25">
      <c r="A478">
        <v>476</v>
      </c>
      <c r="B478" s="3" t="s">
        <v>996</v>
      </c>
      <c r="C478" s="3" t="s">
        <v>997</v>
      </c>
      <c r="D478" s="12">
        <v>220000</v>
      </c>
      <c r="E478" s="12">
        <v>4906.59</v>
      </c>
      <c r="F478" t="s">
        <v>357</v>
      </c>
      <c r="G478" t="s">
        <v>17</v>
      </c>
      <c r="H478" t="s">
        <v>18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885</v>
      </c>
      <c r="O478" s="8">
        <f>E478/D478*100</f>
        <v>2.230268181818182</v>
      </c>
      <c r="P478" s="12">
        <f>E478/L478</f>
        <v>39.569274193548388</v>
      </c>
      <c r="Q478" t="str">
        <f>LEFT(N478,SEARCH("/",N478,1)-1)</f>
        <v>film &amp; video</v>
      </c>
      <c r="R478" t="str">
        <f>RIGHT(N478,LEN(N478)-SEARCH("/",N478,1))</f>
        <v>animation</v>
      </c>
      <c r="S478" s="15">
        <f t="shared" si="14"/>
        <v>41757.975011574075</v>
      </c>
      <c r="T478" s="15">
        <f t="shared" si="15"/>
        <v>41793.165972222225</v>
      </c>
    </row>
    <row r="479" spans="1:20" ht="60" x14ac:dyDescent="0.25">
      <c r="A479">
        <v>477</v>
      </c>
      <c r="B479" s="3" t="s">
        <v>998</v>
      </c>
      <c r="C479" s="3" t="s">
        <v>999</v>
      </c>
      <c r="D479" s="12">
        <v>1500</v>
      </c>
      <c r="E479" s="12">
        <v>0</v>
      </c>
      <c r="F479" t="s">
        <v>357</v>
      </c>
      <c r="G479" t="s">
        <v>17</v>
      </c>
      <c r="H479" t="s">
        <v>18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885</v>
      </c>
      <c r="O479" s="8">
        <f>E479/D479*100</f>
        <v>0</v>
      </c>
      <c r="P479" s="12" t="e">
        <f>E479/L479</f>
        <v>#DIV/0!</v>
      </c>
      <c r="Q479" t="str">
        <f>LEFT(N479,SEARCH("/",N479,1)-1)</f>
        <v>film &amp; video</v>
      </c>
      <c r="R479" t="str">
        <f>RIGHT(N479,LEN(N479)-SEARCH("/",N479,1))</f>
        <v>animation</v>
      </c>
      <c r="S479" s="15">
        <f t="shared" si="14"/>
        <v>40987.83488425926</v>
      </c>
      <c r="T479" s="15">
        <f t="shared" si="15"/>
        <v>41047.83488425926</v>
      </c>
    </row>
    <row r="480" spans="1:20" ht="45" x14ac:dyDescent="0.25">
      <c r="A480">
        <v>478</v>
      </c>
      <c r="B480" s="3" t="s">
        <v>1000</v>
      </c>
      <c r="C480" s="3" t="s">
        <v>1001</v>
      </c>
      <c r="D480" s="12">
        <v>10000</v>
      </c>
      <c r="E480" s="12">
        <v>0</v>
      </c>
      <c r="F480" t="s">
        <v>357</v>
      </c>
      <c r="G480" t="s">
        <v>17</v>
      </c>
      <c r="H480" t="s">
        <v>18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885</v>
      </c>
      <c r="O480" s="8">
        <f>E480/D480*100</f>
        <v>0</v>
      </c>
      <c r="P480" s="12" t="e">
        <f>E480/L480</f>
        <v>#DIV/0!</v>
      </c>
      <c r="Q480" t="str">
        <f>LEFT(N480,SEARCH("/",N480,1)-1)</f>
        <v>film &amp; video</v>
      </c>
      <c r="R480" t="str">
        <f>RIGHT(N480,LEN(N480)-SEARCH("/",N480,1))</f>
        <v>animation</v>
      </c>
      <c r="S480" s="15">
        <f t="shared" si="14"/>
        <v>42065.910983796297</v>
      </c>
      <c r="T480" s="15">
        <f t="shared" si="15"/>
        <v>42095.869317129633</v>
      </c>
    </row>
    <row r="481" spans="1:20" ht="45" x14ac:dyDescent="0.25">
      <c r="A481">
        <v>479</v>
      </c>
      <c r="B481" s="3" t="s">
        <v>1002</v>
      </c>
      <c r="C481" s="3" t="s">
        <v>1003</v>
      </c>
      <c r="D481" s="12">
        <v>15000</v>
      </c>
      <c r="E481" s="12">
        <v>4884</v>
      </c>
      <c r="F481" t="s">
        <v>357</v>
      </c>
      <c r="G481" t="s">
        <v>17</v>
      </c>
      <c r="H481" t="s">
        <v>18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885</v>
      </c>
      <c r="O481" s="8">
        <f>E481/D481*100</f>
        <v>32.56</v>
      </c>
      <c r="P481" s="12">
        <f>E481/L481</f>
        <v>88.8</v>
      </c>
      <c r="Q481" t="str">
        <f>LEFT(N481,SEARCH("/",N481,1)-1)</f>
        <v>film &amp; video</v>
      </c>
      <c r="R481" t="str">
        <f>RIGHT(N481,LEN(N481)-SEARCH("/",N481,1))</f>
        <v>animation</v>
      </c>
      <c r="S481" s="15">
        <f t="shared" si="14"/>
        <v>41904.407812500001</v>
      </c>
      <c r="T481" s="15">
        <f t="shared" si="15"/>
        <v>41964.449479166666</v>
      </c>
    </row>
    <row r="482" spans="1:20" ht="60" x14ac:dyDescent="0.25">
      <c r="A482">
        <v>480</v>
      </c>
      <c r="B482" s="3" t="s">
        <v>1004</v>
      </c>
      <c r="C482" s="3" t="s">
        <v>1005</v>
      </c>
      <c r="D482" s="12">
        <v>40000</v>
      </c>
      <c r="E482" s="12">
        <v>7764</v>
      </c>
      <c r="F482" t="s">
        <v>357</v>
      </c>
      <c r="G482" t="s">
        <v>17</v>
      </c>
      <c r="H482" t="s">
        <v>18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885</v>
      </c>
      <c r="O482" s="8">
        <f>E482/D482*100</f>
        <v>19.41</v>
      </c>
      <c r="P482" s="12">
        <f>E482/L482</f>
        <v>55.457142857142856</v>
      </c>
      <c r="Q482" t="str">
        <f>LEFT(N482,SEARCH("/",N482,1)-1)</f>
        <v>film &amp; video</v>
      </c>
      <c r="R482" t="str">
        <f>RIGHT(N482,LEN(N482)-SEARCH("/",N482,1))</f>
        <v>animation</v>
      </c>
      <c r="S482" s="15">
        <f t="shared" si="14"/>
        <v>41465.500173611108</v>
      </c>
      <c r="T482" s="15">
        <f t="shared" si="15"/>
        <v>41495.500173611108</v>
      </c>
    </row>
    <row r="483" spans="1:20" ht="60" x14ac:dyDescent="0.25">
      <c r="A483">
        <v>481</v>
      </c>
      <c r="B483" s="3" t="s">
        <v>1006</v>
      </c>
      <c r="C483" s="3" t="s">
        <v>1007</v>
      </c>
      <c r="D483" s="12">
        <v>30000</v>
      </c>
      <c r="E483" s="12">
        <v>1830</v>
      </c>
      <c r="F483" t="s">
        <v>357</v>
      </c>
      <c r="G483" t="s">
        <v>17</v>
      </c>
      <c r="H483" t="s">
        <v>18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885</v>
      </c>
      <c r="O483" s="8">
        <f>E483/D483*100</f>
        <v>6.1</v>
      </c>
      <c r="P483" s="12">
        <f>E483/L483</f>
        <v>87.142857142857139</v>
      </c>
      <c r="Q483" t="str">
        <f>LEFT(N483,SEARCH("/",N483,1)-1)</f>
        <v>film &amp; video</v>
      </c>
      <c r="R483" t="str">
        <f>RIGHT(N483,LEN(N483)-SEARCH("/",N483,1))</f>
        <v>animation</v>
      </c>
      <c r="S483" s="15">
        <f t="shared" si="14"/>
        <v>41162.672326388885</v>
      </c>
      <c r="T483" s="15">
        <f t="shared" si="15"/>
        <v>41192.672326388885</v>
      </c>
    </row>
    <row r="484" spans="1:20" ht="45" x14ac:dyDescent="0.25">
      <c r="A484">
        <v>482</v>
      </c>
      <c r="B484" s="3" t="s">
        <v>1008</v>
      </c>
      <c r="C484" s="3" t="s">
        <v>1009</v>
      </c>
      <c r="D484" s="12">
        <v>10000</v>
      </c>
      <c r="E484" s="12">
        <v>10</v>
      </c>
      <c r="F484" t="s">
        <v>357</v>
      </c>
      <c r="G484" t="s">
        <v>17</v>
      </c>
      <c r="H484" t="s">
        <v>18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885</v>
      </c>
      <c r="O484" s="8">
        <f>E484/D484*100</f>
        <v>0.1</v>
      </c>
      <c r="P484" s="12">
        <f>E484/L484</f>
        <v>10</v>
      </c>
      <c r="Q484" t="str">
        <f>LEFT(N484,SEARCH("/",N484,1)-1)</f>
        <v>film &amp; video</v>
      </c>
      <c r="R484" t="str">
        <f>RIGHT(N484,LEN(N484)-SEARCH("/",N484,1))</f>
        <v>animation</v>
      </c>
      <c r="S484" s="15">
        <f t="shared" si="14"/>
        <v>42447.896875000006</v>
      </c>
      <c r="T484" s="15">
        <f t="shared" si="15"/>
        <v>42474.606944444444</v>
      </c>
    </row>
    <row r="485" spans="1:20" ht="60" x14ac:dyDescent="0.25">
      <c r="A485">
        <v>483</v>
      </c>
      <c r="B485" s="3" t="s">
        <v>1010</v>
      </c>
      <c r="C485" s="3" t="s">
        <v>1011</v>
      </c>
      <c r="D485" s="12">
        <v>15000</v>
      </c>
      <c r="E485" s="12">
        <v>7530</v>
      </c>
      <c r="F485" t="s">
        <v>357</v>
      </c>
      <c r="G485" t="s">
        <v>24</v>
      </c>
      <c r="H485" t="s">
        <v>25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885</v>
      </c>
      <c r="O485" s="8">
        <f>E485/D485*100</f>
        <v>50.2</v>
      </c>
      <c r="P485" s="12">
        <f>E485/L485</f>
        <v>51.224489795918366</v>
      </c>
      <c r="Q485" t="str">
        <f>LEFT(N485,SEARCH("/",N485,1)-1)</f>
        <v>film &amp; video</v>
      </c>
      <c r="R485" t="str">
        <f>RIGHT(N485,LEN(N485)-SEARCH("/",N485,1))</f>
        <v>animation</v>
      </c>
      <c r="S485" s="15">
        <f t="shared" si="14"/>
        <v>41243.197592592594</v>
      </c>
      <c r="T485" s="15">
        <f t="shared" si="15"/>
        <v>41303.197592592594</v>
      </c>
    </row>
    <row r="486" spans="1:20" ht="60" x14ac:dyDescent="0.25">
      <c r="A486">
        <v>484</v>
      </c>
      <c r="B486" s="3" t="s">
        <v>1012</v>
      </c>
      <c r="C486" s="3" t="s">
        <v>1013</v>
      </c>
      <c r="D486" s="12">
        <v>80000</v>
      </c>
      <c r="E486" s="12">
        <v>149</v>
      </c>
      <c r="F486" t="s">
        <v>357</v>
      </c>
      <c r="G486" t="s">
        <v>24</v>
      </c>
      <c r="H486" t="s">
        <v>25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885</v>
      </c>
      <c r="O486" s="8">
        <f>E486/D486*100</f>
        <v>0.18625</v>
      </c>
      <c r="P486" s="12">
        <f>E486/L486</f>
        <v>13.545454545454545</v>
      </c>
      <c r="Q486" t="str">
        <f>LEFT(N486,SEARCH("/",N486,1)-1)</f>
        <v>film &amp; video</v>
      </c>
      <c r="R486" t="str">
        <f>RIGHT(N486,LEN(N486)-SEARCH("/",N486,1))</f>
        <v>animation</v>
      </c>
      <c r="S486" s="15">
        <f t="shared" si="14"/>
        <v>42272.93949074074</v>
      </c>
      <c r="T486" s="15">
        <f t="shared" si="15"/>
        <v>42313.981157407412</v>
      </c>
    </row>
    <row r="487" spans="1:20" ht="45" x14ac:dyDescent="0.25">
      <c r="A487">
        <v>485</v>
      </c>
      <c r="B487" s="3" t="s">
        <v>1014</v>
      </c>
      <c r="C487" s="3" t="s">
        <v>1015</v>
      </c>
      <c r="D487" s="12">
        <v>37956</v>
      </c>
      <c r="E487" s="12">
        <v>8315.01</v>
      </c>
      <c r="F487" t="s">
        <v>357</v>
      </c>
      <c r="G487" t="s">
        <v>24</v>
      </c>
      <c r="H487" t="s">
        <v>25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885</v>
      </c>
      <c r="O487" s="8">
        <f>E487/D487*100</f>
        <v>21.906971229845084</v>
      </c>
      <c r="P487" s="12">
        <f>E487/L487</f>
        <v>66.520080000000007</v>
      </c>
      <c r="Q487" t="str">
        <f>LEFT(N487,SEARCH("/",N487,1)-1)</f>
        <v>film &amp; video</v>
      </c>
      <c r="R487" t="str">
        <f>RIGHT(N487,LEN(N487)-SEARCH("/",N487,1))</f>
        <v>animation</v>
      </c>
      <c r="S487" s="15">
        <f t="shared" si="14"/>
        <v>41381.50577546296</v>
      </c>
      <c r="T487" s="15">
        <f t="shared" si="15"/>
        <v>41411.50577546296</v>
      </c>
    </row>
    <row r="488" spans="1:20" ht="60" x14ac:dyDescent="0.25">
      <c r="A488">
        <v>486</v>
      </c>
      <c r="B488" s="3" t="s">
        <v>1016</v>
      </c>
      <c r="C488" s="3" t="s">
        <v>1017</v>
      </c>
      <c r="D488" s="12">
        <v>550000</v>
      </c>
      <c r="E488" s="12">
        <v>50</v>
      </c>
      <c r="F488" t="s">
        <v>357</v>
      </c>
      <c r="G488" t="s">
        <v>50</v>
      </c>
      <c r="H488" t="s">
        <v>51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885</v>
      </c>
      <c r="O488" s="8">
        <f>E488/D488*100</f>
        <v>9.0909090909090905E-3</v>
      </c>
      <c r="P488" s="12">
        <f>E488/L488</f>
        <v>50</v>
      </c>
      <c r="Q488" t="str">
        <f>LEFT(N488,SEARCH("/",N488,1)-1)</f>
        <v>film &amp; video</v>
      </c>
      <c r="R488" t="str">
        <f>RIGHT(N488,LEN(N488)-SEARCH("/",N488,1))</f>
        <v>animation</v>
      </c>
      <c r="S488" s="15">
        <f t="shared" si="14"/>
        <v>41761.94258101852</v>
      </c>
      <c r="T488" s="15">
        <f t="shared" si="15"/>
        <v>41791.94258101852</v>
      </c>
    </row>
    <row r="489" spans="1:20" ht="60" x14ac:dyDescent="0.25">
      <c r="A489">
        <v>487</v>
      </c>
      <c r="B489" s="3" t="s">
        <v>1018</v>
      </c>
      <c r="C489" s="3" t="s">
        <v>1019</v>
      </c>
      <c r="D489" s="12">
        <v>50000</v>
      </c>
      <c r="E489" s="12">
        <v>0</v>
      </c>
      <c r="F489" t="s">
        <v>357</v>
      </c>
      <c r="G489" t="s">
        <v>159</v>
      </c>
      <c r="H489" t="s">
        <v>160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885</v>
      </c>
      <c r="O489" s="8">
        <f>E489/D489*100</f>
        <v>0</v>
      </c>
      <c r="P489" s="12" t="e">
        <f>E489/L489</f>
        <v>#DIV/0!</v>
      </c>
      <c r="Q489" t="str">
        <f>LEFT(N489,SEARCH("/",N489,1)-1)</f>
        <v>film &amp; video</v>
      </c>
      <c r="R489" t="str">
        <f>RIGHT(N489,LEN(N489)-SEARCH("/",N489,1))</f>
        <v>animation</v>
      </c>
      <c r="S489" s="15">
        <f t="shared" si="14"/>
        <v>42669.594837962963</v>
      </c>
      <c r="T489" s="15">
        <f t="shared" si="15"/>
        <v>42729.636504629627</v>
      </c>
    </row>
    <row r="490" spans="1:20" ht="45" x14ac:dyDescent="0.25">
      <c r="A490">
        <v>488</v>
      </c>
      <c r="B490" s="3" t="s">
        <v>1020</v>
      </c>
      <c r="C490" s="3" t="s">
        <v>1021</v>
      </c>
      <c r="D490" s="12">
        <v>12000</v>
      </c>
      <c r="E490" s="12">
        <v>0</v>
      </c>
      <c r="F490" t="s">
        <v>357</v>
      </c>
      <c r="G490" t="s">
        <v>17</v>
      </c>
      <c r="H490" t="s">
        <v>18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885</v>
      </c>
      <c r="O490" s="8">
        <f>E490/D490*100</f>
        <v>0</v>
      </c>
      <c r="P490" s="12" t="e">
        <f>E490/L490</f>
        <v>#DIV/0!</v>
      </c>
      <c r="Q490" t="str">
        <f>LEFT(N490,SEARCH("/",N490,1)-1)</f>
        <v>film &amp; video</v>
      </c>
      <c r="R490" t="str">
        <f>RIGHT(N490,LEN(N490)-SEARCH("/",N490,1))</f>
        <v>animation</v>
      </c>
      <c r="S490" s="15">
        <f t="shared" si="14"/>
        <v>42714.054398148146</v>
      </c>
      <c r="T490" s="15">
        <f t="shared" si="15"/>
        <v>42744.054398148146</v>
      </c>
    </row>
    <row r="491" spans="1:20" ht="45" x14ac:dyDescent="0.25">
      <c r="A491">
        <v>489</v>
      </c>
      <c r="B491" s="3" t="s">
        <v>1022</v>
      </c>
      <c r="C491" s="3" t="s">
        <v>1023</v>
      </c>
      <c r="D491" s="12">
        <v>74997</v>
      </c>
      <c r="E491" s="12">
        <v>215</v>
      </c>
      <c r="F491" t="s">
        <v>357</v>
      </c>
      <c r="G491" t="s">
        <v>17</v>
      </c>
      <c r="H491" t="s">
        <v>18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885</v>
      </c>
      <c r="O491" s="8">
        <f>E491/D491*100</f>
        <v>0.28667813379201834</v>
      </c>
      <c r="P491" s="12">
        <f>E491/L491</f>
        <v>71.666666666666671</v>
      </c>
      <c r="Q491" t="str">
        <f>LEFT(N491,SEARCH("/",N491,1)-1)</f>
        <v>film &amp; video</v>
      </c>
      <c r="R491" t="str">
        <f>RIGHT(N491,LEN(N491)-SEARCH("/",N491,1))</f>
        <v>animation</v>
      </c>
      <c r="S491" s="15">
        <f t="shared" si="14"/>
        <v>40882.481666666667</v>
      </c>
      <c r="T491" s="15">
        <f t="shared" si="15"/>
        <v>40913.481249999997</v>
      </c>
    </row>
    <row r="492" spans="1:20" x14ac:dyDescent="0.25">
      <c r="A492">
        <v>490</v>
      </c>
      <c r="B492" s="3" t="s">
        <v>1024</v>
      </c>
      <c r="C492" s="3" t="s">
        <v>1025</v>
      </c>
      <c r="D492" s="12">
        <v>1000</v>
      </c>
      <c r="E492" s="12">
        <v>0</v>
      </c>
      <c r="F492" t="s">
        <v>357</v>
      </c>
      <c r="G492" t="s">
        <v>17</v>
      </c>
      <c r="H492" t="s">
        <v>18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885</v>
      </c>
      <c r="O492" s="8">
        <f>E492/D492*100</f>
        <v>0</v>
      </c>
      <c r="P492" s="12" t="e">
        <f>E492/L492</f>
        <v>#DIV/0!</v>
      </c>
      <c r="Q492" t="str">
        <f>LEFT(N492,SEARCH("/",N492,1)-1)</f>
        <v>film &amp; video</v>
      </c>
      <c r="R492" t="str">
        <f>RIGHT(N492,LEN(N492)-SEARCH("/",N492,1))</f>
        <v>animation</v>
      </c>
      <c r="S492" s="15">
        <f t="shared" si="14"/>
        <v>41113.968576388892</v>
      </c>
      <c r="T492" s="15">
        <f t="shared" si="15"/>
        <v>41143.968576388892</v>
      </c>
    </row>
    <row r="493" spans="1:20" ht="45" x14ac:dyDescent="0.25">
      <c r="A493">
        <v>491</v>
      </c>
      <c r="B493" s="3" t="s">
        <v>1026</v>
      </c>
      <c r="C493" s="3" t="s">
        <v>1027</v>
      </c>
      <c r="D493" s="12">
        <v>10000</v>
      </c>
      <c r="E493" s="12">
        <v>0</v>
      </c>
      <c r="F493" t="s">
        <v>357</v>
      </c>
      <c r="G493" t="s">
        <v>17</v>
      </c>
      <c r="H493" t="s">
        <v>18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885</v>
      </c>
      <c r="O493" s="8">
        <f>E493/D493*100</f>
        <v>0</v>
      </c>
      <c r="P493" s="12" t="e">
        <f>E493/L493</f>
        <v>#DIV/0!</v>
      </c>
      <c r="Q493" t="str">
        <f>LEFT(N493,SEARCH("/",N493,1)-1)</f>
        <v>film &amp; video</v>
      </c>
      <c r="R493" t="str">
        <f>RIGHT(N493,LEN(N493)-SEARCH("/",N493,1))</f>
        <v>animation</v>
      </c>
      <c r="S493" s="15">
        <f t="shared" si="14"/>
        <v>42366.982627314821</v>
      </c>
      <c r="T493" s="15">
        <f t="shared" si="15"/>
        <v>42396.982627314821</v>
      </c>
    </row>
    <row r="494" spans="1:20" ht="60" x14ac:dyDescent="0.25">
      <c r="A494">
        <v>492</v>
      </c>
      <c r="B494" s="3" t="s">
        <v>1028</v>
      </c>
      <c r="C494" s="3" t="s">
        <v>1029</v>
      </c>
      <c r="D494" s="12">
        <v>10000000</v>
      </c>
      <c r="E494" s="12">
        <v>0</v>
      </c>
      <c r="F494" t="s">
        <v>357</v>
      </c>
      <c r="G494" t="s">
        <v>476</v>
      </c>
      <c r="H494" t="s">
        <v>477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885</v>
      </c>
      <c r="O494" s="8">
        <f>E494/D494*100</f>
        <v>0</v>
      </c>
      <c r="P494" s="12" t="e">
        <f>E494/L494</f>
        <v>#DIV/0!</v>
      </c>
      <c r="Q494" t="str">
        <f>LEFT(N494,SEARCH("/",N494,1)-1)</f>
        <v>film &amp; video</v>
      </c>
      <c r="R494" t="str">
        <f>RIGHT(N494,LEN(N494)-SEARCH("/",N494,1))</f>
        <v>animation</v>
      </c>
      <c r="S494" s="15">
        <f t="shared" si="14"/>
        <v>42596.03506944445</v>
      </c>
      <c r="T494" s="15">
        <f t="shared" si="15"/>
        <v>42656.03506944445</v>
      </c>
    </row>
    <row r="495" spans="1:20" ht="45" x14ac:dyDescent="0.25">
      <c r="A495">
        <v>493</v>
      </c>
      <c r="B495" s="3" t="s">
        <v>1030</v>
      </c>
      <c r="C495" s="3" t="s">
        <v>1031</v>
      </c>
      <c r="D495" s="12">
        <v>30000</v>
      </c>
      <c r="E495" s="12">
        <v>0</v>
      </c>
      <c r="F495" t="s">
        <v>357</v>
      </c>
      <c r="G495" t="s">
        <v>24</v>
      </c>
      <c r="H495" t="s">
        <v>25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885</v>
      </c>
      <c r="O495" s="8">
        <f>E495/D495*100</f>
        <v>0</v>
      </c>
      <c r="P495" s="12" t="e">
        <f>E495/L495</f>
        <v>#DIV/0!</v>
      </c>
      <c r="Q495" t="str">
        <f>LEFT(N495,SEARCH("/",N495,1)-1)</f>
        <v>film &amp; video</v>
      </c>
      <c r="R495" t="str">
        <f>RIGHT(N495,LEN(N495)-SEARCH("/",N495,1))</f>
        <v>animation</v>
      </c>
      <c r="S495" s="15">
        <f t="shared" si="14"/>
        <v>42114.726134259254</v>
      </c>
      <c r="T495" s="15">
        <f t="shared" si="15"/>
        <v>42144.726134259254</v>
      </c>
    </row>
    <row r="496" spans="1:20" ht="60" x14ac:dyDescent="0.25">
      <c r="A496">
        <v>494</v>
      </c>
      <c r="B496" s="3" t="s">
        <v>1032</v>
      </c>
      <c r="C496" s="3" t="s">
        <v>1033</v>
      </c>
      <c r="D496" s="12">
        <v>20000</v>
      </c>
      <c r="E496" s="12">
        <v>31</v>
      </c>
      <c r="F496" t="s">
        <v>357</v>
      </c>
      <c r="G496" t="s">
        <v>17</v>
      </c>
      <c r="H496" t="s">
        <v>18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885</v>
      </c>
      <c r="O496" s="8">
        <f>E496/D496*100</f>
        <v>0.155</v>
      </c>
      <c r="P496" s="12">
        <f>E496/L496</f>
        <v>10.333333333333334</v>
      </c>
      <c r="Q496" t="str">
        <f>LEFT(N496,SEARCH("/",N496,1)-1)</f>
        <v>film &amp; video</v>
      </c>
      <c r="R496" t="str">
        <f>RIGHT(N496,LEN(N496)-SEARCH("/",N496,1))</f>
        <v>animation</v>
      </c>
      <c r="S496" s="15">
        <f t="shared" si="14"/>
        <v>41799.830613425926</v>
      </c>
      <c r="T496" s="15">
        <f t="shared" si="15"/>
        <v>41823.125</v>
      </c>
    </row>
    <row r="497" spans="1:20" ht="45" x14ac:dyDescent="0.25">
      <c r="A497">
        <v>495</v>
      </c>
      <c r="B497" s="3" t="s">
        <v>1034</v>
      </c>
      <c r="C497" s="3" t="s">
        <v>1035</v>
      </c>
      <c r="D497" s="12">
        <v>7000</v>
      </c>
      <c r="E497" s="12">
        <v>0</v>
      </c>
      <c r="F497" t="s">
        <v>357</v>
      </c>
      <c r="G497" t="s">
        <v>17</v>
      </c>
      <c r="H497" t="s">
        <v>18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885</v>
      </c>
      <c r="O497" s="8">
        <f>E497/D497*100</f>
        <v>0</v>
      </c>
      <c r="P497" s="12" t="e">
        <f>E497/L497</f>
        <v>#DIV/0!</v>
      </c>
      <c r="Q497" t="str">
        <f>LEFT(N497,SEARCH("/",N497,1)-1)</f>
        <v>film &amp; video</v>
      </c>
      <c r="R497" t="str">
        <f>RIGHT(N497,LEN(N497)-SEARCH("/",N497,1))</f>
        <v>animation</v>
      </c>
      <c r="S497" s="15">
        <f t="shared" si="14"/>
        <v>42171.827604166669</v>
      </c>
      <c r="T497" s="15">
        <f t="shared" si="15"/>
        <v>42201.827604166669</v>
      </c>
    </row>
    <row r="498" spans="1:20" ht="45" x14ac:dyDescent="0.25">
      <c r="A498">
        <v>496</v>
      </c>
      <c r="B498" s="3" t="s">
        <v>1036</v>
      </c>
      <c r="C498" s="3" t="s">
        <v>1037</v>
      </c>
      <c r="D498" s="12">
        <v>60000</v>
      </c>
      <c r="E498" s="12">
        <v>1</v>
      </c>
      <c r="F498" t="s">
        <v>357</v>
      </c>
      <c r="G498" t="s">
        <v>17</v>
      </c>
      <c r="H498" t="s">
        <v>18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885</v>
      </c>
      <c r="O498" s="8">
        <f>E498/D498*100</f>
        <v>1.6666666666666668E-3</v>
      </c>
      <c r="P498" s="12">
        <f>E498/L498</f>
        <v>1</v>
      </c>
      <c r="Q498" t="str">
        <f>LEFT(N498,SEARCH("/",N498,1)-1)</f>
        <v>film &amp; video</v>
      </c>
      <c r="R498" t="str">
        <f>RIGHT(N498,LEN(N498)-SEARCH("/",N498,1))</f>
        <v>animation</v>
      </c>
      <c r="S498" s="15">
        <f t="shared" si="14"/>
        <v>41620.93141203704</v>
      </c>
      <c r="T498" s="15">
        <f t="shared" si="15"/>
        <v>41680.93141203704</v>
      </c>
    </row>
    <row r="499" spans="1:20" x14ac:dyDescent="0.25">
      <c r="A499">
        <v>497</v>
      </c>
      <c r="B499" s="3" t="s">
        <v>1038</v>
      </c>
      <c r="C499" s="3" t="s">
        <v>1039</v>
      </c>
      <c r="D499" s="12">
        <v>4480</v>
      </c>
      <c r="E499" s="12">
        <v>30</v>
      </c>
      <c r="F499" t="s">
        <v>357</v>
      </c>
      <c r="G499" t="s">
        <v>17</v>
      </c>
      <c r="H499" t="s">
        <v>18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885</v>
      </c>
      <c r="O499" s="8">
        <f>E499/D499*100</f>
        <v>0.6696428571428571</v>
      </c>
      <c r="P499" s="12">
        <f>E499/L499</f>
        <v>10</v>
      </c>
      <c r="Q499" t="str">
        <f>LEFT(N499,SEARCH("/",N499,1)-1)</f>
        <v>film &amp; video</v>
      </c>
      <c r="R499" t="str">
        <f>RIGHT(N499,LEN(N499)-SEARCH("/",N499,1))</f>
        <v>animation</v>
      </c>
      <c r="S499" s="15">
        <f t="shared" si="14"/>
        <v>41945.037789351853</v>
      </c>
      <c r="T499" s="15">
        <f t="shared" si="15"/>
        <v>41998.208333333328</v>
      </c>
    </row>
    <row r="500" spans="1:20" ht="45" x14ac:dyDescent="0.25">
      <c r="A500">
        <v>498</v>
      </c>
      <c r="B500" s="3" t="s">
        <v>1040</v>
      </c>
      <c r="C500" s="3" t="s">
        <v>1041</v>
      </c>
      <c r="D500" s="12">
        <v>65108</v>
      </c>
      <c r="E500" s="12">
        <v>2994</v>
      </c>
      <c r="F500" t="s">
        <v>357</v>
      </c>
      <c r="G500" t="s">
        <v>17</v>
      </c>
      <c r="H500" t="s">
        <v>18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885</v>
      </c>
      <c r="O500" s="8">
        <f>E500/D500*100</f>
        <v>4.5985132395404564</v>
      </c>
      <c r="P500" s="12">
        <f>E500/L500</f>
        <v>136.09090909090909</v>
      </c>
      <c r="Q500" t="str">
        <f>LEFT(N500,SEARCH("/",N500,1)-1)</f>
        <v>film &amp; video</v>
      </c>
      <c r="R500" t="str">
        <f>RIGHT(N500,LEN(N500)-SEARCH("/",N500,1))</f>
        <v>animation</v>
      </c>
      <c r="S500" s="15">
        <f t="shared" si="14"/>
        <v>40858.762141203704</v>
      </c>
      <c r="T500" s="15">
        <f t="shared" si="15"/>
        <v>40900.762141203704</v>
      </c>
    </row>
    <row r="501" spans="1:20" ht="60" x14ac:dyDescent="0.25">
      <c r="A501">
        <v>499</v>
      </c>
      <c r="B501" s="3" t="s">
        <v>1042</v>
      </c>
      <c r="C501" s="3" t="s">
        <v>1043</v>
      </c>
      <c r="D501" s="12">
        <v>20000</v>
      </c>
      <c r="E501" s="12">
        <v>1910</v>
      </c>
      <c r="F501" t="s">
        <v>357</v>
      </c>
      <c r="G501" t="s">
        <v>17</v>
      </c>
      <c r="H501" t="s">
        <v>18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885</v>
      </c>
      <c r="O501" s="8">
        <f>E501/D501*100</f>
        <v>9.5500000000000007</v>
      </c>
      <c r="P501" s="12">
        <f>E501/L501</f>
        <v>73.461538461538467</v>
      </c>
      <c r="Q501" t="str">
        <f>LEFT(N501,SEARCH("/",N501,1)-1)</f>
        <v>film &amp; video</v>
      </c>
      <c r="R501" t="str">
        <f>RIGHT(N501,LEN(N501)-SEARCH("/",N501,1))</f>
        <v>animation</v>
      </c>
      <c r="S501" s="15">
        <f t="shared" si="14"/>
        <v>40043.895462962959</v>
      </c>
      <c r="T501" s="15">
        <f t="shared" si="15"/>
        <v>40098.874305555553</v>
      </c>
    </row>
    <row r="502" spans="1:20" ht="60" x14ac:dyDescent="0.25">
      <c r="A502">
        <v>500</v>
      </c>
      <c r="B502" s="3" t="s">
        <v>1044</v>
      </c>
      <c r="C502" s="3" t="s">
        <v>1045</v>
      </c>
      <c r="D502" s="12">
        <v>6500</v>
      </c>
      <c r="E502" s="12">
        <v>215</v>
      </c>
      <c r="F502" t="s">
        <v>357</v>
      </c>
      <c r="G502" t="s">
        <v>17</v>
      </c>
      <c r="H502" t="s">
        <v>18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885</v>
      </c>
      <c r="O502" s="8">
        <f>E502/D502*100</f>
        <v>3.3076923076923079</v>
      </c>
      <c r="P502" s="12">
        <f>E502/L502</f>
        <v>53.75</v>
      </c>
      <c r="Q502" t="str">
        <f>LEFT(N502,SEARCH("/",N502,1)-1)</f>
        <v>film &amp; video</v>
      </c>
      <c r="R502" t="str">
        <f>RIGHT(N502,LEN(N502)-SEARCH("/",N502,1))</f>
        <v>animation</v>
      </c>
      <c r="S502" s="15">
        <f t="shared" si="14"/>
        <v>40247.886006944449</v>
      </c>
      <c r="T502" s="15">
        <f t="shared" si="15"/>
        <v>40306.927777777775</v>
      </c>
    </row>
    <row r="503" spans="1:20" ht="60" x14ac:dyDescent="0.25">
      <c r="A503">
        <v>501</v>
      </c>
      <c r="B503" s="3" t="s">
        <v>1046</v>
      </c>
      <c r="C503" s="3" t="s">
        <v>1047</v>
      </c>
      <c r="D503" s="12">
        <v>10000</v>
      </c>
      <c r="E503" s="12">
        <v>0</v>
      </c>
      <c r="F503" t="s">
        <v>357</v>
      </c>
      <c r="G503" t="s">
        <v>17</v>
      </c>
      <c r="H503" t="s">
        <v>18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885</v>
      </c>
      <c r="O503" s="8">
        <f>E503/D503*100</f>
        <v>0</v>
      </c>
      <c r="P503" s="12" t="e">
        <f>E503/L503</f>
        <v>#DIV/0!</v>
      </c>
      <c r="Q503" t="str">
        <f>LEFT(N503,SEARCH("/",N503,1)-1)</f>
        <v>film &amp; video</v>
      </c>
      <c r="R503" t="str">
        <f>RIGHT(N503,LEN(N503)-SEARCH("/",N503,1))</f>
        <v>animation</v>
      </c>
      <c r="S503" s="15">
        <f t="shared" si="14"/>
        <v>40703.234386574077</v>
      </c>
      <c r="T503" s="15">
        <f t="shared" si="15"/>
        <v>40733.234386574077</v>
      </c>
    </row>
    <row r="504" spans="1:20" ht="60" x14ac:dyDescent="0.25">
      <c r="A504">
        <v>502</v>
      </c>
      <c r="B504" s="3" t="s">
        <v>1048</v>
      </c>
      <c r="C504" s="3" t="s">
        <v>1049</v>
      </c>
      <c r="D504" s="12">
        <v>20000</v>
      </c>
      <c r="E504" s="12">
        <v>230</v>
      </c>
      <c r="F504" t="s">
        <v>357</v>
      </c>
      <c r="G504" t="s">
        <v>17</v>
      </c>
      <c r="H504" t="s">
        <v>18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885</v>
      </c>
      <c r="O504" s="8">
        <f>E504/D504*100</f>
        <v>1.1499999999999999</v>
      </c>
      <c r="P504" s="12">
        <f>E504/L504</f>
        <v>57.5</v>
      </c>
      <c r="Q504" t="str">
        <f>LEFT(N504,SEARCH("/",N504,1)-1)</f>
        <v>film &amp; video</v>
      </c>
      <c r="R504" t="str">
        <f>RIGHT(N504,LEN(N504)-SEARCH("/",N504,1))</f>
        <v>animation</v>
      </c>
      <c r="S504" s="15">
        <f t="shared" si="14"/>
        <v>40956.553530092591</v>
      </c>
      <c r="T504" s="15">
        <f t="shared" si="15"/>
        <v>40986.511863425927</v>
      </c>
    </row>
    <row r="505" spans="1:20" ht="60" x14ac:dyDescent="0.25">
      <c r="A505">
        <v>503</v>
      </c>
      <c r="B505" s="3" t="s">
        <v>1050</v>
      </c>
      <c r="C505" s="3" t="s">
        <v>1051</v>
      </c>
      <c r="D505" s="12">
        <v>6500</v>
      </c>
      <c r="E505" s="12">
        <v>114</v>
      </c>
      <c r="F505" t="s">
        <v>357</v>
      </c>
      <c r="G505" t="s">
        <v>24</v>
      </c>
      <c r="H505" t="s">
        <v>25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885</v>
      </c>
      <c r="O505" s="8">
        <f>E505/D505*100</f>
        <v>1.7538461538461538</v>
      </c>
      <c r="P505" s="12">
        <f>E505/L505</f>
        <v>12.666666666666666</v>
      </c>
      <c r="Q505" t="str">
        <f>LEFT(N505,SEARCH("/",N505,1)-1)</f>
        <v>film &amp; video</v>
      </c>
      <c r="R505" t="str">
        <f>RIGHT(N505,LEN(N505)-SEARCH("/",N505,1))</f>
        <v>animation</v>
      </c>
      <c r="S505" s="15">
        <f t="shared" si="14"/>
        <v>41991.526655092588</v>
      </c>
      <c r="T505" s="15">
        <f t="shared" si="15"/>
        <v>42021.526655092588</v>
      </c>
    </row>
    <row r="506" spans="1:20" ht="60" x14ac:dyDescent="0.25">
      <c r="A506">
        <v>504</v>
      </c>
      <c r="B506" s="3" t="s">
        <v>1052</v>
      </c>
      <c r="C506" s="3" t="s">
        <v>1053</v>
      </c>
      <c r="D506" s="12">
        <v>24500</v>
      </c>
      <c r="E506" s="12">
        <v>335</v>
      </c>
      <c r="F506" t="s">
        <v>357</v>
      </c>
      <c r="G506" t="s">
        <v>17</v>
      </c>
      <c r="H506" t="s">
        <v>18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885</v>
      </c>
      <c r="O506" s="8">
        <f>E506/D506*100</f>
        <v>1.3673469387755102</v>
      </c>
      <c r="P506" s="12">
        <f>E506/L506</f>
        <v>67</v>
      </c>
      <c r="Q506" t="str">
        <f>LEFT(N506,SEARCH("/",N506,1)-1)</f>
        <v>film &amp; video</v>
      </c>
      <c r="R506" t="str">
        <f>RIGHT(N506,LEN(N506)-SEARCH("/",N506,1))</f>
        <v>animation</v>
      </c>
      <c r="S506" s="15">
        <f t="shared" si="14"/>
        <v>40949.98364583333</v>
      </c>
      <c r="T506" s="15">
        <f t="shared" si="15"/>
        <v>41009.941979166666</v>
      </c>
    </row>
    <row r="507" spans="1:20" ht="45" x14ac:dyDescent="0.25">
      <c r="A507">
        <v>505</v>
      </c>
      <c r="B507" s="3" t="s">
        <v>1054</v>
      </c>
      <c r="C507" s="3" t="s">
        <v>1055</v>
      </c>
      <c r="D507" s="12">
        <v>12000</v>
      </c>
      <c r="E507" s="12">
        <v>52</v>
      </c>
      <c r="F507" t="s">
        <v>357</v>
      </c>
      <c r="G507" t="s">
        <v>17</v>
      </c>
      <c r="H507" t="s">
        <v>18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885</v>
      </c>
      <c r="O507" s="8">
        <f>E507/D507*100</f>
        <v>0.43333333333333329</v>
      </c>
      <c r="P507" s="12">
        <f>E507/L507</f>
        <v>3.7142857142857144</v>
      </c>
      <c r="Q507" t="str">
        <f>LEFT(N507,SEARCH("/",N507,1)-1)</f>
        <v>film &amp; video</v>
      </c>
      <c r="R507" t="str">
        <f>RIGHT(N507,LEN(N507)-SEARCH("/",N507,1))</f>
        <v>animation</v>
      </c>
      <c r="S507" s="15">
        <f t="shared" si="14"/>
        <v>42318.098217592589</v>
      </c>
      <c r="T507" s="15">
        <f t="shared" si="15"/>
        <v>42363.098217592589</v>
      </c>
    </row>
    <row r="508" spans="1:20" ht="45" x14ac:dyDescent="0.25">
      <c r="A508">
        <v>506</v>
      </c>
      <c r="B508" s="3" t="s">
        <v>1056</v>
      </c>
      <c r="C508" s="3" t="s">
        <v>1057</v>
      </c>
      <c r="D508" s="12">
        <v>200000</v>
      </c>
      <c r="E508" s="12">
        <v>250</v>
      </c>
      <c r="F508" t="s">
        <v>357</v>
      </c>
      <c r="G508" t="s">
        <v>17</v>
      </c>
      <c r="H508" t="s">
        <v>18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885</v>
      </c>
      <c r="O508" s="8">
        <f>E508/D508*100</f>
        <v>0.125</v>
      </c>
      <c r="P508" s="12">
        <f>E508/L508</f>
        <v>250</v>
      </c>
      <c r="Q508" t="str">
        <f>LEFT(N508,SEARCH("/",N508,1)-1)</f>
        <v>film &amp; video</v>
      </c>
      <c r="R508" t="str">
        <f>RIGHT(N508,LEN(N508)-SEARCH("/",N508,1))</f>
        <v>animation</v>
      </c>
      <c r="S508" s="15">
        <f t="shared" si="14"/>
        <v>41466.552314814813</v>
      </c>
      <c r="T508" s="15">
        <f t="shared" si="15"/>
        <v>41496.552314814813</v>
      </c>
    </row>
    <row r="509" spans="1:20" ht="60" x14ac:dyDescent="0.25">
      <c r="A509">
        <v>507</v>
      </c>
      <c r="B509" s="3" t="s">
        <v>1058</v>
      </c>
      <c r="C509" s="3" t="s">
        <v>1059</v>
      </c>
      <c r="D509" s="12">
        <v>20000</v>
      </c>
      <c r="E509" s="12">
        <v>640</v>
      </c>
      <c r="F509" t="s">
        <v>357</v>
      </c>
      <c r="G509" t="s">
        <v>17</v>
      </c>
      <c r="H509" t="s">
        <v>18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885</v>
      </c>
      <c r="O509" s="8">
        <f>E509/D509*100</f>
        <v>3.2</v>
      </c>
      <c r="P509" s="12">
        <f>E509/L509</f>
        <v>64</v>
      </c>
      <c r="Q509" t="str">
        <f>LEFT(N509,SEARCH("/",N509,1)-1)</f>
        <v>film &amp; video</v>
      </c>
      <c r="R509" t="str">
        <f>RIGHT(N509,LEN(N509)-SEARCH("/",N509,1))</f>
        <v>animation</v>
      </c>
      <c r="S509" s="15">
        <f t="shared" si="14"/>
        <v>41156.958993055552</v>
      </c>
      <c r="T509" s="15">
        <f t="shared" si="15"/>
        <v>41201.958993055552</v>
      </c>
    </row>
    <row r="510" spans="1:20" ht="60" x14ac:dyDescent="0.25">
      <c r="A510">
        <v>508</v>
      </c>
      <c r="B510" s="3" t="s">
        <v>1060</v>
      </c>
      <c r="C510" s="3" t="s">
        <v>1061</v>
      </c>
      <c r="D510" s="12">
        <v>50000</v>
      </c>
      <c r="E510" s="12">
        <v>400</v>
      </c>
      <c r="F510" t="s">
        <v>357</v>
      </c>
      <c r="G510" t="s">
        <v>17</v>
      </c>
      <c r="H510" t="s">
        <v>18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885</v>
      </c>
      <c r="O510" s="8">
        <f>E510/D510*100</f>
        <v>0.8</v>
      </c>
      <c r="P510" s="12">
        <f>E510/L510</f>
        <v>133.33333333333334</v>
      </c>
      <c r="Q510" t="str">
        <f>LEFT(N510,SEARCH("/",N510,1)-1)</f>
        <v>film &amp; video</v>
      </c>
      <c r="R510" t="str">
        <f>RIGHT(N510,LEN(N510)-SEARCH("/",N510,1))</f>
        <v>animation</v>
      </c>
      <c r="S510" s="15">
        <f t="shared" si="14"/>
        <v>40995.024317129632</v>
      </c>
      <c r="T510" s="15">
        <f t="shared" si="15"/>
        <v>41054.593055555553</v>
      </c>
    </row>
    <row r="511" spans="1:20" ht="45" x14ac:dyDescent="0.25">
      <c r="A511">
        <v>509</v>
      </c>
      <c r="B511" s="3" t="s">
        <v>1062</v>
      </c>
      <c r="C511" s="3" t="s">
        <v>1063</v>
      </c>
      <c r="D511" s="12">
        <v>5000</v>
      </c>
      <c r="E511" s="12">
        <v>10</v>
      </c>
      <c r="F511" t="s">
        <v>357</v>
      </c>
      <c r="G511" t="s">
        <v>24</v>
      </c>
      <c r="H511" t="s">
        <v>25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885</v>
      </c>
      <c r="O511" s="8">
        <f>E511/D511*100</f>
        <v>0.2</v>
      </c>
      <c r="P511" s="12">
        <f>E511/L511</f>
        <v>10</v>
      </c>
      <c r="Q511" t="str">
        <f>LEFT(N511,SEARCH("/",N511,1)-1)</f>
        <v>film &amp; video</v>
      </c>
      <c r="R511" t="str">
        <f>RIGHT(N511,LEN(N511)-SEARCH("/",N511,1))</f>
        <v>animation</v>
      </c>
      <c r="S511" s="15">
        <f t="shared" si="14"/>
        <v>42153.631597222222</v>
      </c>
      <c r="T511" s="15">
        <f t="shared" si="15"/>
        <v>42183.631597222222</v>
      </c>
    </row>
    <row r="512" spans="1:20" ht="45" x14ac:dyDescent="0.25">
      <c r="A512">
        <v>510</v>
      </c>
      <c r="B512" s="3" t="s">
        <v>1064</v>
      </c>
      <c r="C512" s="3" t="s">
        <v>1065</v>
      </c>
      <c r="D512" s="12">
        <v>14000</v>
      </c>
      <c r="E512" s="12">
        <v>0</v>
      </c>
      <c r="F512" t="s">
        <v>357</v>
      </c>
      <c r="G512" t="s">
        <v>17</v>
      </c>
      <c r="H512" t="s">
        <v>18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885</v>
      </c>
      <c r="O512" s="8">
        <f>E512/D512*100</f>
        <v>0</v>
      </c>
      <c r="P512" s="12" t="e">
        <f>E512/L512</f>
        <v>#DIV/0!</v>
      </c>
      <c r="Q512" t="str">
        <f>LEFT(N512,SEARCH("/",N512,1)-1)</f>
        <v>film &amp; video</v>
      </c>
      <c r="R512" t="str">
        <f>RIGHT(N512,LEN(N512)-SEARCH("/",N512,1))</f>
        <v>animation</v>
      </c>
      <c r="S512" s="15">
        <f t="shared" si="14"/>
        <v>42400.176377314812</v>
      </c>
      <c r="T512" s="15">
        <f t="shared" si="15"/>
        <v>42430.176377314812</v>
      </c>
    </row>
    <row r="513" spans="1:20" ht="45" x14ac:dyDescent="0.25">
      <c r="A513">
        <v>511</v>
      </c>
      <c r="B513" s="3" t="s">
        <v>1066</v>
      </c>
      <c r="C513" s="3" t="s">
        <v>1067</v>
      </c>
      <c r="D513" s="12">
        <v>5000</v>
      </c>
      <c r="E513" s="12">
        <v>150</v>
      </c>
      <c r="F513" t="s">
        <v>357</v>
      </c>
      <c r="G513" t="s">
        <v>17</v>
      </c>
      <c r="H513" t="s">
        <v>18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885</v>
      </c>
      <c r="O513" s="8">
        <f>E513/D513*100</f>
        <v>3</v>
      </c>
      <c r="P513" s="12">
        <f>E513/L513</f>
        <v>30</v>
      </c>
      <c r="Q513" t="str">
        <f>LEFT(N513,SEARCH("/",N513,1)-1)</f>
        <v>film &amp; video</v>
      </c>
      <c r="R513" t="str">
        <f>RIGHT(N513,LEN(N513)-SEARCH("/",N513,1))</f>
        <v>animation</v>
      </c>
      <c r="S513" s="15">
        <f t="shared" si="14"/>
        <v>41340.303032407406</v>
      </c>
      <c r="T513" s="15">
        <f t="shared" si="15"/>
        <v>41370.261365740742</v>
      </c>
    </row>
    <row r="514" spans="1:20" ht="60" x14ac:dyDescent="0.25">
      <c r="A514">
        <v>512</v>
      </c>
      <c r="B514" s="3" t="s">
        <v>1068</v>
      </c>
      <c r="C514" s="3" t="s">
        <v>1069</v>
      </c>
      <c r="D514" s="12">
        <v>8000</v>
      </c>
      <c r="E514" s="12">
        <v>11</v>
      </c>
      <c r="F514" t="s">
        <v>357</v>
      </c>
      <c r="G514" t="s">
        <v>17</v>
      </c>
      <c r="H514" t="s">
        <v>18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885</v>
      </c>
      <c r="O514" s="8">
        <f>E514/D514*100</f>
        <v>0.13749999999999998</v>
      </c>
      <c r="P514" s="12">
        <f>E514/L514</f>
        <v>5.5</v>
      </c>
      <c r="Q514" t="str">
        <f>LEFT(N514,SEARCH("/",N514,1)-1)</f>
        <v>film &amp; video</v>
      </c>
      <c r="R514" t="str">
        <f>RIGHT(N514,LEN(N514)-SEARCH("/",N514,1))</f>
        <v>animation</v>
      </c>
      <c r="S514" s="15">
        <f t="shared" si="14"/>
        <v>42649.742210648154</v>
      </c>
      <c r="T514" s="15">
        <f t="shared" si="15"/>
        <v>42694.783877314811</v>
      </c>
    </row>
    <row r="515" spans="1:20" ht="45" x14ac:dyDescent="0.25">
      <c r="A515">
        <v>513</v>
      </c>
      <c r="B515" s="3" t="s">
        <v>1070</v>
      </c>
      <c r="C515" s="3" t="s">
        <v>1071</v>
      </c>
      <c r="D515" s="12">
        <v>50000</v>
      </c>
      <c r="E515" s="12">
        <v>6962</v>
      </c>
      <c r="F515" t="s">
        <v>357</v>
      </c>
      <c r="G515" t="s">
        <v>17</v>
      </c>
      <c r="H515" t="s">
        <v>18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885</v>
      </c>
      <c r="O515" s="8">
        <f>E515/D515*100</f>
        <v>13.923999999999999</v>
      </c>
      <c r="P515" s="12">
        <f>E515/L515</f>
        <v>102.38235294117646</v>
      </c>
      <c r="Q515" t="str">
        <f>LEFT(N515,SEARCH("/",N515,1)-1)</f>
        <v>film &amp; video</v>
      </c>
      <c r="R515" t="str">
        <f>RIGHT(N515,LEN(N515)-SEARCH("/",N515,1))</f>
        <v>animation</v>
      </c>
      <c r="S515" s="15">
        <f t="shared" ref="S515:S578" si="16">(((J515/60)/60)/24)+DATE(1970,1,1)</f>
        <v>42552.653993055559</v>
      </c>
      <c r="T515" s="15">
        <f t="shared" ref="T515:T578" si="17">(((I515/60)/60)/24)+DATE(1970,1,1)</f>
        <v>42597.291666666672</v>
      </c>
    </row>
    <row r="516" spans="1:20" ht="45" x14ac:dyDescent="0.25">
      <c r="A516">
        <v>514</v>
      </c>
      <c r="B516" s="3" t="s">
        <v>1072</v>
      </c>
      <c r="C516" s="3" t="s">
        <v>1073</v>
      </c>
      <c r="D516" s="12">
        <v>1500</v>
      </c>
      <c r="E516" s="12">
        <v>50</v>
      </c>
      <c r="F516" t="s">
        <v>357</v>
      </c>
      <c r="G516" t="s">
        <v>159</v>
      </c>
      <c r="H516" t="s">
        <v>160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885</v>
      </c>
      <c r="O516" s="8">
        <f>E516/D516*100</f>
        <v>3.3333333333333335</v>
      </c>
      <c r="P516" s="12">
        <f>E516/L516</f>
        <v>16.666666666666668</v>
      </c>
      <c r="Q516" t="str">
        <f>LEFT(N516,SEARCH("/",N516,1)-1)</f>
        <v>film &amp; video</v>
      </c>
      <c r="R516" t="str">
        <f>RIGHT(N516,LEN(N516)-SEARCH("/",N516,1))</f>
        <v>animation</v>
      </c>
      <c r="S516" s="15">
        <f t="shared" si="16"/>
        <v>41830.613969907405</v>
      </c>
      <c r="T516" s="15">
        <f t="shared" si="17"/>
        <v>41860.613969907405</v>
      </c>
    </row>
    <row r="517" spans="1:20" ht="45" x14ac:dyDescent="0.25">
      <c r="A517">
        <v>515</v>
      </c>
      <c r="B517" s="3" t="s">
        <v>1074</v>
      </c>
      <c r="C517" s="3" t="s">
        <v>1075</v>
      </c>
      <c r="D517" s="12">
        <v>97000</v>
      </c>
      <c r="E517" s="12">
        <v>24651</v>
      </c>
      <c r="F517" t="s">
        <v>357</v>
      </c>
      <c r="G517" t="s">
        <v>17</v>
      </c>
      <c r="H517" t="s">
        <v>18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885</v>
      </c>
      <c r="O517" s="8">
        <f>E517/D517*100</f>
        <v>25.41340206185567</v>
      </c>
      <c r="P517" s="12">
        <f>E517/L517</f>
        <v>725.02941176470586</v>
      </c>
      <c r="Q517" t="str">
        <f>LEFT(N517,SEARCH("/",N517,1)-1)</f>
        <v>film &amp; video</v>
      </c>
      <c r="R517" t="str">
        <f>RIGHT(N517,LEN(N517)-SEARCH("/",N517,1))</f>
        <v>animation</v>
      </c>
      <c r="S517" s="15">
        <f t="shared" si="16"/>
        <v>42327.490752314814</v>
      </c>
      <c r="T517" s="15">
        <f t="shared" si="17"/>
        <v>42367.490752314814</v>
      </c>
    </row>
    <row r="518" spans="1:20" ht="30" x14ac:dyDescent="0.25">
      <c r="A518">
        <v>516</v>
      </c>
      <c r="B518" s="3" t="s">
        <v>1076</v>
      </c>
      <c r="C518" s="3" t="s">
        <v>1077</v>
      </c>
      <c r="D518" s="12">
        <v>5000</v>
      </c>
      <c r="E518" s="12">
        <v>0</v>
      </c>
      <c r="F518" t="s">
        <v>357</v>
      </c>
      <c r="G518" t="s">
        <v>24</v>
      </c>
      <c r="H518" t="s">
        <v>25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885</v>
      </c>
      <c r="O518" s="8">
        <f>E518/D518*100</f>
        <v>0</v>
      </c>
      <c r="P518" s="12" t="e">
        <f>E518/L518</f>
        <v>#DIV/0!</v>
      </c>
      <c r="Q518" t="str">
        <f>LEFT(N518,SEARCH("/",N518,1)-1)</f>
        <v>film &amp; video</v>
      </c>
      <c r="R518" t="str">
        <f>RIGHT(N518,LEN(N518)-SEARCH("/",N518,1))</f>
        <v>animation</v>
      </c>
      <c r="S518" s="15">
        <f t="shared" si="16"/>
        <v>42091.778703703705</v>
      </c>
      <c r="T518" s="15">
        <f t="shared" si="17"/>
        <v>42151.778703703705</v>
      </c>
    </row>
    <row r="519" spans="1:20" ht="60" x14ac:dyDescent="0.25">
      <c r="A519">
        <v>517</v>
      </c>
      <c r="B519" s="3" t="s">
        <v>1078</v>
      </c>
      <c r="C519" s="3" t="s">
        <v>1079</v>
      </c>
      <c r="D519" s="12">
        <v>15000</v>
      </c>
      <c r="E519" s="12">
        <v>205</v>
      </c>
      <c r="F519" t="s">
        <v>357</v>
      </c>
      <c r="G519" t="s">
        <v>17</v>
      </c>
      <c r="H519" t="s">
        <v>18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885</v>
      </c>
      <c r="O519" s="8">
        <f>E519/D519*100</f>
        <v>1.3666666666666667</v>
      </c>
      <c r="P519" s="12">
        <f>E519/L519</f>
        <v>68.333333333333329</v>
      </c>
      <c r="Q519" t="str">
        <f>LEFT(N519,SEARCH("/",N519,1)-1)</f>
        <v>film &amp; video</v>
      </c>
      <c r="R519" t="str">
        <f>RIGHT(N519,LEN(N519)-SEARCH("/",N519,1))</f>
        <v>animation</v>
      </c>
      <c r="S519" s="15">
        <f t="shared" si="16"/>
        <v>42738.615289351852</v>
      </c>
      <c r="T519" s="15">
        <f t="shared" si="17"/>
        <v>42768.615289351852</v>
      </c>
    </row>
    <row r="520" spans="1:20" ht="60" x14ac:dyDescent="0.25">
      <c r="A520">
        <v>518</v>
      </c>
      <c r="B520" s="3" t="s">
        <v>1080</v>
      </c>
      <c r="C520" s="3" t="s">
        <v>1081</v>
      </c>
      <c r="D520" s="12">
        <v>7175</v>
      </c>
      <c r="E520" s="12">
        <v>0</v>
      </c>
      <c r="F520" t="s">
        <v>357</v>
      </c>
      <c r="G520" t="s">
        <v>17</v>
      </c>
      <c r="H520" t="s">
        <v>18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885</v>
      </c>
      <c r="O520" s="8">
        <f>E520/D520*100</f>
        <v>0</v>
      </c>
      <c r="P520" s="12" t="e">
        <f>E520/L520</f>
        <v>#DIV/0!</v>
      </c>
      <c r="Q520" t="str">
        <f>LEFT(N520,SEARCH("/",N520,1)-1)</f>
        <v>film &amp; video</v>
      </c>
      <c r="R520" t="str">
        <f>RIGHT(N520,LEN(N520)-SEARCH("/",N520,1))</f>
        <v>animation</v>
      </c>
      <c r="S520" s="15">
        <f t="shared" si="16"/>
        <v>42223.616018518514</v>
      </c>
      <c r="T520" s="15">
        <f t="shared" si="17"/>
        <v>42253.615277777775</v>
      </c>
    </row>
    <row r="521" spans="1:20" ht="45" x14ac:dyDescent="0.25">
      <c r="A521">
        <v>519</v>
      </c>
      <c r="B521" s="3" t="s">
        <v>1082</v>
      </c>
      <c r="C521" s="3" t="s">
        <v>1083</v>
      </c>
      <c r="D521" s="12">
        <v>12001</v>
      </c>
      <c r="E521" s="12">
        <v>2746</v>
      </c>
      <c r="F521" t="s">
        <v>357</v>
      </c>
      <c r="G521" t="s">
        <v>17</v>
      </c>
      <c r="H521" t="s">
        <v>18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885</v>
      </c>
      <c r="O521" s="8">
        <f>E521/D521*100</f>
        <v>22.881426547787683</v>
      </c>
      <c r="P521" s="12">
        <f>E521/L521</f>
        <v>39.228571428571428</v>
      </c>
      <c r="Q521" t="str">
        <f>LEFT(N521,SEARCH("/",N521,1)-1)</f>
        <v>film &amp; video</v>
      </c>
      <c r="R521" t="str">
        <f>RIGHT(N521,LEN(N521)-SEARCH("/",N521,1))</f>
        <v>animation</v>
      </c>
      <c r="S521" s="15">
        <f t="shared" si="16"/>
        <v>41218.391446759262</v>
      </c>
      <c r="T521" s="15">
        <f t="shared" si="17"/>
        <v>41248.391446759262</v>
      </c>
    </row>
    <row r="522" spans="1:20" ht="60" x14ac:dyDescent="0.25">
      <c r="A522">
        <v>520</v>
      </c>
      <c r="B522" s="3" t="s">
        <v>1084</v>
      </c>
      <c r="C522" s="3" t="s">
        <v>1085</v>
      </c>
      <c r="D522" s="12">
        <v>5000</v>
      </c>
      <c r="E522" s="12">
        <v>5105</v>
      </c>
      <c r="F522" t="s">
        <v>16</v>
      </c>
      <c r="G522" t="s">
        <v>24</v>
      </c>
      <c r="H522" t="s">
        <v>25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1086</v>
      </c>
      <c r="O522" s="8">
        <f>E522/D522*100</f>
        <v>102.1</v>
      </c>
      <c r="P522" s="12">
        <f>E522/L522</f>
        <v>150.14705882352942</v>
      </c>
      <c r="Q522" t="str">
        <f>LEFT(N522,SEARCH("/",N522,1)-1)</f>
        <v>theater</v>
      </c>
      <c r="R522" t="str">
        <f>RIGHT(N522,LEN(N522)-SEARCH("/",N522,1))</f>
        <v>plays</v>
      </c>
      <c r="S522" s="15">
        <f t="shared" si="16"/>
        <v>42318.702094907407</v>
      </c>
      <c r="T522" s="15">
        <f t="shared" si="17"/>
        <v>42348.702094907407</v>
      </c>
    </row>
    <row r="523" spans="1:20" ht="60" x14ac:dyDescent="0.25">
      <c r="A523">
        <v>521</v>
      </c>
      <c r="B523" s="3" t="s">
        <v>1087</v>
      </c>
      <c r="C523" s="3" t="s">
        <v>1088</v>
      </c>
      <c r="D523" s="12">
        <v>5000</v>
      </c>
      <c r="E523" s="12">
        <v>5232</v>
      </c>
      <c r="F523" t="s">
        <v>16</v>
      </c>
      <c r="G523" t="s">
        <v>17</v>
      </c>
      <c r="H523" t="s">
        <v>18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1086</v>
      </c>
      <c r="O523" s="8">
        <f>E523/D523*100</f>
        <v>104.64</v>
      </c>
      <c r="P523" s="12">
        <f>E523/L523</f>
        <v>93.428571428571431</v>
      </c>
      <c r="Q523" t="str">
        <f>LEFT(N523,SEARCH("/",N523,1)-1)</f>
        <v>theater</v>
      </c>
      <c r="R523" t="str">
        <f>RIGHT(N523,LEN(N523)-SEARCH("/",N523,1))</f>
        <v>plays</v>
      </c>
      <c r="S523" s="15">
        <f t="shared" si="16"/>
        <v>42646.092812499999</v>
      </c>
      <c r="T523" s="15">
        <f t="shared" si="17"/>
        <v>42675.207638888889</v>
      </c>
    </row>
    <row r="524" spans="1:20" ht="45" x14ac:dyDescent="0.25">
      <c r="A524">
        <v>522</v>
      </c>
      <c r="B524" s="3" t="s">
        <v>1089</v>
      </c>
      <c r="C524" s="3" t="s">
        <v>1090</v>
      </c>
      <c r="D524" s="12">
        <v>3000</v>
      </c>
      <c r="E524" s="12">
        <v>3440</v>
      </c>
      <c r="F524" t="s">
        <v>16</v>
      </c>
      <c r="G524" t="s">
        <v>17</v>
      </c>
      <c r="H524" t="s">
        <v>18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1086</v>
      </c>
      <c r="O524" s="8">
        <f>E524/D524*100</f>
        <v>114.66666666666667</v>
      </c>
      <c r="P524" s="12">
        <f>E524/L524</f>
        <v>110.96774193548387</v>
      </c>
      <c r="Q524" t="str">
        <f>LEFT(N524,SEARCH("/",N524,1)-1)</f>
        <v>theater</v>
      </c>
      <c r="R524" t="str">
        <f>RIGHT(N524,LEN(N524)-SEARCH("/",N524,1))</f>
        <v>plays</v>
      </c>
      <c r="S524" s="15">
        <f t="shared" si="16"/>
        <v>42430.040798611109</v>
      </c>
      <c r="T524" s="15">
        <f t="shared" si="17"/>
        <v>42449.999131944445</v>
      </c>
    </row>
    <row r="525" spans="1:20" ht="60" x14ac:dyDescent="0.25">
      <c r="A525">
        <v>523</v>
      </c>
      <c r="B525" s="3" t="s">
        <v>1091</v>
      </c>
      <c r="C525" s="3" t="s">
        <v>1092</v>
      </c>
      <c r="D525" s="12">
        <v>5000</v>
      </c>
      <c r="E525" s="12">
        <v>6030</v>
      </c>
      <c r="F525" t="s">
        <v>16</v>
      </c>
      <c r="G525" t="s">
        <v>17</v>
      </c>
      <c r="H525" t="s">
        <v>18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1086</v>
      </c>
      <c r="O525" s="8">
        <f>E525/D525*100</f>
        <v>120.6</v>
      </c>
      <c r="P525" s="12">
        <f>E525/L525</f>
        <v>71.785714285714292</v>
      </c>
      <c r="Q525" t="str">
        <f>LEFT(N525,SEARCH("/",N525,1)-1)</f>
        <v>theater</v>
      </c>
      <c r="R525" t="str">
        <f>RIGHT(N525,LEN(N525)-SEARCH("/",N525,1))</f>
        <v>plays</v>
      </c>
      <c r="S525" s="15">
        <f t="shared" si="16"/>
        <v>42238.13282407407</v>
      </c>
      <c r="T525" s="15">
        <f t="shared" si="17"/>
        <v>42268.13282407407</v>
      </c>
    </row>
    <row r="526" spans="1:20" ht="60" x14ac:dyDescent="0.25">
      <c r="A526">
        <v>524</v>
      </c>
      <c r="B526" s="3" t="s">
        <v>1093</v>
      </c>
      <c r="C526" s="3" t="s">
        <v>1094</v>
      </c>
      <c r="D526" s="12">
        <v>3500</v>
      </c>
      <c r="E526" s="12">
        <v>3803.55</v>
      </c>
      <c r="F526" t="s">
        <v>16</v>
      </c>
      <c r="G526" t="s">
        <v>24</v>
      </c>
      <c r="H526" t="s">
        <v>25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1086</v>
      </c>
      <c r="O526" s="8">
        <f>E526/D526*100</f>
        <v>108.67285714285715</v>
      </c>
      <c r="P526" s="12">
        <f>E526/L526</f>
        <v>29.258076923076924</v>
      </c>
      <c r="Q526" t="str">
        <f>LEFT(N526,SEARCH("/",N526,1)-1)</f>
        <v>theater</v>
      </c>
      <c r="R526" t="str">
        <f>RIGHT(N526,LEN(N526)-SEARCH("/",N526,1))</f>
        <v>plays</v>
      </c>
      <c r="S526" s="15">
        <f t="shared" si="16"/>
        <v>42492.717233796298</v>
      </c>
      <c r="T526" s="15">
        <f t="shared" si="17"/>
        <v>42522.717233796298</v>
      </c>
    </row>
    <row r="527" spans="1:20" ht="60" x14ac:dyDescent="0.25">
      <c r="A527">
        <v>525</v>
      </c>
      <c r="B527" s="3" t="s">
        <v>1095</v>
      </c>
      <c r="C527" s="3" t="s">
        <v>1096</v>
      </c>
      <c r="D527" s="12">
        <v>12000</v>
      </c>
      <c r="E527" s="12">
        <v>12000</v>
      </c>
      <c r="F527" t="s">
        <v>16</v>
      </c>
      <c r="G527" t="s">
        <v>17</v>
      </c>
      <c r="H527" t="s">
        <v>18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1086</v>
      </c>
      <c r="O527" s="8">
        <f>E527/D527*100</f>
        <v>100</v>
      </c>
      <c r="P527" s="12">
        <f>E527/L527</f>
        <v>1000</v>
      </c>
      <c r="Q527" t="str">
        <f>LEFT(N527,SEARCH("/",N527,1)-1)</f>
        <v>theater</v>
      </c>
      <c r="R527" t="str">
        <f>RIGHT(N527,LEN(N527)-SEARCH("/",N527,1))</f>
        <v>plays</v>
      </c>
      <c r="S527" s="15">
        <f t="shared" si="16"/>
        <v>41850.400937500002</v>
      </c>
      <c r="T527" s="15">
        <f t="shared" si="17"/>
        <v>41895.400937500002</v>
      </c>
    </row>
    <row r="528" spans="1:20" ht="45" x14ac:dyDescent="0.25">
      <c r="A528">
        <v>526</v>
      </c>
      <c r="B528" s="3" t="s">
        <v>1097</v>
      </c>
      <c r="C528" s="3" t="s">
        <v>1098</v>
      </c>
      <c r="D528" s="12">
        <v>1500</v>
      </c>
      <c r="E528" s="12">
        <v>1710</v>
      </c>
      <c r="F528" t="s">
        <v>16</v>
      </c>
      <c r="G528" t="s">
        <v>24</v>
      </c>
      <c r="H528" t="s">
        <v>25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1086</v>
      </c>
      <c r="O528" s="8">
        <f>E528/D528*100</f>
        <v>113.99999999999999</v>
      </c>
      <c r="P528" s="12">
        <f>E528/L528</f>
        <v>74.347826086956516</v>
      </c>
      <c r="Q528" t="str">
        <f>LEFT(N528,SEARCH("/",N528,1)-1)</f>
        <v>theater</v>
      </c>
      <c r="R528" t="str">
        <f>RIGHT(N528,LEN(N528)-SEARCH("/",N528,1))</f>
        <v>plays</v>
      </c>
      <c r="S528" s="15">
        <f t="shared" si="16"/>
        <v>42192.591944444444</v>
      </c>
      <c r="T528" s="15">
        <f t="shared" si="17"/>
        <v>42223.708333333328</v>
      </c>
    </row>
    <row r="529" spans="1:20" ht="60" x14ac:dyDescent="0.25">
      <c r="A529">
        <v>527</v>
      </c>
      <c r="B529" s="3" t="s">
        <v>1099</v>
      </c>
      <c r="C529" s="3" t="s">
        <v>1100</v>
      </c>
      <c r="D529" s="12">
        <v>10000</v>
      </c>
      <c r="E529" s="12">
        <v>10085</v>
      </c>
      <c r="F529" t="s">
        <v>16</v>
      </c>
      <c r="G529" t="s">
        <v>17</v>
      </c>
      <c r="H529" t="s">
        <v>18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1086</v>
      </c>
      <c r="O529" s="8">
        <f>E529/D529*100</f>
        <v>100.85</v>
      </c>
      <c r="P529" s="12">
        <f>E529/L529</f>
        <v>63.829113924050631</v>
      </c>
      <c r="Q529" t="str">
        <f>LEFT(N529,SEARCH("/",N529,1)-1)</f>
        <v>theater</v>
      </c>
      <c r="R529" t="str">
        <f>RIGHT(N529,LEN(N529)-SEARCH("/",N529,1))</f>
        <v>plays</v>
      </c>
      <c r="S529" s="15">
        <f t="shared" si="16"/>
        <v>42753.205625000002</v>
      </c>
      <c r="T529" s="15">
        <f t="shared" si="17"/>
        <v>42783.670138888891</v>
      </c>
    </row>
    <row r="530" spans="1:20" ht="30" x14ac:dyDescent="0.25">
      <c r="A530">
        <v>528</v>
      </c>
      <c r="B530" s="3" t="s">
        <v>1101</v>
      </c>
      <c r="C530" s="3" t="s">
        <v>1102</v>
      </c>
      <c r="D530" s="12">
        <v>1150</v>
      </c>
      <c r="E530" s="12">
        <v>1330</v>
      </c>
      <c r="F530" t="s">
        <v>16</v>
      </c>
      <c r="G530" t="s">
        <v>17</v>
      </c>
      <c r="H530" t="s">
        <v>18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1086</v>
      </c>
      <c r="O530" s="8">
        <f>E530/D530*100</f>
        <v>115.65217391304347</v>
      </c>
      <c r="P530" s="12">
        <f>E530/L530</f>
        <v>44.333333333333336</v>
      </c>
      <c r="Q530" t="str">
        <f>LEFT(N530,SEARCH("/",N530,1)-1)</f>
        <v>theater</v>
      </c>
      <c r="R530" t="str">
        <f>RIGHT(N530,LEN(N530)-SEARCH("/",N530,1))</f>
        <v>plays</v>
      </c>
      <c r="S530" s="15">
        <f t="shared" si="16"/>
        <v>42155.920219907406</v>
      </c>
      <c r="T530" s="15">
        <f t="shared" si="17"/>
        <v>42176.888888888891</v>
      </c>
    </row>
    <row r="531" spans="1:20" ht="60" x14ac:dyDescent="0.25">
      <c r="A531">
        <v>529</v>
      </c>
      <c r="B531" s="3" t="s">
        <v>1103</v>
      </c>
      <c r="C531" s="3" t="s">
        <v>1104</v>
      </c>
      <c r="D531" s="12">
        <v>1200</v>
      </c>
      <c r="E531" s="12">
        <v>1565</v>
      </c>
      <c r="F531" t="s">
        <v>16</v>
      </c>
      <c r="G531" t="s">
        <v>159</v>
      </c>
      <c r="H531" t="s">
        <v>160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1086</v>
      </c>
      <c r="O531" s="8">
        <f>E531/D531*100</f>
        <v>130.41666666666666</v>
      </c>
      <c r="P531" s="12">
        <f>E531/L531</f>
        <v>86.944444444444443</v>
      </c>
      <c r="Q531" t="str">
        <f>LEFT(N531,SEARCH("/",N531,1)-1)</f>
        <v>theater</v>
      </c>
      <c r="R531" t="str">
        <f>RIGHT(N531,LEN(N531)-SEARCH("/",N531,1))</f>
        <v>plays</v>
      </c>
      <c r="S531" s="15">
        <f t="shared" si="16"/>
        <v>42725.031180555554</v>
      </c>
      <c r="T531" s="15">
        <f t="shared" si="17"/>
        <v>42746.208333333328</v>
      </c>
    </row>
    <row r="532" spans="1:20" ht="60" x14ac:dyDescent="0.25">
      <c r="A532">
        <v>530</v>
      </c>
      <c r="B532" s="3" t="s">
        <v>1105</v>
      </c>
      <c r="C532" s="3" t="s">
        <v>1106</v>
      </c>
      <c r="D532" s="12">
        <v>3405</v>
      </c>
      <c r="E532" s="12">
        <v>3670</v>
      </c>
      <c r="F532" t="s">
        <v>16</v>
      </c>
      <c r="G532" t="s">
        <v>17</v>
      </c>
      <c r="H532" t="s">
        <v>18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1086</v>
      </c>
      <c r="O532" s="8">
        <f>E532/D532*100</f>
        <v>107.78267254038178</v>
      </c>
      <c r="P532" s="12">
        <f>E532/L532</f>
        <v>126.55172413793103</v>
      </c>
      <c r="Q532" t="str">
        <f>LEFT(N532,SEARCH("/",N532,1)-1)</f>
        <v>theater</v>
      </c>
      <c r="R532" t="str">
        <f>RIGHT(N532,LEN(N532)-SEARCH("/",N532,1))</f>
        <v>plays</v>
      </c>
      <c r="S532" s="15">
        <f t="shared" si="16"/>
        <v>42157.591064814813</v>
      </c>
      <c r="T532" s="15">
        <f t="shared" si="17"/>
        <v>42179.083333333328</v>
      </c>
    </row>
    <row r="533" spans="1:20" ht="60" x14ac:dyDescent="0.25">
      <c r="A533">
        <v>531</v>
      </c>
      <c r="B533" s="3" t="s">
        <v>1107</v>
      </c>
      <c r="C533" s="3" t="s">
        <v>1108</v>
      </c>
      <c r="D533" s="12">
        <v>4000</v>
      </c>
      <c r="E533" s="12">
        <v>4000</v>
      </c>
      <c r="F533" t="s">
        <v>16</v>
      </c>
      <c r="G533" t="s">
        <v>17</v>
      </c>
      <c r="H533" t="s">
        <v>18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1086</v>
      </c>
      <c r="O533" s="8">
        <f>E533/D533*100</f>
        <v>100</v>
      </c>
      <c r="P533" s="12">
        <f>E533/L533</f>
        <v>129.03225806451613</v>
      </c>
      <c r="Q533" t="str">
        <f>LEFT(N533,SEARCH("/",N533,1)-1)</f>
        <v>theater</v>
      </c>
      <c r="R533" t="str">
        <f>RIGHT(N533,LEN(N533)-SEARCH("/",N533,1))</f>
        <v>plays</v>
      </c>
      <c r="S533" s="15">
        <f t="shared" si="16"/>
        <v>42676.065150462964</v>
      </c>
      <c r="T533" s="15">
        <f t="shared" si="17"/>
        <v>42721.290972222225</v>
      </c>
    </row>
    <row r="534" spans="1:20" ht="60" x14ac:dyDescent="0.25">
      <c r="A534">
        <v>532</v>
      </c>
      <c r="B534" s="3" t="s">
        <v>1109</v>
      </c>
      <c r="C534" s="3" t="s">
        <v>1110</v>
      </c>
      <c r="D534" s="12">
        <v>10000</v>
      </c>
      <c r="E534" s="12">
        <v>12325</v>
      </c>
      <c r="F534" t="s">
        <v>16</v>
      </c>
      <c r="G534" t="s">
        <v>17</v>
      </c>
      <c r="H534" t="s">
        <v>18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1086</v>
      </c>
      <c r="O534" s="8">
        <f>E534/D534*100</f>
        <v>123.25</v>
      </c>
      <c r="P534" s="12">
        <f>E534/L534</f>
        <v>71.242774566473983</v>
      </c>
      <c r="Q534" t="str">
        <f>LEFT(N534,SEARCH("/",N534,1)-1)</f>
        <v>theater</v>
      </c>
      <c r="R534" t="str">
        <f>RIGHT(N534,LEN(N534)-SEARCH("/",N534,1))</f>
        <v>plays</v>
      </c>
      <c r="S534" s="15">
        <f t="shared" si="16"/>
        <v>42473.007037037038</v>
      </c>
      <c r="T534" s="15">
        <f t="shared" si="17"/>
        <v>42503.007037037038</v>
      </c>
    </row>
    <row r="535" spans="1:20" ht="60" x14ac:dyDescent="0.25">
      <c r="A535">
        <v>533</v>
      </c>
      <c r="B535" s="3" t="s">
        <v>1111</v>
      </c>
      <c r="C535" s="3" t="s">
        <v>1112</v>
      </c>
      <c r="D535" s="12">
        <v>2000</v>
      </c>
      <c r="E535" s="12">
        <v>2004</v>
      </c>
      <c r="F535" t="s">
        <v>16</v>
      </c>
      <c r="G535" t="s">
        <v>24</v>
      </c>
      <c r="H535" t="s">
        <v>25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1086</v>
      </c>
      <c r="O535" s="8">
        <f>E535/D535*100</f>
        <v>100.2</v>
      </c>
      <c r="P535" s="12">
        <f>E535/L535</f>
        <v>117.88235294117646</v>
      </c>
      <c r="Q535" t="str">
        <f>LEFT(N535,SEARCH("/",N535,1)-1)</f>
        <v>theater</v>
      </c>
      <c r="R535" t="str">
        <f>RIGHT(N535,LEN(N535)-SEARCH("/",N535,1))</f>
        <v>plays</v>
      </c>
      <c r="S535" s="15">
        <f t="shared" si="16"/>
        <v>42482.43478009259</v>
      </c>
      <c r="T535" s="15">
        <f t="shared" si="17"/>
        <v>42506.43478009259</v>
      </c>
    </row>
    <row r="536" spans="1:20" ht="60" x14ac:dyDescent="0.25">
      <c r="A536">
        <v>534</v>
      </c>
      <c r="B536" s="3" t="s">
        <v>1113</v>
      </c>
      <c r="C536" s="3" t="s">
        <v>1114</v>
      </c>
      <c r="D536" s="12">
        <v>15000</v>
      </c>
      <c r="E536" s="12">
        <v>15700</v>
      </c>
      <c r="F536" t="s">
        <v>16</v>
      </c>
      <c r="G536" t="s">
        <v>410</v>
      </c>
      <c r="H536" t="s">
        <v>411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1086</v>
      </c>
      <c r="O536" s="8">
        <f>E536/D536*100</f>
        <v>104.66666666666666</v>
      </c>
      <c r="P536" s="12">
        <f>E536/L536</f>
        <v>327.08333333333331</v>
      </c>
      <c r="Q536" t="str">
        <f>LEFT(N536,SEARCH("/",N536,1)-1)</f>
        <v>theater</v>
      </c>
      <c r="R536" t="str">
        <f>RIGHT(N536,LEN(N536)-SEARCH("/",N536,1))</f>
        <v>plays</v>
      </c>
      <c r="S536" s="15">
        <f t="shared" si="16"/>
        <v>42270.810995370368</v>
      </c>
      <c r="T536" s="15">
        <f t="shared" si="17"/>
        <v>42309.958333333328</v>
      </c>
    </row>
    <row r="537" spans="1:20" ht="45" x14ac:dyDescent="0.25">
      <c r="A537">
        <v>535</v>
      </c>
      <c r="B537" s="3" t="s">
        <v>1115</v>
      </c>
      <c r="C537" s="3" t="s">
        <v>1116</v>
      </c>
      <c r="D537" s="12">
        <v>2000</v>
      </c>
      <c r="E537" s="12">
        <v>2050</v>
      </c>
      <c r="F537" t="s">
        <v>16</v>
      </c>
      <c r="G537" t="s">
        <v>24</v>
      </c>
      <c r="H537" t="s">
        <v>25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1086</v>
      </c>
      <c r="O537" s="8">
        <f>E537/D537*100</f>
        <v>102.49999999999999</v>
      </c>
      <c r="P537" s="12">
        <f>E537/L537</f>
        <v>34.745762711864408</v>
      </c>
      <c r="Q537" t="str">
        <f>LEFT(N537,SEARCH("/",N537,1)-1)</f>
        <v>theater</v>
      </c>
      <c r="R537" t="str">
        <f>RIGHT(N537,LEN(N537)-SEARCH("/",N537,1))</f>
        <v>plays</v>
      </c>
      <c r="S537" s="15">
        <f t="shared" si="16"/>
        <v>42711.545196759253</v>
      </c>
      <c r="T537" s="15">
        <f t="shared" si="17"/>
        <v>42741.545196759253</v>
      </c>
    </row>
    <row r="538" spans="1:20" ht="60" x14ac:dyDescent="0.25">
      <c r="A538">
        <v>536</v>
      </c>
      <c r="B538" s="3" t="s">
        <v>1117</v>
      </c>
      <c r="C538" s="3" t="s">
        <v>1118</v>
      </c>
      <c r="D538" s="12">
        <v>3300</v>
      </c>
      <c r="E538" s="12">
        <v>3902.5</v>
      </c>
      <c r="F538" t="s">
        <v>16</v>
      </c>
      <c r="G538" t="s">
        <v>24</v>
      </c>
      <c r="H538" t="s">
        <v>25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1086</v>
      </c>
      <c r="O538" s="8">
        <f>E538/D538*100</f>
        <v>118.25757575757576</v>
      </c>
      <c r="P538" s="12">
        <f>E538/L538</f>
        <v>100.06410256410257</v>
      </c>
      <c r="Q538" t="str">
        <f>LEFT(N538,SEARCH("/",N538,1)-1)</f>
        <v>theater</v>
      </c>
      <c r="R538" t="str">
        <f>RIGHT(N538,LEN(N538)-SEARCH("/",N538,1))</f>
        <v>plays</v>
      </c>
      <c r="S538" s="15">
        <f t="shared" si="16"/>
        <v>42179.344988425932</v>
      </c>
      <c r="T538" s="15">
        <f t="shared" si="17"/>
        <v>42219.75</v>
      </c>
    </row>
    <row r="539" spans="1:20" ht="60" x14ac:dyDescent="0.25">
      <c r="A539">
        <v>537</v>
      </c>
      <c r="B539" s="3" t="s">
        <v>1119</v>
      </c>
      <c r="C539" s="3" t="s">
        <v>1120</v>
      </c>
      <c r="D539" s="12">
        <v>2000</v>
      </c>
      <c r="E539" s="12">
        <v>2410</v>
      </c>
      <c r="F539" t="s">
        <v>16</v>
      </c>
      <c r="G539" t="s">
        <v>17</v>
      </c>
      <c r="H539" t="s">
        <v>18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1086</v>
      </c>
      <c r="O539" s="8">
        <f>E539/D539*100</f>
        <v>120.5</v>
      </c>
      <c r="P539" s="12">
        <f>E539/L539</f>
        <v>40.847457627118644</v>
      </c>
      <c r="Q539" t="str">
        <f>LEFT(N539,SEARCH("/",N539,1)-1)</f>
        <v>theater</v>
      </c>
      <c r="R539" t="str">
        <f>RIGHT(N539,LEN(N539)-SEARCH("/",N539,1))</f>
        <v>plays</v>
      </c>
      <c r="S539" s="15">
        <f t="shared" si="16"/>
        <v>42282.768414351856</v>
      </c>
      <c r="T539" s="15">
        <f t="shared" si="17"/>
        <v>42312.810081018513</v>
      </c>
    </row>
    <row r="540" spans="1:20" ht="60" x14ac:dyDescent="0.25">
      <c r="A540">
        <v>538</v>
      </c>
      <c r="B540" s="3" t="s">
        <v>1121</v>
      </c>
      <c r="C540" s="3" t="s">
        <v>1122</v>
      </c>
      <c r="D540" s="12">
        <v>5000</v>
      </c>
      <c r="E540" s="12">
        <v>15121</v>
      </c>
      <c r="F540" t="s">
        <v>16</v>
      </c>
      <c r="G540" t="s">
        <v>17</v>
      </c>
      <c r="H540" t="s">
        <v>18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1086</v>
      </c>
      <c r="O540" s="8">
        <f>E540/D540*100</f>
        <v>302.42</v>
      </c>
      <c r="P540" s="12">
        <f>E540/L540</f>
        <v>252.01666666666668</v>
      </c>
      <c r="Q540" t="str">
        <f>LEFT(N540,SEARCH("/",N540,1)-1)</f>
        <v>theater</v>
      </c>
      <c r="R540" t="str">
        <f>RIGHT(N540,LEN(N540)-SEARCH("/",N540,1))</f>
        <v>plays</v>
      </c>
      <c r="S540" s="15">
        <f t="shared" si="16"/>
        <v>42473.794710648144</v>
      </c>
      <c r="T540" s="15">
        <f t="shared" si="17"/>
        <v>42503.794710648144</v>
      </c>
    </row>
    <row r="541" spans="1:20" ht="45" x14ac:dyDescent="0.25">
      <c r="A541">
        <v>539</v>
      </c>
      <c r="B541" s="3" t="s">
        <v>1123</v>
      </c>
      <c r="C541" s="3" t="s">
        <v>1124</v>
      </c>
      <c r="D541" s="12">
        <v>500</v>
      </c>
      <c r="E541" s="12">
        <v>503.22</v>
      </c>
      <c r="F541" t="s">
        <v>16</v>
      </c>
      <c r="G541" t="s">
        <v>24</v>
      </c>
      <c r="H541" t="s">
        <v>25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1086</v>
      </c>
      <c r="O541" s="8">
        <f>E541/D541*100</f>
        <v>100.64400000000001</v>
      </c>
      <c r="P541" s="12">
        <f>E541/L541</f>
        <v>25.161000000000001</v>
      </c>
      <c r="Q541" t="str">
        <f>LEFT(N541,SEARCH("/",N541,1)-1)</f>
        <v>theater</v>
      </c>
      <c r="R541" t="str">
        <f>RIGHT(N541,LEN(N541)-SEARCH("/",N541,1))</f>
        <v>plays</v>
      </c>
      <c r="S541" s="15">
        <f t="shared" si="16"/>
        <v>42535.049849537041</v>
      </c>
      <c r="T541" s="15">
        <f t="shared" si="17"/>
        <v>42556.049849537041</v>
      </c>
    </row>
    <row r="542" spans="1:20" ht="60" x14ac:dyDescent="0.25">
      <c r="A542">
        <v>540</v>
      </c>
      <c r="B542" s="3" t="s">
        <v>1125</v>
      </c>
      <c r="C542" s="3" t="s">
        <v>1126</v>
      </c>
      <c r="D542" s="12">
        <v>15000</v>
      </c>
      <c r="E542" s="12">
        <v>1</v>
      </c>
      <c r="F542" t="s">
        <v>357</v>
      </c>
      <c r="G542" t="s">
        <v>17</v>
      </c>
      <c r="H542" t="s">
        <v>18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1127</v>
      </c>
      <c r="O542" s="8">
        <f>E542/D542*100</f>
        <v>6.6666666666666671E-3</v>
      </c>
      <c r="P542" s="12">
        <f>E542/L542</f>
        <v>1</v>
      </c>
      <c r="Q542" t="str">
        <f>LEFT(N542,SEARCH("/",N542,1)-1)</f>
        <v>technology</v>
      </c>
      <c r="R542" t="str">
        <f>RIGHT(N542,LEN(N542)-SEARCH("/",N542,1))</f>
        <v>web</v>
      </c>
      <c r="S542" s="15">
        <f t="shared" si="16"/>
        <v>42009.817199074074</v>
      </c>
      <c r="T542" s="15">
        <f t="shared" si="17"/>
        <v>42039.817199074074</v>
      </c>
    </row>
    <row r="543" spans="1:20" ht="45" x14ac:dyDescent="0.25">
      <c r="A543">
        <v>541</v>
      </c>
      <c r="B543" s="3" t="s">
        <v>1128</v>
      </c>
      <c r="C543" s="3" t="s">
        <v>1129</v>
      </c>
      <c r="D543" s="12">
        <v>4500</v>
      </c>
      <c r="E543" s="12">
        <v>25</v>
      </c>
      <c r="F543" t="s">
        <v>357</v>
      </c>
      <c r="G543" t="s">
        <v>17</v>
      </c>
      <c r="H543" t="s">
        <v>18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1127</v>
      </c>
      <c r="O543" s="8">
        <f>E543/D543*100</f>
        <v>0.55555555555555558</v>
      </c>
      <c r="P543" s="12">
        <f>E543/L543</f>
        <v>25</v>
      </c>
      <c r="Q543" t="str">
        <f>LEFT(N543,SEARCH("/",N543,1)-1)</f>
        <v>technology</v>
      </c>
      <c r="R543" t="str">
        <f>RIGHT(N543,LEN(N543)-SEARCH("/",N543,1))</f>
        <v>web</v>
      </c>
      <c r="S543" s="15">
        <f t="shared" si="16"/>
        <v>42276.046689814815</v>
      </c>
      <c r="T543" s="15">
        <f t="shared" si="17"/>
        <v>42306.046689814815</v>
      </c>
    </row>
    <row r="544" spans="1:20" ht="45" x14ac:dyDescent="0.25">
      <c r="A544">
        <v>542</v>
      </c>
      <c r="B544" s="3" t="s">
        <v>1130</v>
      </c>
      <c r="C544" s="3" t="s">
        <v>1131</v>
      </c>
      <c r="D544" s="12">
        <v>250000</v>
      </c>
      <c r="E544" s="12">
        <v>1</v>
      </c>
      <c r="F544" t="s">
        <v>357</v>
      </c>
      <c r="G544" t="s">
        <v>17</v>
      </c>
      <c r="H544" t="s">
        <v>18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1127</v>
      </c>
      <c r="O544" s="8">
        <f>E544/D544*100</f>
        <v>3.9999999999999996E-4</v>
      </c>
      <c r="P544" s="12">
        <f>E544/L544</f>
        <v>1</v>
      </c>
      <c r="Q544" t="str">
        <f>LEFT(N544,SEARCH("/",N544,1)-1)</f>
        <v>technology</v>
      </c>
      <c r="R544" t="str">
        <f>RIGHT(N544,LEN(N544)-SEARCH("/",N544,1))</f>
        <v>web</v>
      </c>
      <c r="S544" s="15">
        <f t="shared" si="16"/>
        <v>42433.737453703703</v>
      </c>
      <c r="T544" s="15">
        <f t="shared" si="17"/>
        <v>42493.695787037039</v>
      </c>
    </row>
    <row r="545" spans="1:20" ht="60" x14ac:dyDescent="0.25">
      <c r="A545">
        <v>543</v>
      </c>
      <c r="B545" s="3" t="s">
        <v>1132</v>
      </c>
      <c r="C545" s="3" t="s">
        <v>1133</v>
      </c>
      <c r="D545" s="12">
        <v>22000</v>
      </c>
      <c r="E545" s="12">
        <v>70</v>
      </c>
      <c r="F545" t="s">
        <v>357</v>
      </c>
      <c r="G545" t="s">
        <v>50</v>
      </c>
      <c r="H545" t="s">
        <v>51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1127</v>
      </c>
      <c r="O545" s="8">
        <f>E545/D545*100</f>
        <v>0.31818181818181818</v>
      </c>
      <c r="P545" s="12">
        <f>E545/L545</f>
        <v>35</v>
      </c>
      <c r="Q545" t="str">
        <f>LEFT(N545,SEARCH("/",N545,1)-1)</f>
        <v>technology</v>
      </c>
      <c r="R545" t="str">
        <f>RIGHT(N545,LEN(N545)-SEARCH("/",N545,1))</f>
        <v>web</v>
      </c>
      <c r="S545" s="15">
        <f t="shared" si="16"/>
        <v>41914.092152777775</v>
      </c>
      <c r="T545" s="15">
        <f t="shared" si="17"/>
        <v>41944.092152777775</v>
      </c>
    </row>
    <row r="546" spans="1:20" ht="60" x14ac:dyDescent="0.25">
      <c r="A546">
        <v>544</v>
      </c>
      <c r="B546" s="3" t="s">
        <v>1134</v>
      </c>
      <c r="C546" s="3" t="s">
        <v>1135</v>
      </c>
      <c r="D546" s="12">
        <v>500</v>
      </c>
      <c r="E546" s="12">
        <v>6</v>
      </c>
      <c r="F546" t="s">
        <v>357</v>
      </c>
      <c r="G546" t="s">
        <v>17</v>
      </c>
      <c r="H546" t="s">
        <v>18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1127</v>
      </c>
      <c r="O546" s="8">
        <f>E546/D546*100</f>
        <v>1.2</v>
      </c>
      <c r="P546" s="12">
        <f>E546/L546</f>
        <v>3</v>
      </c>
      <c r="Q546" t="str">
        <f>LEFT(N546,SEARCH("/",N546,1)-1)</f>
        <v>technology</v>
      </c>
      <c r="R546" t="str">
        <f>RIGHT(N546,LEN(N546)-SEARCH("/",N546,1))</f>
        <v>web</v>
      </c>
      <c r="S546" s="15">
        <f t="shared" si="16"/>
        <v>42525.656944444447</v>
      </c>
      <c r="T546" s="15">
        <f t="shared" si="17"/>
        <v>42555.656944444447</v>
      </c>
    </row>
    <row r="547" spans="1:20" ht="60" x14ac:dyDescent="0.25">
      <c r="A547">
        <v>545</v>
      </c>
      <c r="B547" s="3" t="s">
        <v>1136</v>
      </c>
      <c r="C547" s="3" t="s">
        <v>1137</v>
      </c>
      <c r="D547" s="12">
        <v>50000</v>
      </c>
      <c r="E547" s="12">
        <v>13692</v>
      </c>
      <c r="F547" t="s">
        <v>357</v>
      </c>
      <c r="G547" t="s">
        <v>179</v>
      </c>
      <c r="H547" t="s">
        <v>55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1127</v>
      </c>
      <c r="O547" s="8">
        <f>E547/D547*100</f>
        <v>27.383999999999997</v>
      </c>
      <c r="P547" s="12">
        <f>E547/L547</f>
        <v>402.70588235294116</v>
      </c>
      <c r="Q547" t="str">
        <f>LEFT(N547,SEARCH("/",N547,1)-1)</f>
        <v>technology</v>
      </c>
      <c r="R547" t="str">
        <f>RIGHT(N547,LEN(N547)-SEARCH("/",N547,1))</f>
        <v>web</v>
      </c>
      <c r="S547" s="15">
        <f t="shared" si="16"/>
        <v>42283.592465277776</v>
      </c>
      <c r="T547" s="15">
        <f t="shared" si="17"/>
        <v>42323.634131944447</v>
      </c>
    </row>
    <row r="548" spans="1:20" ht="60" x14ac:dyDescent="0.25">
      <c r="A548">
        <v>546</v>
      </c>
      <c r="B548" s="3" t="s">
        <v>1138</v>
      </c>
      <c r="C548" s="3" t="s">
        <v>1139</v>
      </c>
      <c r="D548" s="12">
        <v>60000</v>
      </c>
      <c r="E548" s="12">
        <v>52</v>
      </c>
      <c r="F548" t="s">
        <v>357</v>
      </c>
      <c r="G548" t="s">
        <v>17</v>
      </c>
      <c r="H548" t="s">
        <v>18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1127</v>
      </c>
      <c r="O548" s="8">
        <f>E548/D548*100</f>
        <v>8.666666666666667E-2</v>
      </c>
      <c r="P548" s="12">
        <f>E548/L548</f>
        <v>26</v>
      </c>
      <c r="Q548" t="str">
        <f>LEFT(N548,SEARCH("/",N548,1)-1)</f>
        <v>technology</v>
      </c>
      <c r="R548" t="str">
        <f>RIGHT(N548,LEN(N548)-SEARCH("/",N548,1))</f>
        <v>web</v>
      </c>
      <c r="S548" s="15">
        <f t="shared" si="16"/>
        <v>42249.667997685188</v>
      </c>
      <c r="T548" s="15">
        <f t="shared" si="17"/>
        <v>42294.667997685188</v>
      </c>
    </row>
    <row r="549" spans="1:20" ht="60" x14ac:dyDescent="0.25">
      <c r="A549">
        <v>547</v>
      </c>
      <c r="B549" s="3" t="s">
        <v>1140</v>
      </c>
      <c r="C549" s="3" t="s">
        <v>1141</v>
      </c>
      <c r="D549" s="12">
        <v>7500</v>
      </c>
      <c r="E549" s="12">
        <v>0</v>
      </c>
      <c r="F549" t="s">
        <v>357</v>
      </c>
      <c r="G549" t="s">
        <v>24</v>
      </c>
      <c r="H549" t="s">
        <v>25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1127</v>
      </c>
      <c r="O549" s="8">
        <f>E549/D549*100</f>
        <v>0</v>
      </c>
      <c r="P549" s="12" t="e">
        <f>E549/L549</f>
        <v>#DIV/0!</v>
      </c>
      <c r="Q549" t="str">
        <f>LEFT(N549,SEARCH("/",N549,1)-1)</f>
        <v>technology</v>
      </c>
      <c r="R549" t="str">
        <f>RIGHT(N549,LEN(N549)-SEARCH("/",N549,1))</f>
        <v>web</v>
      </c>
      <c r="S549" s="15">
        <f t="shared" si="16"/>
        <v>42380.696342592593</v>
      </c>
      <c r="T549" s="15">
        <f t="shared" si="17"/>
        <v>42410.696342592593</v>
      </c>
    </row>
    <row r="550" spans="1:20" ht="45" x14ac:dyDescent="0.25">
      <c r="A550">
        <v>548</v>
      </c>
      <c r="B550" s="3" t="s">
        <v>1142</v>
      </c>
      <c r="C550" s="3" t="s">
        <v>1143</v>
      </c>
      <c r="D550" s="12">
        <v>10000</v>
      </c>
      <c r="E550" s="12">
        <v>9</v>
      </c>
      <c r="F550" t="s">
        <v>357</v>
      </c>
      <c r="G550" t="s">
        <v>24</v>
      </c>
      <c r="H550" t="s">
        <v>25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1127</v>
      </c>
      <c r="O550" s="8">
        <f>E550/D550*100</f>
        <v>0.09</v>
      </c>
      <c r="P550" s="12">
        <f>E550/L550</f>
        <v>9</v>
      </c>
      <c r="Q550" t="str">
        <f>LEFT(N550,SEARCH("/",N550,1)-1)</f>
        <v>technology</v>
      </c>
      <c r="R550" t="str">
        <f>RIGHT(N550,LEN(N550)-SEARCH("/",N550,1))</f>
        <v>web</v>
      </c>
      <c r="S550" s="15">
        <f t="shared" si="16"/>
        <v>42276.903333333335</v>
      </c>
      <c r="T550" s="15">
        <f t="shared" si="17"/>
        <v>42306.903333333335</v>
      </c>
    </row>
    <row r="551" spans="1:20" ht="60" x14ac:dyDescent="0.25">
      <c r="A551">
        <v>549</v>
      </c>
      <c r="B551" s="3" t="s">
        <v>1144</v>
      </c>
      <c r="C551" s="3" t="s">
        <v>1145</v>
      </c>
      <c r="D551" s="12">
        <v>2500</v>
      </c>
      <c r="E551" s="12">
        <v>68</v>
      </c>
      <c r="F551" t="s">
        <v>357</v>
      </c>
      <c r="G551" t="s">
        <v>24</v>
      </c>
      <c r="H551" t="s">
        <v>25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1127</v>
      </c>
      <c r="O551" s="8">
        <f>E551/D551*100</f>
        <v>2.7199999999999998</v>
      </c>
      <c r="P551" s="12">
        <f>E551/L551</f>
        <v>8.5</v>
      </c>
      <c r="Q551" t="str">
        <f>LEFT(N551,SEARCH("/",N551,1)-1)</f>
        <v>technology</v>
      </c>
      <c r="R551" t="str">
        <f>RIGHT(N551,LEN(N551)-SEARCH("/",N551,1))</f>
        <v>web</v>
      </c>
      <c r="S551" s="15">
        <f t="shared" si="16"/>
        <v>42163.636828703704</v>
      </c>
      <c r="T551" s="15">
        <f t="shared" si="17"/>
        <v>42193.636828703704</v>
      </c>
    </row>
    <row r="552" spans="1:20" ht="60" x14ac:dyDescent="0.25">
      <c r="A552">
        <v>550</v>
      </c>
      <c r="B552" s="3" t="s">
        <v>1146</v>
      </c>
      <c r="C552" s="3" t="s">
        <v>1147</v>
      </c>
      <c r="D552" s="12">
        <v>5000</v>
      </c>
      <c r="E552" s="12">
        <v>35</v>
      </c>
      <c r="F552" t="s">
        <v>357</v>
      </c>
      <c r="G552" t="s">
        <v>159</v>
      </c>
      <c r="H552" t="s">
        <v>160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1127</v>
      </c>
      <c r="O552" s="8">
        <f>E552/D552*100</f>
        <v>0.70000000000000007</v>
      </c>
      <c r="P552" s="12">
        <f>E552/L552</f>
        <v>8.75</v>
      </c>
      <c r="Q552" t="str">
        <f>LEFT(N552,SEARCH("/",N552,1)-1)</f>
        <v>technology</v>
      </c>
      <c r="R552" t="str">
        <f>RIGHT(N552,LEN(N552)-SEARCH("/",N552,1))</f>
        <v>web</v>
      </c>
      <c r="S552" s="15">
        <f t="shared" si="16"/>
        <v>42753.678761574076</v>
      </c>
      <c r="T552" s="15">
        <f t="shared" si="17"/>
        <v>42766.208333333328</v>
      </c>
    </row>
    <row r="553" spans="1:20" ht="60" x14ac:dyDescent="0.25">
      <c r="A553">
        <v>551</v>
      </c>
      <c r="B553" s="3" t="s">
        <v>1148</v>
      </c>
      <c r="C553" s="3" t="s">
        <v>1149</v>
      </c>
      <c r="D553" s="12">
        <v>75000</v>
      </c>
      <c r="E553" s="12">
        <v>3781</v>
      </c>
      <c r="F553" t="s">
        <v>357</v>
      </c>
      <c r="G553" t="s">
        <v>17</v>
      </c>
      <c r="H553" t="s">
        <v>18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1127</v>
      </c>
      <c r="O553" s="8">
        <f>E553/D553*100</f>
        <v>5.0413333333333332</v>
      </c>
      <c r="P553" s="12">
        <f>E553/L553</f>
        <v>135.03571428571428</v>
      </c>
      <c r="Q553" t="str">
        <f>LEFT(N553,SEARCH("/",N553,1)-1)</f>
        <v>technology</v>
      </c>
      <c r="R553" t="str">
        <f>RIGHT(N553,LEN(N553)-SEARCH("/",N553,1))</f>
        <v>web</v>
      </c>
      <c r="S553" s="15">
        <f t="shared" si="16"/>
        <v>42173.275740740741</v>
      </c>
      <c r="T553" s="15">
        <f t="shared" si="17"/>
        <v>42217.745138888888</v>
      </c>
    </row>
    <row r="554" spans="1:20" ht="45" x14ac:dyDescent="0.25">
      <c r="A554">
        <v>552</v>
      </c>
      <c r="B554" s="3" t="s">
        <v>1150</v>
      </c>
      <c r="C554" s="3" t="s">
        <v>1151</v>
      </c>
      <c r="D554" s="12">
        <v>45000</v>
      </c>
      <c r="E554" s="12">
        <v>0</v>
      </c>
      <c r="F554" t="s">
        <v>357</v>
      </c>
      <c r="G554" t="s">
        <v>159</v>
      </c>
      <c r="H554" t="s">
        <v>160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1127</v>
      </c>
      <c r="O554" s="8">
        <f>E554/D554*100</f>
        <v>0</v>
      </c>
      <c r="P554" s="12" t="e">
        <f>E554/L554</f>
        <v>#DIV/0!</v>
      </c>
      <c r="Q554" t="str">
        <f>LEFT(N554,SEARCH("/",N554,1)-1)</f>
        <v>technology</v>
      </c>
      <c r="R554" t="str">
        <f>RIGHT(N554,LEN(N554)-SEARCH("/",N554,1))</f>
        <v>web</v>
      </c>
      <c r="S554" s="15">
        <f t="shared" si="16"/>
        <v>42318.616851851853</v>
      </c>
      <c r="T554" s="15">
        <f t="shared" si="17"/>
        <v>42378.616851851853</v>
      </c>
    </row>
    <row r="555" spans="1:20" ht="45" x14ac:dyDescent="0.25">
      <c r="A555">
        <v>553</v>
      </c>
      <c r="B555" s="3" t="s">
        <v>1152</v>
      </c>
      <c r="C555" s="3" t="s">
        <v>1153</v>
      </c>
      <c r="D555" s="12">
        <v>25000</v>
      </c>
      <c r="E555" s="12">
        <v>123</v>
      </c>
      <c r="F555" t="s">
        <v>357</v>
      </c>
      <c r="G555" t="s">
        <v>17</v>
      </c>
      <c r="H555" t="s">
        <v>18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1127</v>
      </c>
      <c r="O555" s="8">
        <f>E555/D555*100</f>
        <v>0.49199999999999999</v>
      </c>
      <c r="P555" s="12">
        <f>E555/L555</f>
        <v>20.5</v>
      </c>
      <c r="Q555" t="str">
        <f>LEFT(N555,SEARCH("/",N555,1)-1)</f>
        <v>technology</v>
      </c>
      <c r="R555" t="str">
        <f>RIGHT(N555,LEN(N555)-SEARCH("/",N555,1))</f>
        <v>web</v>
      </c>
      <c r="S555" s="15">
        <f t="shared" si="16"/>
        <v>41927.71980324074</v>
      </c>
      <c r="T555" s="15">
        <f t="shared" si="17"/>
        <v>41957.761469907404</v>
      </c>
    </row>
    <row r="556" spans="1:20" ht="60" x14ac:dyDescent="0.25">
      <c r="A556">
        <v>554</v>
      </c>
      <c r="B556" s="3" t="s">
        <v>1154</v>
      </c>
      <c r="C556" s="3" t="s">
        <v>1155</v>
      </c>
      <c r="D556" s="12">
        <v>3870</v>
      </c>
      <c r="E556" s="12">
        <v>1416</v>
      </c>
      <c r="F556" t="s">
        <v>357</v>
      </c>
      <c r="G556" t="s">
        <v>17</v>
      </c>
      <c r="H556" t="s">
        <v>18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1127</v>
      </c>
      <c r="O556" s="8">
        <f>E556/D556*100</f>
        <v>36.589147286821706</v>
      </c>
      <c r="P556" s="12">
        <f>E556/L556</f>
        <v>64.36363636363636</v>
      </c>
      <c r="Q556" t="str">
        <f>LEFT(N556,SEARCH("/",N556,1)-1)</f>
        <v>technology</v>
      </c>
      <c r="R556" t="str">
        <f>RIGHT(N556,LEN(N556)-SEARCH("/",N556,1))</f>
        <v>web</v>
      </c>
      <c r="S556" s="15">
        <f t="shared" si="16"/>
        <v>41901.684861111113</v>
      </c>
      <c r="T556" s="15">
        <f t="shared" si="17"/>
        <v>41931.684861111113</v>
      </c>
    </row>
    <row r="557" spans="1:20" ht="60" x14ac:dyDescent="0.25">
      <c r="A557">
        <v>555</v>
      </c>
      <c r="B557" s="3" t="s">
        <v>1156</v>
      </c>
      <c r="C557" s="3" t="s">
        <v>1157</v>
      </c>
      <c r="D557" s="12">
        <v>7500</v>
      </c>
      <c r="E557" s="12">
        <v>0</v>
      </c>
      <c r="F557" t="s">
        <v>357</v>
      </c>
      <c r="G557" t="s">
        <v>24</v>
      </c>
      <c r="H557" t="s">
        <v>25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1127</v>
      </c>
      <c r="O557" s="8">
        <f>E557/D557*100</f>
        <v>0</v>
      </c>
      <c r="P557" s="12" t="e">
        <f>E557/L557</f>
        <v>#DIV/0!</v>
      </c>
      <c r="Q557" t="str">
        <f>LEFT(N557,SEARCH("/",N557,1)-1)</f>
        <v>technology</v>
      </c>
      <c r="R557" t="str">
        <f>RIGHT(N557,LEN(N557)-SEARCH("/",N557,1))</f>
        <v>web</v>
      </c>
      <c r="S557" s="15">
        <f t="shared" si="16"/>
        <v>42503.353506944448</v>
      </c>
      <c r="T557" s="15">
        <f t="shared" si="17"/>
        <v>42533.353506944448</v>
      </c>
    </row>
    <row r="558" spans="1:20" ht="30" x14ac:dyDescent="0.25">
      <c r="A558">
        <v>556</v>
      </c>
      <c r="B558" s="3" t="s">
        <v>1158</v>
      </c>
      <c r="C558" s="3" t="s">
        <v>1159</v>
      </c>
      <c r="D558" s="12">
        <v>8000</v>
      </c>
      <c r="E558" s="12">
        <v>200</v>
      </c>
      <c r="F558" t="s">
        <v>357</v>
      </c>
      <c r="G558" t="s">
        <v>17</v>
      </c>
      <c r="H558" t="s">
        <v>18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1127</v>
      </c>
      <c r="O558" s="8">
        <f>E558/D558*100</f>
        <v>2.5</v>
      </c>
      <c r="P558" s="12">
        <f>E558/L558</f>
        <v>200</v>
      </c>
      <c r="Q558" t="str">
        <f>LEFT(N558,SEARCH("/",N558,1)-1)</f>
        <v>technology</v>
      </c>
      <c r="R558" t="str">
        <f>RIGHT(N558,LEN(N558)-SEARCH("/",N558,1))</f>
        <v>web</v>
      </c>
      <c r="S558" s="15">
        <f t="shared" si="16"/>
        <v>42345.860150462962</v>
      </c>
      <c r="T558" s="15">
        <f t="shared" si="17"/>
        <v>42375.860150462962</v>
      </c>
    </row>
    <row r="559" spans="1:20" ht="60" x14ac:dyDescent="0.25">
      <c r="A559">
        <v>557</v>
      </c>
      <c r="B559" s="3" t="s">
        <v>1160</v>
      </c>
      <c r="C559" s="3" t="s">
        <v>1161</v>
      </c>
      <c r="D559" s="12">
        <v>150000</v>
      </c>
      <c r="E559" s="12">
        <v>1366</v>
      </c>
      <c r="F559" t="s">
        <v>357</v>
      </c>
      <c r="G559" t="s">
        <v>502</v>
      </c>
      <c r="H559" t="s">
        <v>55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1127</v>
      </c>
      <c r="O559" s="8">
        <f>E559/D559*100</f>
        <v>0.91066666666666674</v>
      </c>
      <c r="P559" s="12">
        <f>E559/L559</f>
        <v>68.3</v>
      </c>
      <c r="Q559" t="str">
        <f>LEFT(N559,SEARCH("/",N559,1)-1)</f>
        <v>technology</v>
      </c>
      <c r="R559" t="str">
        <f>RIGHT(N559,LEN(N559)-SEARCH("/",N559,1))</f>
        <v>web</v>
      </c>
      <c r="S559" s="15">
        <f t="shared" si="16"/>
        <v>42676.942164351851</v>
      </c>
      <c r="T559" s="15">
        <f t="shared" si="17"/>
        <v>42706.983831018515</v>
      </c>
    </row>
    <row r="560" spans="1:20" ht="60" x14ac:dyDescent="0.25">
      <c r="A560">
        <v>558</v>
      </c>
      <c r="B560" s="3" t="s">
        <v>1162</v>
      </c>
      <c r="C560" s="3" t="s">
        <v>1163</v>
      </c>
      <c r="D560" s="12">
        <v>750</v>
      </c>
      <c r="E560" s="12">
        <v>0</v>
      </c>
      <c r="F560" t="s">
        <v>357</v>
      </c>
      <c r="G560" t="s">
        <v>17</v>
      </c>
      <c r="H560" t="s">
        <v>18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1127</v>
      </c>
      <c r="O560" s="8">
        <f>E560/D560*100</f>
        <v>0</v>
      </c>
      <c r="P560" s="12" t="e">
        <f>E560/L560</f>
        <v>#DIV/0!</v>
      </c>
      <c r="Q560" t="str">
        <f>LEFT(N560,SEARCH("/",N560,1)-1)</f>
        <v>technology</v>
      </c>
      <c r="R560" t="str">
        <f>RIGHT(N560,LEN(N560)-SEARCH("/",N560,1))</f>
        <v>web</v>
      </c>
      <c r="S560" s="15">
        <f t="shared" si="16"/>
        <v>42057.883159722223</v>
      </c>
      <c r="T560" s="15">
        <f t="shared" si="17"/>
        <v>42087.841493055559</v>
      </c>
    </row>
    <row r="561" spans="1:20" ht="60" x14ac:dyDescent="0.25">
      <c r="A561">
        <v>559</v>
      </c>
      <c r="B561" s="3" t="s">
        <v>1164</v>
      </c>
      <c r="C561" s="3" t="s">
        <v>1165</v>
      </c>
      <c r="D561" s="12">
        <v>240000</v>
      </c>
      <c r="E561" s="12">
        <v>50</v>
      </c>
      <c r="F561" t="s">
        <v>357</v>
      </c>
      <c r="G561" t="s">
        <v>17</v>
      </c>
      <c r="H561" t="s">
        <v>18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1127</v>
      </c>
      <c r="O561" s="8">
        <f>E561/D561*100</f>
        <v>2.0833333333333336E-2</v>
      </c>
      <c r="P561" s="12">
        <f>E561/L561</f>
        <v>50</v>
      </c>
      <c r="Q561" t="str">
        <f>LEFT(N561,SEARCH("/",N561,1)-1)</f>
        <v>technology</v>
      </c>
      <c r="R561" t="str">
        <f>RIGHT(N561,LEN(N561)-SEARCH("/",N561,1))</f>
        <v>web</v>
      </c>
      <c r="S561" s="15">
        <f t="shared" si="16"/>
        <v>42321.283101851848</v>
      </c>
      <c r="T561" s="15">
        <f t="shared" si="17"/>
        <v>42351.283101851848</v>
      </c>
    </row>
    <row r="562" spans="1:20" ht="45" x14ac:dyDescent="0.25">
      <c r="A562">
        <v>560</v>
      </c>
      <c r="B562" s="3" t="s">
        <v>1166</v>
      </c>
      <c r="C562" s="3" t="s">
        <v>1167</v>
      </c>
      <c r="D562" s="12">
        <v>100000</v>
      </c>
      <c r="E562" s="12">
        <v>12</v>
      </c>
      <c r="F562" t="s">
        <v>357</v>
      </c>
      <c r="G562" t="s">
        <v>159</v>
      </c>
      <c r="H562" t="s">
        <v>160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1127</v>
      </c>
      <c r="O562" s="8">
        <f>E562/D562*100</f>
        <v>1.2E-2</v>
      </c>
      <c r="P562" s="12">
        <f>E562/L562</f>
        <v>4</v>
      </c>
      <c r="Q562" t="str">
        <f>LEFT(N562,SEARCH("/",N562,1)-1)</f>
        <v>technology</v>
      </c>
      <c r="R562" t="str">
        <f>RIGHT(N562,LEN(N562)-SEARCH("/",N562,1))</f>
        <v>web</v>
      </c>
      <c r="S562" s="15">
        <f t="shared" si="16"/>
        <v>41960.771354166667</v>
      </c>
      <c r="T562" s="15">
        <f t="shared" si="17"/>
        <v>41990.771354166667</v>
      </c>
    </row>
    <row r="563" spans="1:20" ht="60" x14ac:dyDescent="0.25">
      <c r="A563">
        <v>561</v>
      </c>
      <c r="B563" s="3" t="s">
        <v>1168</v>
      </c>
      <c r="C563" s="3" t="s">
        <v>1169</v>
      </c>
      <c r="D563" s="12">
        <v>15000</v>
      </c>
      <c r="E563" s="12">
        <v>55</v>
      </c>
      <c r="F563" t="s">
        <v>357</v>
      </c>
      <c r="G563" t="s">
        <v>17</v>
      </c>
      <c r="H563" t="s">
        <v>18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1127</v>
      </c>
      <c r="O563" s="8">
        <f>E563/D563*100</f>
        <v>0.36666666666666664</v>
      </c>
      <c r="P563" s="12">
        <f>E563/L563</f>
        <v>27.5</v>
      </c>
      <c r="Q563" t="str">
        <f>LEFT(N563,SEARCH("/",N563,1)-1)</f>
        <v>technology</v>
      </c>
      <c r="R563" t="str">
        <f>RIGHT(N563,LEN(N563)-SEARCH("/",N563,1))</f>
        <v>web</v>
      </c>
      <c r="S563" s="15">
        <f t="shared" si="16"/>
        <v>42268.658715277779</v>
      </c>
      <c r="T563" s="15">
        <f t="shared" si="17"/>
        <v>42303.658715277779</v>
      </c>
    </row>
    <row r="564" spans="1:20" ht="60" x14ac:dyDescent="0.25">
      <c r="A564">
        <v>562</v>
      </c>
      <c r="B564" s="3" t="s">
        <v>1170</v>
      </c>
      <c r="C564" s="3" t="s">
        <v>1171</v>
      </c>
      <c r="D564" s="12">
        <v>50000</v>
      </c>
      <c r="E564" s="12">
        <v>0</v>
      </c>
      <c r="F564" t="s">
        <v>357</v>
      </c>
      <c r="G564" t="s">
        <v>387</v>
      </c>
      <c r="H564" t="s">
        <v>55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1127</v>
      </c>
      <c r="O564" s="8">
        <f>E564/D564*100</f>
        <v>0</v>
      </c>
      <c r="P564" s="12" t="e">
        <f>E564/L564</f>
        <v>#DIV/0!</v>
      </c>
      <c r="Q564" t="str">
        <f>LEFT(N564,SEARCH("/",N564,1)-1)</f>
        <v>technology</v>
      </c>
      <c r="R564" t="str">
        <f>RIGHT(N564,LEN(N564)-SEARCH("/",N564,1))</f>
        <v>web</v>
      </c>
      <c r="S564" s="15">
        <f t="shared" si="16"/>
        <v>42692.389062500006</v>
      </c>
      <c r="T564" s="15">
        <f t="shared" si="17"/>
        <v>42722.389062500006</v>
      </c>
    </row>
    <row r="565" spans="1:20" ht="60" x14ac:dyDescent="0.25">
      <c r="A565">
        <v>563</v>
      </c>
      <c r="B565" s="3" t="s">
        <v>1172</v>
      </c>
      <c r="C565" s="3" t="s">
        <v>1173</v>
      </c>
      <c r="D565" s="12">
        <v>75000</v>
      </c>
      <c r="E565" s="12">
        <v>68</v>
      </c>
      <c r="F565" t="s">
        <v>357</v>
      </c>
      <c r="G565" t="s">
        <v>50</v>
      </c>
      <c r="H565" t="s">
        <v>51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1127</v>
      </c>
      <c r="O565" s="8">
        <f>E565/D565*100</f>
        <v>9.0666666666666659E-2</v>
      </c>
      <c r="P565" s="12">
        <f>E565/L565</f>
        <v>34</v>
      </c>
      <c r="Q565" t="str">
        <f>LEFT(N565,SEARCH("/",N565,1)-1)</f>
        <v>technology</v>
      </c>
      <c r="R565" t="str">
        <f>RIGHT(N565,LEN(N565)-SEARCH("/",N565,1))</f>
        <v>web</v>
      </c>
      <c r="S565" s="15">
        <f t="shared" si="16"/>
        <v>42022.069988425923</v>
      </c>
      <c r="T565" s="15">
        <f t="shared" si="17"/>
        <v>42052.069988425923</v>
      </c>
    </row>
    <row r="566" spans="1:20" ht="60" x14ac:dyDescent="0.25">
      <c r="A566">
        <v>564</v>
      </c>
      <c r="B566" s="3" t="s">
        <v>1174</v>
      </c>
      <c r="C566" s="3" t="s">
        <v>1175</v>
      </c>
      <c r="D566" s="12">
        <v>18000</v>
      </c>
      <c r="E566" s="12">
        <v>1</v>
      </c>
      <c r="F566" t="s">
        <v>357</v>
      </c>
      <c r="G566" t="s">
        <v>179</v>
      </c>
      <c r="H566" t="s">
        <v>55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1127</v>
      </c>
      <c r="O566" s="8">
        <f>E566/D566*100</f>
        <v>5.5555555555555558E-3</v>
      </c>
      <c r="P566" s="12">
        <f>E566/L566</f>
        <v>1</v>
      </c>
      <c r="Q566" t="str">
        <f>LEFT(N566,SEARCH("/",N566,1)-1)</f>
        <v>technology</v>
      </c>
      <c r="R566" t="str">
        <f>RIGHT(N566,LEN(N566)-SEARCH("/",N566,1))</f>
        <v>web</v>
      </c>
      <c r="S566" s="15">
        <f t="shared" si="16"/>
        <v>42411.942997685182</v>
      </c>
      <c r="T566" s="15">
        <f t="shared" si="17"/>
        <v>42441.942997685182</v>
      </c>
    </row>
    <row r="567" spans="1:20" ht="60" x14ac:dyDescent="0.25">
      <c r="A567">
        <v>565</v>
      </c>
      <c r="B567" s="3" t="s">
        <v>1176</v>
      </c>
      <c r="C567" s="3" t="s">
        <v>1177</v>
      </c>
      <c r="D567" s="12">
        <v>25000</v>
      </c>
      <c r="E567" s="12">
        <v>0</v>
      </c>
      <c r="F567" t="s">
        <v>357</v>
      </c>
      <c r="G567" t="s">
        <v>24</v>
      </c>
      <c r="H567" t="s">
        <v>25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1127</v>
      </c>
      <c r="O567" s="8">
        <f>E567/D567*100</f>
        <v>0</v>
      </c>
      <c r="P567" s="12" t="e">
        <f>E567/L567</f>
        <v>#DIV/0!</v>
      </c>
      <c r="Q567" t="str">
        <f>LEFT(N567,SEARCH("/",N567,1)-1)</f>
        <v>technology</v>
      </c>
      <c r="R567" t="str">
        <f>RIGHT(N567,LEN(N567)-SEARCH("/",N567,1))</f>
        <v>web</v>
      </c>
      <c r="S567" s="15">
        <f t="shared" si="16"/>
        <v>42165.785289351858</v>
      </c>
      <c r="T567" s="15">
        <f t="shared" si="17"/>
        <v>42195.785289351858</v>
      </c>
    </row>
    <row r="568" spans="1:20" ht="60" x14ac:dyDescent="0.25">
      <c r="A568">
        <v>566</v>
      </c>
      <c r="B568" s="3" t="s">
        <v>1178</v>
      </c>
      <c r="C568" s="3" t="s">
        <v>1179</v>
      </c>
      <c r="D568" s="12">
        <v>5000</v>
      </c>
      <c r="E568" s="12">
        <v>1</v>
      </c>
      <c r="F568" t="s">
        <v>357</v>
      </c>
      <c r="G568" t="s">
        <v>17</v>
      </c>
      <c r="H568" t="s">
        <v>18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1127</v>
      </c>
      <c r="O568" s="8">
        <f>E568/D568*100</f>
        <v>0.02</v>
      </c>
      <c r="P568" s="12">
        <f>E568/L568</f>
        <v>1</v>
      </c>
      <c r="Q568" t="str">
        <f>LEFT(N568,SEARCH("/",N568,1)-1)</f>
        <v>technology</v>
      </c>
      <c r="R568" t="str">
        <f>RIGHT(N568,LEN(N568)-SEARCH("/",N568,1))</f>
        <v>web</v>
      </c>
      <c r="S568" s="15">
        <f t="shared" si="16"/>
        <v>42535.68440972222</v>
      </c>
      <c r="T568" s="15">
        <f t="shared" si="17"/>
        <v>42565.68440972222</v>
      </c>
    </row>
    <row r="569" spans="1:20" ht="60" x14ac:dyDescent="0.25">
      <c r="A569">
        <v>567</v>
      </c>
      <c r="B569" s="3" t="s">
        <v>1180</v>
      </c>
      <c r="C569" s="3" t="s">
        <v>1181</v>
      </c>
      <c r="D569" s="12">
        <v>10000</v>
      </c>
      <c r="E569" s="12">
        <v>0</v>
      </c>
      <c r="F569" t="s">
        <v>357</v>
      </c>
      <c r="G569" t="s">
        <v>17</v>
      </c>
      <c r="H569" t="s">
        <v>18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1127</v>
      </c>
      <c r="O569" s="8">
        <f>E569/D569*100</f>
        <v>0</v>
      </c>
      <c r="P569" s="12" t="e">
        <f>E569/L569</f>
        <v>#DIV/0!</v>
      </c>
      <c r="Q569" t="str">
        <f>LEFT(N569,SEARCH("/",N569,1)-1)</f>
        <v>technology</v>
      </c>
      <c r="R569" t="str">
        <f>RIGHT(N569,LEN(N569)-SEARCH("/",N569,1))</f>
        <v>web</v>
      </c>
      <c r="S569" s="15">
        <f t="shared" si="16"/>
        <v>41975.842523148152</v>
      </c>
      <c r="T569" s="15">
        <f t="shared" si="17"/>
        <v>42005.842523148152</v>
      </c>
    </row>
    <row r="570" spans="1:20" ht="75" x14ac:dyDescent="0.25">
      <c r="A570">
        <v>568</v>
      </c>
      <c r="B570" s="3" t="s">
        <v>1182</v>
      </c>
      <c r="C570" s="3" t="s">
        <v>1183</v>
      </c>
      <c r="D570" s="12">
        <v>24500</v>
      </c>
      <c r="E570" s="12">
        <v>245</v>
      </c>
      <c r="F570" t="s">
        <v>357</v>
      </c>
      <c r="G570" t="s">
        <v>80</v>
      </c>
      <c r="H570" t="s">
        <v>81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1127</v>
      </c>
      <c r="O570" s="8">
        <f>E570/D570*100</f>
        <v>1</v>
      </c>
      <c r="P570" s="12">
        <f>E570/L570</f>
        <v>49</v>
      </c>
      <c r="Q570" t="str">
        <f>LEFT(N570,SEARCH("/",N570,1)-1)</f>
        <v>technology</v>
      </c>
      <c r="R570" t="str">
        <f>RIGHT(N570,LEN(N570)-SEARCH("/",N570,1))</f>
        <v>web</v>
      </c>
      <c r="S570" s="15">
        <f t="shared" si="16"/>
        <v>42348.9215625</v>
      </c>
      <c r="T570" s="15">
        <f t="shared" si="17"/>
        <v>42385.458333333328</v>
      </c>
    </row>
    <row r="571" spans="1:20" ht="45" x14ac:dyDescent="0.25">
      <c r="A571">
        <v>569</v>
      </c>
      <c r="B571" s="3" t="s">
        <v>1184</v>
      </c>
      <c r="C571" s="3" t="s">
        <v>1185</v>
      </c>
      <c r="D571" s="12">
        <v>2500</v>
      </c>
      <c r="E571" s="12">
        <v>20</v>
      </c>
      <c r="F571" t="s">
        <v>357</v>
      </c>
      <c r="G571" t="s">
        <v>159</v>
      </c>
      <c r="H571" t="s">
        <v>160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1127</v>
      </c>
      <c r="O571" s="8">
        <f>E571/D571*100</f>
        <v>0.8</v>
      </c>
      <c r="P571" s="12">
        <f>E571/L571</f>
        <v>20</v>
      </c>
      <c r="Q571" t="str">
        <f>LEFT(N571,SEARCH("/",N571,1)-1)</f>
        <v>technology</v>
      </c>
      <c r="R571" t="str">
        <f>RIGHT(N571,LEN(N571)-SEARCH("/",N571,1))</f>
        <v>web</v>
      </c>
      <c r="S571" s="15">
        <f t="shared" si="16"/>
        <v>42340.847361111111</v>
      </c>
      <c r="T571" s="15">
        <f t="shared" si="17"/>
        <v>42370.847361111111</v>
      </c>
    </row>
    <row r="572" spans="1:20" ht="30" x14ac:dyDescent="0.25">
      <c r="A572">
        <v>570</v>
      </c>
      <c r="B572" s="3" t="s">
        <v>1186</v>
      </c>
      <c r="C572" s="3" t="s">
        <v>1187</v>
      </c>
      <c r="D572" s="12">
        <v>85000</v>
      </c>
      <c r="E572" s="12">
        <v>142</v>
      </c>
      <c r="F572" t="s">
        <v>357</v>
      </c>
      <c r="G572" t="s">
        <v>17</v>
      </c>
      <c r="H572" t="s">
        <v>18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1127</v>
      </c>
      <c r="O572" s="8">
        <f>E572/D572*100</f>
        <v>0.16705882352941176</v>
      </c>
      <c r="P572" s="12">
        <f>E572/L572</f>
        <v>142</v>
      </c>
      <c r="Q572" t="str">
        <f>LEFT(N572,SEARCH("/",N572,1)-1)</f>
        <v>technology</v>
      </c>
      <c r="R572" t="str">
        <f>RIGHT(N572,LEN(N572)-SEARCH("/",N572,1))</f>
        <v>web</v>
      </c>
      <c r="S572" s="15">
        <f t="shared" si="16"/>
        <v>42388.798252314817</v>
      </c>
      <c r="T572" s="15">
        <f t="shared" si="17"/>
        <v>42418.798252314817</v>
      </c>
    </row>
    <row r="573" spans="1:20" ht="60" x14ac:dyDescent="0.25">
      <c r="A573">
        <v>571</v>
      </c>
      <c r="B573" s="3" t="s">
        <v>1188</v>
      </c>
      <c r="C573" s="3" t="s">
        <v>1189</v>
      </c>
      <c r="D573" s="12">
        <v>25000</v>
      </c>
      <c r="E573" s="12">
        <v>106</v>
      </c>
      <c r="F573" t="s">
        <v>357</v>
      </c>
      <c r="G573" t="s">
        <v>17</v>
      </c>
      <c r="H573" t="s">
        <v>18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1127</v>
      </c>
      <c r="O573" s="8">
        <f>E573/D573*100</f>
        <v>0.42399999999999999</v>
      </c>
      <c r="P573" s="12">
        <f>E573/L573</f>
        <v>53</v>
      </c>
      <c r="Q573" t="str">
        <f>LEFT(N573,SEARCH("/",N573,1)-1)</f>
        <v>technology</v>
      </c>
      <c r="R573" t="str">
        <f>RIGHT(N573,LEN(N573)-SEARCH("/",N573,1))</f>
        <v>web</v>
      </c>
      <c r="S573" s="15">
        <f t="shared" si="16"/>
        <v>42192.816238425927</v>
      </c>
      <c r="T573" s="15">
        <f t="shared" si="17"/>
        <v>42212.165972222225</v>
      </c>
    </row>
    <row r="574" spans="1:20" ht="60" x14ac:dyDescent="0.25">
      <c r="A574">
        <v>572</v>
      </c>
      <c r="B574" s="3" t="s">
        <v>1190</v>
      </c>
      <c r="C574" s="3" t="s">
        <v>1191</v>
      </c>
      <c r="D574" s="12">
        <v>2500</v>
      </c>
      <c r="E574" s="12">
        <v>0</v>
      </c>
      <c r="F574" t="s">
        <v>357</v>
      </c>
      <c r="G574" t="s">
        <v>17</v>
      </c>
      <c r="H574" t="s">
        <v>18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1127</v>
      </c>
      <c r="O574" s="8">
        <f>E574/D574*100</f>
        <v>0</v>
      </c>
      <c r="P574" s="12" t="e">
        <f>E574/L574</f>
        <v>#DIV/0!</v>
      </c>
      <c r="Q574" t="str">
        <f>LEFT(N574,SEARCH("/",N574,1)-1)</f>
        <v>technology</v>
      </c>
      <c r="R574" t="str">
        <f>RIGHT(N574,LEN(N574)-SEARCH("/",N574,1))</f>
        <v>web</v>
      </c>
      <c r="S574" s="15">
        <f t="shared" si="16"/>
        <v>42282.71629629629</v>
      </c>
      <c r="T574" s="15">
        <f t="shared" si="17"/>
        <v>42312.757962962962</v>
      </c>
    </row>
    <row r="575" spans="1:20" ht="60" x14ac:dyDescent="0.25">
      <c r="A575">
        <v>573</v>
      </c>
      <c r="B575" s="3" t="s">
        <v>1192</v>
      </c>
      <c r="C575" s="3" t="s">
        <v>1193</v>
      </c>
      <c r="D575" s="12">
        <v>88888</v>
      </c>
      <c r="E575" s="12">
        <v>346</v>
      </c>
      <c r="F575" t="s">
        <v>357</v>
      </c>
      <c r="G575" t="s">
        <v>17</v>
      </c>
      <c r="H575" t="s">
        <v>18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1127</v>
      </c>
      <c r="O575" s="8">
        <f>E575/D575*100</f>
        <v>0.38925389253892539</v>
      </c>
      <c r="P575" s="12">
        <f>E575/L575</f>
        <v>38.444444444444443</v>
      </c>
      <c r="Q575" t="str">
        <f>LEFT(N575,SEARCH("/",N575,1)-1)</f>
        <v>technology</v>
      </c>
      <c r="R575" t="str">
        <f>RIGHT(N575,LEN(N575)-SEARCH("/",N575,1))</f>
        <v>web</v>
      </c>
      <c r="S575" s="15">
        <f t="shared" si="16"/>
        <v>41963.050127314811</v>
      </c>
      <c r="T575" s="15">
        <f t="shared" si="17"/>
        <v>42022.05</v>
      </c>
    </row>
    <row r="576" spans="1:20" ht="60" x14ac:dyDescent="0.25">
      <c r="A576">
        <v>574</v>
      </c>
      <c r="B576" s="3" t="s">
        <v>1194</v>
      </c>
      <c r="C576" s="3" t="s">
        <v>1195</v>
      </c>
      <c r="D576" s="12">
        <v>11180</v>
      </c>
      <c r="E576" s="12">
        <v>80</v>
      </c>
      <c r="F576" t="s">
        <v>357</v>
      </c>
      <c r="G576" t="s">
        <v>24</v>
      </c>
      <c r="H576" t="s">
        <v>25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1127</v>
      </c>
      <c r="O576" s="8">
        <f>E576/D576*100</f>
        <v>0.7155635062611807</v>
      </c>
      <c r="P576" s="12">
        <f>E576/L576</f>
        <v>20</v>
      </c>
      <c r="Q576" t="str">
        <f>LEFT(N576,SEARCH("/",N576,1)-1)</f>
        <v>technology</v>
      </c>
      <c r="R576" t="str">
        <f>RIGHT(N576,LEN(N576)-SEARCH("/",N576,1))</f>
        <v>web</v>
      </c>
      <c r="S576" s="15">
        <f t="shared" si="16"/>
        <v>42632.443368055552</v>
      </c>
      <c r="T576" s="15">
        <f t="shared" si="17"/>
        <v>42662.443368055552</v>
      </c>
    </row>
    <row r="577" spans="1:20" ht="60" x14ac:dyDescent="0.25">
      <c r="A577">
        <v>575</v>
      </c>
      <c r="B577" s="3" t="s">
        <v>1196</v>
      </c>
      <c r="C577" s="3" t="s">
        <v>1197</v>
      </c>
      <c r="D577" s="12">
        <v>60000</v>
      </c>
      <c r="E577" s="12">
        <v>259</v>
      </c>
      <c r="F577" t="s">
        <v>357</v>
      </c>
      <c r="G577" t="s">
        <v>502</v>
      </c>
      <c r="H577" t="s">
        <v>55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1127</v>
      </c>
      <c r="O577" s="8">
        <f>E577/D577*100</f>
        <v>0.43166666666666664</v>
      </c>
      <c r="P577" s="12">
        <f>E577/L577</f>
        <v>64.75</v>
      </c>
      <c r="Q577" t="str">
        <f>LEFT(N577,SEARCH("/",N577,1)-1)</f>
        <v>technology</v>
      </c>
      <c r="R577" t="str">
        <f>RIGHT(N577,LEN(N577)-SEARCH("/",N577,1))</f>
        <v>web</v>
      </c>
      <c r="S577" s="15">
        <f t="shared" si="16"/>
        <v>42138.692627314813</v>
      </c>
      <c r="T577" s="15">
        <f t="shared" si="17"/>
        <v>42168.692627314813</v>
      </c>
    </row>
    <row r="578" spans="1:20" ht="45" x14ac:dyDescent="0.25">
      <c r="A578">
        <v>576</v>
      </c>
      <c r="B578" s="3" t="s">
        <v>1198</v>
      </c>
      <c r="C578" s="3" t="s">
        <v>1199</v>
      </c>
      <c r="D578" s="12">
        <v>80000</v>
      </c>
      <c r="E578" s="12">
        <v>1</v>
      </c>
      <c r="F578" t="s">
        <v>357</v>
      </c>
      <c r="G578" t="s">
        <v>17</v>
      </c>
      <c r="H578" t="s">
        <v>18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1127</v>
      </c>
      <c r="O578" s="8">
        <f>E578/D578*100</f>
        <v>1.25E-3</v>
      </c>
      <c r="P578" s="12">
        <f>E578/L578</f>
        <v>1</v>
      </c>
      <c r="Q578" t="str">
        <f>LEFT(N578,SEARCH("/",N578,1)-1)</f>
        <v>technology</v>
      </c>
      <c r="R578" t="str">
        <f>RIGHT(N578,LEN(N578)-SEARCH("/",N578,1))</f>
        <v>web</v>
      </c>
      <c r="S578" s="15">
        <f t="shared" si="16"/>
        <v>42031.471666666665</v>
      </c>
      <c r="T578" s="15">
        <f t="shared" si="17"/>
        <v>42091.43</v>
      </c>
    </row>
    <row r="579" spans="1:20" ht="60" x14ac:dyDescent="0.25">
      <c r="A579">
        <v>577</v>
      </c>
      <c r="B579" s="3" t="s">
        <v>1200</v>
      </c>
      <c r="C579" s="3" t="s">
        <v>1201</v>
      </c>
      <c r="D579" s="12">
        <v>5000</v>
      </c>
      <c r="E579" s="12">
        <v>10</v>
      </c>
      <c r="F579" t="s">
        <v>357</v>
      </c>
      <c r="G579" t="s">
        <v>17</v>
      </c>
      <c r="H579" t="s">
        <v>18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1127</v>
      </c>
      <c r="O579" s="8">
        <f>E579/D579*100</f>
        <v>0.2</v>
      </c>
      <c r="P579" s="12">
        <f>E579/L579</f>
        <v>10</v>
      </c>
      <c r="Q579" t="str">
        <f>LEFT(N579,SEARCH("/",N579,1)-1)</f>
        <v>technology</v>
      </c>
      <c r="R579" t="str">
        <f>RIGHT(N579,LEN(N579)-SEARCH("/",N579,1))</f>
        <v>web</v>
      </c>
      <c r="S579" s="15">
        <f t="shared" ref="S579:S642" si="18">(((J579/60)/60)/24)+DATE(1970,1,1)</f>
        <v>42450.589143518519</v>
      </c>
      <c r="T579" s="15">
        <f t="shared" ref="T579:T642" si="19">(((I579/60)/60)/24)+DATE(1970,1,1)</f>
        <v>42510.589143518519</v>
      </c>
    </row>
    <row r="580" spans="1:20" ht="30" x14ac:dyDescent="0.25">
      <c r="A580">
        <v>578</v>
      </c>
      <c r="B580" s="3" t="s">
        <v>1202</v>
      </c>
      <c r="C580" s="3" t="s">
        <v>1203</v>
      </c>
      <c r="D580" s="12">
        <v>125000</v>
      </c>
      <c r="E580" s="12">
        <v>14</v>
      </c>
      <c r="F580" t="s">
        <v>357</v>
      </c>
      <c r="G580" t="s">
        <v>24</v>
      </c>
      <c r="H580" t="s">
        <v>25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1127</v>
      </c>
      <c r="O580" s="8">
        <f>E580/D580*100</f>
        <v>1.12E-2</v>
      </c>
      <c r="P580" s="12">
        <f>E580/L580</f>
        <v>2</v>
      </c>
      <c r="Q580" t="str">
        <f>LEFT(N580,SEARCH("/",N580,1)-1)</f>
        <v>technology</v>
      </c>
      <c r="R580" t="str">
        <f>RIGHT(N580,LEN(N580)-SEARCH("/",N580,1))</f>
        <v>web</v>
      </c>
      <c r="S580" s="15">
        <f t="shared" si="18"/>
        <v>42230.578622685185</v>
      </c>
      <c r="T580" s="15">
        <f t="shared" si="19"/>
        <v>42254.578622685185</v>
      </c>
    </row>
    <row r="581" spans="1:20" ht="45" x14ac:dyDescent="0.25">
      <c r="A581">
        <v>579</v>
      </c>
      <c r="B581" s="3" t="s">
        <v>1204</v>
      </c>
      <c r="C581" s="3" t="s">
        <v>1205</v>
      </c>
      <c r="D581" s="12">
        <v>12000</v>
      </c>
      <c r="E581" s="12">
        <v>175</v>
      </c>
      <c r="F581" t="s">
        <v>357</v>
      </c>
      <c r="G581" t="s">
        <v>17</v>
      </c>
      <c r="H581" t="s">
        <v>18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1127</v>
      </c>
      <c r="O581" s="8">
        <f>E581/D581*100</f>
        <v>1.4583333333333333</v>
      </c>
      <c r="P581" s="12">
        <f>E581/L581</f>
        <v>35</v>
      </c>
      <c r="Q581" t="str">
        <f>LEFT(N581,SEARCH("/",N581,1)-1)</f>
        <v>technology</v>
      </c>
      <c r="R581" t="str">
        <f>RIGHT(N581,LEN(N581)-SEARCH("/",N581,1))</f>
        <v>web</v>
      </c>
      <c r="S581" s="15">
        <f t="shared" si="18"/>
        <v>41968.852118055554</v>
      </c>
      <c r="T581" s="15">
        <f t="shared" si="19"/>
        <v>41998.852118055554</v>
      </c>
    </row>
    <row r="582" spans="1:20" ht="60" x14ac:dyDescent="0.25">
      <c r="A582">
        <v>580</v>
      </c>
      <c r="B582" s="3" t="s">
        <v>1206</v>
      </c>
      <c r="C582" s="3" t="s">
        <v>1207</v>
      </c>
      <c r="D582" s="12">
        <v>3000</v>
      </c>
      <c r="E582" s="12">
        <v>1</v>
      </c>
      <c r="F582" t="s">
        <v>357</v>
      </c>
      <c r="G582" t="s">
        <v>17</v>
      </c>
      <c r="H582" t="s">
        <v>18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1127</v>
      </c>
      <c r="O582" s="8">
        <f>E582/D582*100</f>
        <v>3.3333333333333333E-2</v>
      </c>
      <c r="P582" s="12">
        <f>E582/L582</f>
        <v>1</v>
      </c>
      <c r="Q582" t="str">
        <f>LEFT(N582,SEARCH("/",N582,1)-1)</f>
        <v>technology</v>
      </c>
      <c r="R582" t="str">
        <f>RIGHT(N582,LEN(N582)-SEARCH("/",N582,1))</f>
        <v>web</v>
      </c>
      <c r="S582" s="15">
        <f t="shared" si="18"/>
        <v>42605.908182870371</v>
      </c>
      <c r="T582" s="15">
        <f t="shared" si="19"/>
        <v>42635.908182870371</v>
      </c>
    </row>
    <row r="583" spans="1:20" ht="60" x14ac:dyDescent="0.25">
      <c r="A583">
        <v>581</v>
      </c>
      <c r="B583" s="3" t="s">
        <v>1208</v>
      </c>
      <c r="C583" s="3" t="s">
        <v>1209</v>
      </c>
      <c r="D583" s="12">
        <v>400</v>
      </c>
      <c r="E583" s="12">
        <v>0</v>
      </c>
      <c r="F583" t="s">
        <v>357</v>
      </c>
      <c r="G583" t="s">
        <v>17</v>
      </c>
      <c r="H583" t="s">
        <v>18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1127</v>
      </c>
      <c r="O583" s="8">
        <f>E583/D583*100</f>
        <v>0</v>
      </c>
      <c r="P583" s="12" t="e">
        <f>E583/L583</f>
        <v>#DIV/0!</v>
      </c>
      <c r="Q583" t="str">
        <f>LEFT(N583,SEARCH("/",N583,1)-1)</f>
        <v>technology</v>
      </c>
      <c r="R583" t="str">
        <f>RIGHT(N583,LEN(N583)-SEARCH("/",N583,1))</f>
        <v>web</v>
      </c>
      <c r="S583" s="15">
        <f t="shared" si="18"/>
        <v>42188.012777777782</v>
      </c>
      <c r="T583" s="15">
        <f t="shared" si="19"/>
        <v>42218.012777777782</v>
      </c>
    </row>
    <row r="584" spans="1:20" ht="60" x14ac:dyDescent="0.25">
      <c r="A584">
        <v>582</v>
      </c>
      <c r="B584" s="3" t="s">
        <v>1210</v>
      </c>
      <c r="C584" s="3" t="s">
        <v>1211</v>
      </c>
      <c r="D584" s="12">
        <v>100000</v>
      </c>
      <c r="E584" s="12">
        <v>0</v>
      </c>
      <c r="F584" t="s">
        <v>357</v>
      </c>
      <c r="G584" t="s">
        <v>17</v>
      </c>
      <c r="H584" t="s">
        <v>18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1127</v>
      </c>
      <c r="O584" s="8">
        <f>E584/D584*100</f>
        <v>0</v>
      </c>
      <c r="P584" s="12" t="e">
        <f>E584/L584</f>
        <v>#DIV/0!</v>
      </c>
      <c r="Q584" t="str">
        <f>LEFT(N584,SEARCH("/",N584,1)-1)</f>
        <v>technology</v>
      </c>
      <c r="R584" t="str">
        <f>RIGHT(N584,LEN(N584)-SEARCH("/",N584,1))</f>
        <v>web</v>
      </c>
      <c r="S584" s="15">
        <f t="shared" si="18"/>
        <v>42055.739803240736</v>
      </c>
      <c r="T584" s="15">
        <f t="shared" si="19"/>
        <v>42078.75</v>
      </c>
    </row>
    <row r="585" spans="1:20" ht="45" x14ac:dyDescent="0.25">
      <c r="A585">
        <v>583</v>
      </c>
      <c r="B585" s="3" t="s">
        <v>1212</v>
      </c>
      <c r="C585" s="3" t="s">
        <v>1213</v>
      </c>
      <c r="D585" s="12">
        <v>9000</v>
      </c>
      <c r="E585" s="12">
        <v>1</v>
      </c>
      <c r="F585" t="s">
        <v>357</v>
      </c>
      <c r="G585" t="s">
        <v>17</v>
      </c>
      <c r="H585" t="s">
        <v>18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1127</v>
      </c>
      <c r="O585" s="8">
        <f>E585/D585*100</f>
        <v>1.1111111111111112E-2</v>
      </c>
      <c r="P585" s="12">
        <f>E585/L585</f>
        <v>1</v>
      </c>
      <c r="Q585" t="str">
        <f>LEFT(N585,SEARCH("/",N585,1)-1)</f>
        <v>technology</v>
      </c>
      <c r="R585" t="str">
        <f>RIGHT(N585,LEN(N585)-SEARCH("/",N585,1))</f>
        <v>web</v>
      </c>
      <c r="S585" s="15">
        <f t="shared" si="18"/>
        <v>42052.93850694444</v>
      </c>
      <c r="T585" s="15">
        <f t="shared" si="19"/>
        <v>42082.896840277783</v>
      </c>
    </row>
    <row r="586" spans="1:20" ht="45" x14ac:dyDescent="0.25">
      <c r="A586">
        <v>584</v>
      </c>
      <c r="B586" s="3" t="s">
        <v>1214</v>
      </c>
      <c r="C586" s="3" t="s">
        <v>1215</v>
      </c>
      <c r="D586" s="12">
        <v>1000</v>
      </c>
      <c r="E586" s="12">
        <v>10</v>
      </c>
      <c r="F586" t="s">
        <v>357</v>
      </c>
      <c r="G586" t="s">
        <v>17</v>
      </c>
      <c r="H586" t="s">
        <v>18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1127</v>
      </c>
      <c r="O586" s="8">
        <f>E586/D586*100</f>
        <v>1</v>
      </c>
      <c r="P586" s="12">
        <f>E586/L586</f>
        <v>5</v>
      </c>
      <c r="Q586" t="str">
        <f>LEFT(N586,SEARCH("/",N586,1)-1)</f>
        <v>technology</v>
      </c>
      <c r="R586" t="str">
        <f>RIGHT(N586,LEN(N586)-SEARCH("/",N586,1))</f>
        <v>web</v>
      </c>
      <c r="S586" s="15">
        <f t="shared" si="18"/>
        <v>42049.716620370367</v>
      </c>
      <c r="T586" s="15">
        <f t="shared" si="19"/>
        <v>42079.674953703703</v>
      </c>
    </row>
    <row r="587" spans="1:20" ht="45" x14ac:dyDescent="0.25">
      <c r="A587">
        <v>585</v>
      </c>
      <c r="B587" s="3" t="s">
        <v>1216</v>
      </c>
      <c r="C587" s="3" t="s">
        <v>1217</v>
      </c>
      <c r="D587" s="12">
        <v>9000</v>
      </c>
      <c r="E587" s="12">
        <v>0</v>
      </c>
      <c r="F587" t="s">
        <v>357</v>
      </c>
      <c r="G587" t="s">
        <v>24</v>
      </c>
      <c r="H587" t="s">
        <v>25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1127</v>
      </c>
      <c r="O587" s="8">
        <f>E587/D587*100</f>
        <v>0</v>
      </c>
      <c r="P587" s="12" t="e">
        <f>E587/L587</f>
        <v>#DIV/0!</v>
      </c>
      <c r="Q587" t="str">
        <f>LEFT(N587,SEARCH("/",N587,1)-1)</f>
        <v>technology</v>
      </c>
      <c r="R587" t="str">
        <f>RIGHT(N587,LEN(N587)-SEARCH("/",N587,1))</f>
        <v>web</v>
      </c>
      <c r="S587" s="15">
        <f t="shared" si="18"/>
        <v>42283.3909375</v>
      </c>
      <c r="T587" s="15">
        <f t="shared" si="19"/>
        <v>42339</v>
      </c>
    </row>
    <row r="588" spans="1:20" ht="45" x14ac:dyDescent="0.25">
      <c r="A588">
        <v>586</v>
      </c>
      <c r="B588" s="3" t="s">
        <v>1218</v>
      </c>
      <c r="C588" s="3" t="s">
        <v>1219</v>
      </c>
      <c r="D588" s="12">
        <v>10000</v>
      </c>
      <c r="E588" s="12">
        <v>56</v>
      </c>
      <c r="F588" t="s">
        <v>357</v>
      </c>
      <c r="G588" t="s">
        <v>17</v>
      </c>
      <c r="H588" t="s">
        <v>18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1127</v>
      </c>
      <c r="O588" s="8">
        <f>E588/D588*100</f>
        <v>0.55999999999999994</v>
      </c>
      <c r="P588" s="12">
        <f>E588/L588</f>
        <v>14</v>
      </c>
      <c r="Q588" t="str">
        <f>LEFT(N588,SEARCH("/",N588,1)-1)</f>
        <v>technology</v>
      </c>
      <c r="R588" t="str">
        <f>RIGHT(N588,LEN(N588)-SEARCH("/",N588,1))</f>
        <v>web</v>
      </c>
      <c r="S588" s="15">
        <f t="shared" si="18"/>
        <v>42020.854247685187</v>
      </c>
      <c r="T588" s="15">
        <f t="shared" si="19"/>
        <v>42050.854247685187</v>
      </c>
    </row>
    <row r="589" spans="1:20" ht="75" x14ac:dyDescent="0.25">
      <c r="A589">
        <v>587</v>
      </c>
      <c r="B589" s="3" t="s">
        <v>1220</v>
      </c>
      <c r="C589" s="3" t="s">
        <v>1221</v>
      </c>
      <c r="D589" s="12">
        <v>30000</v>
      </c>
      <c r="E589" s="12">
        <v>2725</v>
      </c>
      <c r="F589" t="s">
        <v>357</v>
      </c>
      <c r="G589" t="s">
        <v>159</v>
      </c>
      <c r="H589" t="s">
        <v>160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1127</v>
      </c>
      <c r="O589" s="8">
        <f>E589/D589*100</f>
        <v>9.0833333333333339</v>
      </c>
      <c r="P589" s="12">
        <f>E589/L589</f>
        <v>389.28571428571428</v>
      </c>
      <c r="Q589" t="str">
        <f>LEFT(N589,SEARCH("/",N589,1)-1)</f>
        <v>technology</v>
      </c>
      <c r="R589" t="str">
        <f>RIGHT(N589,LEN(N589)-SEARCH("/",N589,1))</f>
        <v>web</v>
      </c>
      <c r="S589" s="15">
        <f t="shared" si="18"/>
        <v>42080.757326388892</v>
      </c>
      <c r="T589" s="15">
        <f t="shared" si="19"/>
        <v>42110.757326388892</v>
      </c>
    </row>
    <row r="590" spans="1:20" ht="60" x14ac:dyDescent="0.25">
      <c r="A590">
        <v>588</v>
      </c>
      <c r="B590" s="3" t="s">
        <v>1222</v>
      </c>
      <c r="C590" s="3" t="s">
        <v>1223</v>
      </c>
      <c r="D590" s="12">
        <v>9000</v>
      </c>
      <c r="E590" s="12">
        <v>301</v>
      </c>
      <c r="F590" t="s">
        <v>357</v>
      </c>
      <c r="G590" t="s">
        <v>1224</v>
      </c>
      <c r="H590" t="s">
        <v>55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1127</v>
      </c>
      <c r="O590" s="8">
        <f>E590/D590*100</f>
        <v>3.3444444444444441</v>
      </c>
      <c r="P590" s="12">
        <f>E590/L590</f>
        <v>150.5</v>
      </c>
      <c r="Q590" t="str">
        <f>LEFT(N590,SEARCH("/",N590,1)-1)</f>
        <v>technology</v>
      </c>
      <c r="R590" t="str">
        <f>RIGHT(N590,LEN(N590)-SEARCH("/",N590,1))</f>
        <v>web</v>
      </c>
      <c r="S590" s="15">
        <f t="shared" si="18"/>
        <v>42631.769513888896</v>
      </c>
      <c r="T590" s="15">
        <f t="shared" si="19"/>
        <v>42691.811180555553</v>
      </c>
    </row>
    <row r="591" spans="1:20" x14ac:dyDescent="0.25">
      <c r="A591">
        <v>589</v>
      </c>
      <c r="B591" s="3" t="s">
        <v>1225</v>
      </c>
      <c r="C591" s="3" t="s">
        <v>1226</v>
      </c>
      <c r="D591" s="12">
        <v>7500</v>
      </c>
      <c r="E591" s="12">
        <v>1</v>
      </c>
      <c r="F591" t="s">
        <v>357</v>
      </c>
      <c r="G591" t="s">
        <v>17</v>
      </c>
      <c r="H591" t="s">
        <v>18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1127</v>
      </c>
      <c r="O591" s="8">
        <f>E591/D591*100</f>
        <v>1.3333333333333334E-2</v>
      </c>
      <c r="P591" s="12">
        <f>E591/L591</f>
        <v>1</v>
      </c>
      <c r="Q591" t="str">
        <f>LEFT(N591,SEARCH("/",N591,1)-1)</f>
        <v>technology</v>
      </c>
      <c r="R591" t="str">
        <f>RIGHT(N591,LEN(N591)-SEARCH("/",N591,1))</f>
        <v>web</v>
      </c>
      <c r="S591" s="15">
        <f t="shared" si="18"/>
        <v>42178.614571759259</v>
      </c>
      <c r="T591" s="15">
        <f t="shared" si="19"/>
        <v>42193.614571759259</v>
      </c>
    </row>
    <row r="592" spans="1:20" ht="60" x14ac:dyDescent="0.25">
      <c r="A592">
        <v>590</v>
      </c>
      <c r="B592" s="3" t="s">
        <v>1227</v>
      </c>
      <c r="C592" s="3" t="s">
        <v>1228</v>
      </c>
      <c r="D592" s="12">
        <v>5000</v>
      </c>
      <c r="E592" s="12">
        <v>223</v>
      </c>
      <c r="F592" t="s">
        <v>357</v>
      </c>
      <c r="G592" t="s">
        <v>24</v>
      </c>
      <c r="H592" t="s">
        <v>25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1127</v>
      </c>
      <c r="O592" s="8">
        <f>E592/D592*100</f>
        <v>4.46</v>
      </c>
      <c r="P592" s="12">
        <f>E592/L592</f>
        <v>24.777777777777779</v>
      </c>
      <c r="Q592" t="str">
        <f>LEFT(N592,SEARCH("/",N592,1)-1)</f>
        <v>technology</v>
      </c>
      <c r="R592" t="str">
        <f>RIGHT(N592,LEN(N592)-SEARCH("/",N592,1))</f>
        <v>web</v>
      </c>
      <c r="S592" s="15">
        <f t="shared" si="18"/>
        <v>42377.554756944446</v>
      </c>
      <c r="T592" s="15">
        <f t="shared" si="19"/>
        <v>42408.542361111111</v>
      </c>
    </row>
    <row r="593" spans="1:20" ht="45" x14ac:dyDescent="0.25">
      <c r="A593">
        <v>591</v>
      </c>
      <c r="B593" s="3" t="s">
        <v>1229</v>
      </c>
      <c r="C593" s="3" t="s">
        <v>1230</v>
      </c>
      <c r="D593" s="12">
        <v>100000</v>
      </c>
      <c r="E593" s="12">
        <v>61</v>
      </c>
      <c r="F593" t="s">
        <v>357</v>
      </c>
      <c r="G593" t="s">
        <v>17</v>
      </c>
      <c r="H593" t="s">
        <v>18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1127</v>
      </c>
      <c r="O593" s="8">
        <f>E593/D593*100</f>
        <v>6.0999999999999999E-2</v>
      </c>
      <c r="P593" s="12">
        <f>E593/L593</f>
        <v>30.5</v>
      </c>
      <c r="Q593" t="str">
        <f>LEFT(N593,SEARCH("/",N593,1)-1)</f>
        <v>technology</v>
      </c>
      <c r="R593" t="str">
        <f>RIGHT(N593,LEN(N593)-SEARCH("/",N593,1))</f>
        <v>web</v>
      </c>
      <c r="S593" s="15">
        <f t="shared" si="18"/>
        <v>42177.543171296296</v>
      </c>
      <c r="T593" s="15">
        <f t="shared" si="19"/>
        <v>42207.543171296296</v>
      </c>
    </row>
    <row r="594" spans="1:20" ht="60" x14ac:dyDescent="0.25">
      <c r="A594">
        <v>592</v>
      </c>
      <c r="B594" s="3" t="s">
        <v>1231</v>
      </c>
      <c r="C594" s="3" t="s">
        <v>1232</v>
      </c>
      <c r="D594" s="12">
        <v>7500</v>
      </c>
      <c r="E594" s="12">
        <v>250</v>
      </c>
      <c r="F594" t="s">
        <v>357</v>
      </c>
      <c r="G594" t="s">
        <v>17</v>
      </c>
      <c r="H594" t="s">
        <v>18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1127</v>
      </c>
      <c r="O594" s="8">
        <f>E594/D594*100</f>
        <v>3.3333333333333335</v>
      </c>
      <c r="P594" s="12">
        <f>E594/L594</f>
        <v>250</v>
      </c>
      <c r="Q594" t="str">
        <f>LEFT(N594,SEARCH("/",N594,1)-1)</f>
        <v>technology</v>
      </c>
      <c r="R594" t="str">
        <f>RIGHT(N594,LEN(N594)-SEARCH("/",N594,1))</f>
        <v>web</v>
      </c>
      <c r="S594" s="15">
        <f t="shared" si="18"/>
        <v>41946.232175925928</v>
      </c>
      <c r="T594" s="15">
        <f t="shared" si="19"/>
        <v>41976.232175925921</v>
      </c>
    </row>
    <row r="595" spans="1:20" ht="60" x14ac:dyDescent="0.25">
      <c r="A595">
        <v>593</v>
      </c>
      <c r="B595" s="3" t="s">
        <v>1233</v>
      </c>
      <c r="C595" s="3" t="s">
        <v>1234</v>
      </c>
      <c r="D595" s="12">
        <v>500</v>
      </c>
      <c r="E595" s="12">
        <v>115</v>
      </c>
      <c r="F595" t="s">
        <v>357</v>
      </c>
      <c r="G595" t="s">
        <v>24</v>
      </c>
      <c r="H595" t="s">
        <v>25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1127</v>
      </c>
      <c r="O595" s="8">
        <f>E595/D595*100</f>
        <v>23</v>
      </c>
      <c r="P595" s="12">
        <f>E595/L595</f>
        <v>16.428571428571427</v>
      </c>
      <c r="Q595" t="str">
        <f>LEFT(N595,SEARCH("/",N595,1)-1)</f>
        <v>technology</v>
      </c>
      <c r="R595" t="str">
        <f>RIGHT(N595,LEN(N595)-SEARCH("/",N595,1))</f>
        <v>web</v>
      </c>
      <c r="S595" s="15">
        <f t="shared" si="18"/>
        <v>42070.677604166667</v>
      </c>
      <c r="T595" s="15">
        <f t="shared" si="19"/>
        <v>42100.635937500003</v>
      </c>
    </row>
    <row r="596" spans="1:20" ht="30" x14ac:dyDescent="0.25">
      <c r="A596">
        <v>594</v>
      </c>
      <c r="B596" s="3" t="s">
        <v>1235</v>
      </c>
      <c r="C596" s="3" t="s">
        <v>1236</v>
      </c>
      <c r="D596" s="12">
        <v>25000</v>
      </c>
      <c r="E596" s="12">
        <v>26</v>
      </c>
      <c r="F596" t="s">
        <v>357</v>
      </c>
      <c r="G596" t="s">
        <v>17</v>
      </c>
      <c r="H596" t="s">
        <v>18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1127</v>
      </c>
      <c r="O596" s="8">
        <f>E596/D596*100</f>
        <v>0.104</v>
      </c>
      <c r="P596" s="12">
        <f>E596/L596</f>
        <v>13</v>
      </c>
      <c r="Q596" t="str">
        <f>LEFT(N596,SEARCH("/",N596,1)-1)</f>
        <v>technology</v>
      </c>
      <c r="R596" t="str">
        <f>RIGHT(N596,LEN(N596)-SEARCH("/",N596,1))</f>
        <v>web</v>
      </c>
      <c r="S596" s="15">
        <f t="shared" si="18"/>
        <v>42446.780162037037</v>
      </c>
      <c r="T596" s="15">
        <f t="shared" si="19"/>
        <v>42476.780162037037</v>
      </c>
    </row>
    <row r="597" spans="1:20" ht="60" x14ac:dyDescent="0.25">
      <c r="A597">
        <v>595</v>
      </c>
      <c r="B597" s="3" t="s">
        <v>1237</v>
      </c>
      <c r="C597" s="3" t="s">
        <v>1238</v>
      </c>
      <c r="D597" s="12">
        <v>100000</v>
      </c>
      <c r="E597" s="12">
        <v>426</v>
      </c>
      <c r="F597" t="s">
        <v>357</v>
      </c>
      <c r="G597" t="s">
        <v>17</v>
      </c>
      <c r="H597" t="s">
        <v>18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1127</v>
      </c>
      <c r="O597" s="8">
        <f>E597/D597*100</f>
        <v>0.42599999999999999</v>
      </c>
      <c r="P597" s="12">
        <f>E597/L597</f>
        <v>53.25</v>
      </c>
      <c r="Q597" t="str">
        <f>LEFT(N597,SEARCH("/",N597,1)-1)</f>
        <v>technology</v>
      </c>
      <c r="R597" t="str">
        <f>RIGHT(N597,LEN(N597)-SEARCH("/",N597,1))</f>
        <v>web</v>
      </c>
      <c r="S597" s="15">
        <f t="shared" si="18"/>
        <v>42083.069884259254</v>
      </c>
      <c r="T597" s="15">
        <f t="shared" si="19"/>
        <v>42128.069884259254</v>
      </c>
    </row>
    <row r="598" spans="1:20" ht="45" x14ac:dyDescent="0.25">
      <c r="A598">
        <v>596</v>
      </c>
      <c r="B598" s="3" t="s">
        <v>1239</v>
      </c>
      <c r="C598" s="3" t="s">
        <v>1240</v>
      </c>
      <c r="D598" s="12">
        <v>20000</v>
      </c>
      <c r="E598" s="12">
        <v>6</v>
      </c>
      <c r="F598" t="s">
        <v>357</v>
      </c>
      <c r="G598" t="s">
        <v>17</v>
      </c>
      <c r="H598" t="s">
        <v>18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1127</v>
      </c>
      <c r="O598" s="8">
        <f>E598/D598*100</f>
        <v>0.03</v>
      </c>
      <c r="P598" s="12">
        <f>E598/L598</f>
        <v>3</v>
      </c>
      <c r="Q598" t="str">
        <f>LEFT(N598,SEARCH("/",N598,1)-1)</f>
        <v>technology</v>
      </c>
      <c r="R598" t="str">
        <f>RIGHT(N598,LEN(N598)-SEARCH("/",N598,1))</f>
        <v>web</v>
      </c>
      <c r="S598" s="15">
        <f t="shared" si="18"/>
        <v>42646.896898148145</v>
      </c>
      <c r="T598" s="15">
        <f t="shared" si="19"/>
        <v>42676.896898148145</v>
      </c>
    </row>
    <row r="599" spans="1:20" ht="45" x14ac:dyDescent="0.25">
      <c r="A599">
        <v>597</v>
      </c>
      <c r="B599" s="3" t="s">
        <v>1241</v>
      </c>
      <c r="C599" s="3" t="s">
        <v>1242</v>
      </c>
      <c r="D599" s="12">
        <v>7500</v>
      </c>
      <c r="E599" s="12">
        <v>20</v>
      </c>
      <c r="F599" t="s">
        <v>357</v>
      </c>
      <c r="G599" t="s">
        <v>17</v>
      </c>
      <c r="H599" t="s">
        <v>18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1127</v>
      </c>
      <c r="O599" s="8">
        <f>E599/D599*100</f>
        <v>0.26666666666666666</v>
      </c>
      <c r="P599" s="12">
        <f>E599/L599</f>
        <v>10</v>
      </c>
      <c r="Q599" t="str">
        <f>LEFT(N599,SEARCH("/",N599,1)-1)</f>
        <v>technology</v>
      </c>
      <c r="R599" t="str">
        <f>RIGHT(N599,LEN(N599)-SEARCH("/",N599,1))</f>
        <v>web</v>
      </c>
      <c r="S599" s="15">
        <f t="shared" si="18"/>
        <v>42545.705266203702</v>
      </c>
      <c r="T599" s="15">
        <f t="shared" si="19"/>
        <v>42582.666666666672</v>
      </c>
    </row>
    <row r="600" spans="1:20" ht="30" x14ac:dyDescent="0.25">
      <c r="A600">
        <v>598</v>
      </c>
      <c r="B600" s="3" t="s">
        <v>1243</v>
      </c>
      <c r="C600" s="3" t="s">
        <v>1244</v>
      </c>
      <c r="D600" s="12">
        <v>2500</v>
      </c>
      <c r="E600" s="12">
        <v>850</v>
      </c>
      <c r="F600" t="s">
        <v>357</v>
      </c>
      <c r="G600" t="s">
        <v>17</v>
      </c>
      <c r="H600" t="s">
        <v>18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1127</v>
      </c>
      <c r="O600" s="8">
        <f>E600/D600*100</f>
        <v>34</v>
      </c>
      <c r="P600" s="12">
        <f>E600/L600</f>
        <v>121.42857142857143</v>
      </c>
      <c r="Q600" t="str">
        <f>LEFT(N600,SEARCH("/",N600,1)-1)</f>
        <v>technology</v>
      </c>
      <c r="R600" t="str">
        <f>RIGHT(N600,LEN(N600)-SEARCH("/",N600,1))</f>
        <v>web</v>
      </c>
      <c r="S600" s="15">
        <f t="shared" si="18"/>
        <v>41948.00209490741</v>
      </c>
      <c r="T600" s="15">
        <f t="shared" si="19"/>
        <v>41978.00209490741</v>
      </c>
    </row>
    <row r="601" spans="1:20" ht="60" x14ac:dyDescent="0.25">
      <c r="A601">
        <v>599</v>
      </c>
      <c r="B601" s="3" t="s">
        <v>1245</v>
      </c>
      <c r="C601" s="3" t="s">
        <v>1246</v>
      </c>
      <c r="D601" s="12">
        <v>50000</v>
      </c>
      <c r="E601" s="12">
        <v>31</v>
      </c>
      <c r="F601" t="s">
        <v>357</v>
      </c>
      <c r="G601" t="s">
        <v>17</v>
      </c>
      <c r="H601" t="s">
        <v>18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1127</v>
      </c>
      <c r="O601" s="8">
        <f>E601/D601*100</f>
        <v>6.2E-2</v>
      </c>
      <c r="P601" s="12">
        <f>E601/L601</f>
        <v>15.5</v>
      </c>
      <c r="Q601" t="str">
        <f>LEFT(N601,SEARCH("/",N601,1)-1)</f>
        <v>technology</v>
      </c>
      <c r="R601" t="str">
        <f>RIGHT(N601,LEN(N601)-SEARCH("/",N601,1))</f>
        <v>web</v>
      </c>
      <c r="S601" s="15">
        <f t="shared" si="18"/>
        <v>42047.812523148154</v>
      </c>
      <c r="T601" s="15">
        <f t="shared" si="19"/>
        <v>42071.636111111111</v>
      </c>
    </row>
    <row r="602" spans="1:20" ht="30" x14ac:dyDescent="0.25">
      <c r="A602">
        <v>600</v>
      </c>
      <c r="B602" s="3" t="s">
        <v>1247</v>
      </c>
      <c r="C602" s="3" t="s">
        <v>1248</v>
      </c>
      <c r="D602" s="12">
        <v>5000</v>
      </c>
      <c r="E602" s="12">
        <v>100</v>
      </c>
      <c r="F602" t="s">
        <v>272</v>
      </c>
      <c r="G602" t="s">
        <v>17</v>
      </c>
      <c r="H602" t="s">
        <v>18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1127</v>
      </c>
      <c r="O602" s="8">
        <f>E602/D602*100</f>
        <v>2</v>
      </c>
      <c r="P602" s="12">
        <f>E602/L602</f>
        <v>100</v>
      </c>
      <c r="Q602" t="str">
        <f>LEFT(N602,SEARCH("/",N602,1)-1)</f>
        <v>technology</v>
      </c>
      <c r="R602" t="str">
        <f>RIGHT(N602,LEN(N602)-SEARCH("/",N602,1))</f>
        <v>web</v>
      </c>
      <c r="S602" s="15">
        <f t="shared" si="18"/>
        <v>42073.798171296294</v>
      </c>
      <c r="T602" s="15">
        <f t="shared" si="19"/>
        <v>42133.798171296294</v>
      </c>
    </row>
    <row r="603" spans="1:20" ht="60" x14ac:dyDescent="0.25">
      <c r="A603">
        <v>601</v>
      </c>
      <c r="B603" s="3" t="s">
        <v>1249</v>
      </c>
      <c r="C603" s="3" t="s">
        <v>1250</v>
      </c>
      <c r="D603" s="12">
        <v>10000</v>
      </c>
      <c r="E603" s="12">
        <v>140</v>
      </c>
      <c r="F603" t="s">
        <v>272</v>
      </c>
      <c r="G603" t="s">
        <v>159</v>
      </c>
      <c r="H603" t="s">
        <v>160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1127</v>
      </c>
      <c r="O603" s="8">
        <f>E603/D603*100</f>
        <v>1.4000000000000001</v>
      </c>
      <c r="P603" s="12">
        <f>E603/L603</f>
        <v>23.333333333333332</v>
      </c>
      <c r="Q603" t="str">
        <f>LEFT(N603,SEARCH("/",N603,1)-1)</f>
        <v>technology</v>
      </c>
      <c r="R603" t="str">
        <f>RIGHT(N603,LEN(N603)-SEARCH("/",N603,1))</f>
        <v>web</v>
      </c>
      <c r="S603" s="15">
        <f t="shared" si="18"/>
        <v>41969.858090277776</v>
      </c>
      <c r="T603" s="15">
        <f t="shared" si="19"/>
        <v>41999.858090277776</v>
      </c>
    </row>
    <row r="604" spans="1:20" ht="45" x14ac:dyDescent="0.25">
      <c r="A604">
        <v>602</v>
      </c>
      <c r="B604" s="3" t="s">
        <v>1251</v>
      </c>
      <c r="C604" s="3" t="s">
        <v>1252</v>
      </c>
      <c r="D604" s="12">
        <v>70000</v>
      </c>
      <c r="E604" s="12">
        <v>0</v>
      </c>
      <c r="F604" t="s">
        <v>272</v>
      </c>
      <c r="G604" t="s">
        <v>17</v>
      </c>
      <c r="H604" t="s">
        <v>18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1127</v>
      </c>
      <c r="O604" s="8">
        <f>E604/D604*100</f>
        <v>0</v>
      </c>
      <c r="P604" s="12" t="e">
        <f>E604/L604</f>
        <v>#DIV/0!</v>
      </c>
      <c r="Q604" t="str">
        <f>LEFT(N604,SEARCH("/",N604,1)-1)</f>
        <v>technology</v>
      </c>
      <c r="R604" t="str">
        <f>RIGHT(N604,LEN(N604)-SEARCH("/",N604,1))</f>
        <v>web</v>
      </c>
      <c r="S604" s="15">
        <f t="shared" si="18"/>
        <v>42143.79415509259</v>
      </c>
      <c r="T604" s="15">
        <f t="shared" si="19"/>
        <v>42173.79415509259</v>
      </c>
    </row>
    <row r="605" spans="1:20" ht="45" x14ac:dyDescent="0.25">
      <c r="A605">
        <v>603</v>
      </c>
      <c r="B605" s="3" t="s">
        <v>1253</v>
      </c>
      <c r="C605" s="3" t="s">
        <v>1254</v>
      </c>
      <c r="D605" s="12">
        <v>15000</v>
      </c>
      <c r="E605" s="12">
        <v>590.02</v>
      </c>
      <c r="F605" t="s">
        <v>272</v>
      </c>
      <c r="G605" t="s">
        <v>17</v>
      </c>
      <c r="H605" t="s">
        <v>18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1127</v>
      </c>
      <c r="O605" s="8">
        <f>E605/D605*100</f>
        <v>3.9334666666666664</v>
      </c>
      <c r="P605" s="12">
        <f>E605/L605</f>
        <v>45.386153846153846</v>
      </c>
      <c r="Q605" t="str">
        <f>LEFT(N605,SEARCH("/",N605,1)-1)</f>
        <v>technology</v>
      </c>
      <c r="R605" t="str">
        <f>RIGHT(N605,LEN(N605)-SEARCH("/",N605,1))</f>
        <v>web</v>
      </c>
      <c r="S605" s="15">
        <f t="shared" si="18"/>
        <v>41835.639155092591</v>
      </c>
      <c r="T605" s="15">
        <f t="shared" si="19"/>
        <v>41865.639155092591</v>
      </c>
    </row>
    <row r="606" spans="1:20" ht="60" x14ac:dyDescent="0.25">
      <c r="A606">
        <v>604</v>
      </c>
      <c r="B606" s="3" t="s">
        <v>1255</v>
      </c>
      <c r="C606" s="3" t="s">
        <v>1256</v>
      </c>
      <c r="D606" s="12">
        <v>1500</v>
      </c>
      <c r="E606" s="12">
        <v>0</v>
      </c>
      <c r="F606" t="s">
        <v>272</v>
      </c>
      <c r="G606" t="s">
        <v>17</v>
      </c>
      <c r="H606" t="s">
        <v>18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1127</v>
      </c>
      <c r="O606" s="8">
        <f>E606/D606*100</f>
        <v>0</v>
      </c>
      <c r="P606" s="12" t="e">
        <f>E606/L606</f>
        <v>#DIV/0!</v>
      </c>
      <c r="Q606" t="str">
        <f>LEFT(N606,SEARCH("/",N606,1)-1)</f>
        <v>technology</v>
      </c>
      <c r="R606" t="str">
        <f>RIGHT(N606,LEN(N606)-SEARCH("/",N606,1))</f>
        <v>web</v>
      </c>
      <c r="S606" s="15">
        <f t="shared" si="18"/>
        <v>41849.035370370373</v>
      </c>
      <c r="T606" s="15">
        <f t="shared" si="19"/>
        <v>41879.035370370373</v>
      </c>
    </row>
    <row r="607" spans="1:20" ht="30" x14ac:dyDescent="0.25">
      <c r="A607">
        <v>605</v>
      </c>
      <c r="B607" s="3" t="s">
        <v>1257</v>
      </c>
      <c r="C607" s="3" t="s">
        <v>1258</v>
      </c>
      <c r="D607" s="12">
        <v>5000</v>
      </c>
      <c r="E607" s="12">
        <v>131</v>
      </c>
      <c r="F607" t="s">
        <v>272</v>
      </c>
      <c r="G607" t="s">
        <v>17</v>
      </c>
      <c r="H607" t="s">
        <v>18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1127</v>
      </c>
      <c r="O607" s="8">
        <f>E607/D607*100</f>
        <v>2.62</v>
      </c>
      <c r="P607" s="12">
        <f>E607/L607</f>
        <v>16.375</v>
      </c>
      <c r="Q607" t="str">
        <f>LEFT(N607,SEARCH("/",N607,1)-1)</f>
        <v>technology</v>
      </c>
      <c r="R607" t="str">
        <f>RIGHT(N607,LEN(N607)-SEARCH("/",N607,1))</f>
        <v>web</v>
      </c>
      <c r="S607" s="15">
        <f t="shared" si="18"/>
        <v>42194.357731481476</v>
      </c>
      <c r="T607" s="15">
        <f t="shared" si="19"/>
        <v>42239.357731481476</v>
      </c>
    </row>
    <row r="608" spans="1:20" ht="60" x14ac:dyDescent="0.25">
      <c r="A608">
        <v>606</v>
      </c>
      <c r="B608" s="3" t="s">
        <v>1259</v>
      </c>
      <c r="C608" s="3" t="s">
        <v>1260</v>
      </c>
      <c r="D608" s="12">
        <v>5000</v>
      </c>
      <c r="E608" s="12">
        <v>10</v>
      </c>
      <c r="F608" t="s">
        <v>272</v>
      </c>
      <c r="G608" t="s">
        <v>387</v>
      </c>
      <c r="H608" t="s">
        <v>55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1127</v>
      </c>
      <c r="O608" s="8">
        <f>E608/D608*100</f>
        <v>0.2</v>
      </c>
      <c r="P608" s="12">
        <f>E608/L608</f>
        <v>10</v>
      </c>
      <c r="Q608" t="str">
        <f>LEFT(N608,SEARCH("/",N608,1)-1)</f>
        <v>technology</v>
      </c>
      <c r="R608" t="str">
        <f>RIGHT(N608,LEN(N608)-SEARCH("/",N608,1))</f>
        <v>web</v>
      </c>
      <c r="S608" s="15">
        <f t="shared" si="18"/>
        <v>42102.650567129633</v>
      </c>
      <c r="T608" s="15">
        <f t="shared" si="19"/>
        <v>42148.625</v>
      </c>
    </row>
    <row r="609" spans="1:20" ht="60" x14ac:dyDescent="0.25">
      <c r="A609">
        <v>607</v>
      </c>
      <c r="B609" s="3" t="s">
        <v>1261</v>
      </c>
      <c r="C609" s="3" t="s">
        <v>1262</v>
      </c>
      <c r="D609" s="12">
        <v>250</v>
      </c>
      <c r="E609" s="12">
        <v>0</v>
      </c>
      <c r="F609" t="s">
        <v>272</v>
      </c>
      <c r="G609" t="s">
        <v>17</v>
      </c>
      <c r="H609" t="s">
        <v>18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1127</v>
      </c>
      <c r="O609" s="8">
        <f>E609/D609*100</f>
        <v>0</v>
      </c>
      <c r="P609" s="12" t="e">
        <f>E609/L609</f>
        <v>#DIV/0!</v>
      </c>
      <c r="Q609" t="str">
        <f>LEFT(N609,SEARCH("/",N609,1)-1)</f>
        <v>technology</v>
      </c>
      <c r="R609" t="str">
        <f>RIGHT(N609,LEN(N609)-SEARCH("/",N609,1))</f>
        <v>web</v>
      </c>
      <c r="S609" s="15">
        <f t="shared" si="18"/>
        <v>42300.825648148151</v>
      </c>
      <c r="T609" s="15">
        <f t="shared" si="19"/>
        <v>42330.867314814815</v>
      </c>
    </row>
    <row r="610" spans="1:20" ht="60" x14ac:dyDescent="0.25">
      <c r="A610">
        <v>608</v>
      </c>
      <c r="B610" s="3" t="s">
        <v>1263</v>
      </c>
      <c r="C610" s="3" t="s">
        <v>1264</v>
      </c>
      <c r="D610" s="12">
        <v>150000</v>
      </c>
      <c r="E610" s="12">
        <v>1461</v>
      </c>
      <c r="F610" t="s">
        <v>272</v>
      </c>
      <c r="G610" t="s">
        <v>17</v>
      </c>
      <c r="H610" t="s">
        <v>18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1127</v>
      </c>
      <c r="O610" s="8">
        <f>E610/D610*100</f>
        <v>0.97400000000000009</v>
      </c>
      <c r="P610" s="12">
        <f>E610/L610</f>
        <v>292.2</v>
      </c>
      <c r="Q610" t="str">
        <f>LEFT(N610,SEARCH("/",N610,1)-1)</f>
        <v>technology</v>
      </c>
      <c r="R610" t="str">
        <f>RIGHT(N610,LEN(N610)-SEARCH("/",N610,1))</f>
        <v>web</v>
      </c>
      <c r="S610" s="15">
        <f t="shared" si="18"/>
        <v>42140.921064814815</v>
      </c>
      <c r="T610" s="15">
        <f t="shared" si="19"/>
        <v>42170.921064814815</v>
      </c>
    </row>
    <row r="611" spans="1:20" ht="60" x14ac:dyDescent="0.25">
      <c r="A611">
        <v>609</v>
      </c>
      <c r="B611" s="3" t="s">
        <v>1265</v>
      </c>
      <c r="C611" s="3" t="s">
        <v>1266</v>
      </c>
      <c r="D611" s="12">
        <v>780</v>
      </c>
      <c r="E611" s="12">
        <v>5</v>
      </c>
      <c r="F611" t="s">
        <v>272</v>
      </c>
      <c r="G611" t="s">
        <v>24</v>
      </c>
      <c r="H611" t="s">
        <v>25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1127</v>
      </c>
      <c r="O611" s="8">
        <f>E611/D611*100</f>
        <v>0.64102564102564097</v>
      </c>
      <c r="P611" s="12">
        <f>E611/L611</f>
        <v>5</v>
      </c>
      <c r="Q611" t="str">
        <f>LEFT(N611,SEARCH("/",N611,1)-1)</f>
        <v>technology</v>
      </c>
      <c r="R611" t="str">
        <f>RIGHT(N611,LEN(N611)-SEARCH("/",N611,1))</f>
        <v>web</v>
      </c>
      <c r="S611" s="15">
        <f t="shared" si="18"/>
        <v>42307.034074074079</v>
      </c>
      <c r="T611" s="15">
        <f t="shared" si="19"/>
        <v>42337.075740740736</v>
      </c>
    </row>
    <row r="612" spans="1:20" ht="45" x14ac:dyDescent="0.25">
      <c r="A612">
        <v>610</v>
      </c>
      <c r="B612" s="3" t="s">
        <v>1267</v>
      </c>
      <c r="C612" s="3" t="s">
        <v>1268</v>
      </c>
      <c r="D612" s="12">
        <v>13803</v>
      </c>
      <c r="E612" s="12">
        <v>0</v>
      </c>
      <c r="F612" t="s">
        <v>272</v>
      </c>
      <c r="G612" t="s">
        <v>17</v>
      </c>
      <c r="H612" t="s">
        <v>18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1127</v>
      </c>
      <c r="O612" s="8">
        <f>E612/D612*100</f>
        <v>0</v>
      </c>
      <c r="P612" s="12" t="e">
        <f>E612/L612</f>
        <v>#DIV/0!</v>
      </c>
      <c r="Q612" t="str">
        <f>LEFT(N612,SEARCH("/",N612,1)-1)</f>
        <v>technology</v>
      </c>
      <c r="R612" t="str">
        <f>RIGHT(N612,LEN(N612)-SEARCH("/",N612,1))</f>
        <v>web</v>
      </c>
      <c r="S612" s="15">
        <f t="shared" si="18"/>
        <v>42086.83085648148</v>
      </c>
      <c r="T612" s="15">
        <f t="shared" si="19"/>
        <v>42116.83085648148</v>
      </c>
    </row>
    <row r="613" spans="1:20" ht="60" x14ac:dyDescent="0.25">
      <c r="A613">
        <v>611</v>
      </c>
      <c r="B613" s="3" t="s">
        <v>1269</v>
      </c>
      <c r="C613" s="3" t="s">
        <v>1270</v>
      </c>
      <c r="D613" s="12">
        <v>80000</v>
      </c>
      <c r="E613" s="12">
        <v>0</v>
      </c>
      <c r="F613" t="s">
        <v>272</v>
      </c>
      <c r="G613" t="s">
        <v>179</v>
      </c>
      <c r="H613" t="s">
        <v>55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1127</v>
      </c>
      <c r="O613" s="8">
        <f>E613/D613*100</f>
        <v>0</v>
      </c>
      <c r="P613" s="12" t="e">
        <f>E613/L613</f>
        <v>#DIV/0!</v>
      </c>
      <c r="Q613" t="str">
        <f>LEFT(N613,SEARCH("/",N613,1)-1)</f>
        <v>technology</v>
      </c>
      <c r="R613" t="str">
        <f>RIGHT(N613,LEN(N613)-SEARCH("/",N613,1))</f>
        <v>web</v>
      </c>
      <c r="S613" s="15">
        <f t="shared" si="18"/>
        <v>42328.560613425929</v>
      </c>
      <c r="T613" s="15">
        <f t="shared" si="19"/>
        <v>42388.560613425929</v>
      </c>
    </row>
    <row r="614" spans="1:20" ht="30" x14ac:dyDescent="0.25">
      <c r="A614">
        <v>612</v>
      </c>
      <c r="B614" s="3" t="s">
        <v>1271</v>
      </c>
      <c r="C614" s="3" t="s">
        <v>1272</v>
      </c>
      <c r="D614" s="12">
        <v>10000</v>
      </c>
      <c r="E614" s="12">
        <v>0</v>
      </c>
      <c r="F614" t="s">
        <v>272</v>
      </c>
      <c r="G614" t="s">
        <v>1224</v>
      </c>
      <c r="H614" t="s">
        <v>55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1127</v>
      </c>
      <c r="O614" s="8">
        <f>E614/D614*100</f>
        <v>0</v>
      </c>
      <c r="P614" s="12" t="e">
        <f>E614/L614</f>
        <v>#DIV/0!</v>
      </c>
      <c r="Q614" t="str">
        <f>LEFT(N614,SEARCH("/",N614,1)-1)</f>
        <v>technology</v>
      </c>
      <c r="R614" t="str">
        <f>RIGHT(N614,LEN(N614)-SEARCH("/",N614,1))</f>
        <v>web</v>
      </c>
      <c r="S614" s="15">
        <f t="shared" si="18"/>
        <v>42585.031782407401</v>
      </c>
      <c r="T614" s="15">
        <f t="shared" si="19"/>
        <v>42615.031782407401</v>
      </c>
    </row>
    <row r="615" spans="1:20" ht="60" x14ac:dyDescent="0.25">
      <c r="A615">
        <v>613</v>
      </c>
      <c r="B615" s="3" t="s">
        <v>1273</v>
      </c>
      <c r="C615" s="3" t="s">
        <v>1274</v>
      </c>
      <c r="D615" s="12">
        <v>60000</v>
      </c>
      <c r="E615" s="12">
        <v>12818</v>
      </c>
      <c r="F615" t="s">
        <v>272</v>
      </c>
      <c r="G615" t="s">
        <v>17</v>
      </c>
      <c r="H615" t="s">
        <v>18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1127</v>
      </c>
      <c r="O615" s="8">
        <f>E615/D615*100</f>
        <v>21.363333333333333</v>
      </c>
      <c r="P615" s="12">
        <f>E615/L615</f>
        <v>105.93388429752066</v>
      </c>
      <c r="Q615" t="str">
        <f>LEFT(N615,SEARCH("/",N615,1)-1)</f>
        <v>technology</v>
      </c>
      <c r="R615" t="str">
        <f>RIGHT(N615,LEN(N615)-SEARCH("/",N615,1))</f>
        <v>web</v>
      </c>
      <c r="S615" s="15">
        <f t="shared" si="18"/>
        <v>42247.496759259258</v>
      </c>
      <c r="T615" s="15">
        <f t="shared" si="19"/>
        <v>42278.207638888889</v>
      </c>
    </row>
    <row r="616" spans="1:20" ht="45" x14ac:dyDescent="0.25">
      <c r="A616">
        <v>614</v>
      </c>
      <c r="B616" s="3" t="s">
        <v>1275</v>
      </c>
      <c r="C616" s="3" t="s">
        <v>1276</v>
      </c>
      <c r="D616" s="12">
        <v>10000</v>
      </c>
      <c r="E616" s="12">
        <v>0</v>
      </c>
      <c r="F616" t="s">
        <v>272</v>
      </c>
      <c r="G616" t="s">
        <v>17</v>
      </c>
      <c r="H616" t="s">
        <v>18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1127</v>
      </c>
      <c r="O616" s="8">
        <f>E616/D616*100</f>
        <v>0</v>
      </c>
      <c r="P616" s="12" t="e">
        <f>E616/L616</f>
        <v>#DIV/0!</v>
      </c>
      <c r="Q616" t="str">
        <f>LEFT(N616,SEARCH("/",N616,1)-1)</f>
        <v>technology</v>
      </c>
      <c r="R616" t="str">
        <f>RIGHT(N616,LEN(N616)-SEARCH("/",N616,1))</f>
        <v>web</v>
      </c>
      <c r="S616" s="15">
        <f t="shared" si="18"/>
        <v>42515.061805555553</v>
      </c>
      <c r="T616" s="15">
        <f t="shared" si="19"/>
        <v>42545.061805555553</v>
      </c>
    </row>
    <row r="617" spans="1:20" ht="45" x14ac:dyDescent="0.25">
      <c r="A617">
        <v>615</v>
      </c>
      <c r="B617" s="3" t="s">
        <v>1277</v>
      </c>
      <c r="C617" s="3" t="s">
        <v>1278</v>
      </c>
      <c r="D617" s="12">
        <v>515</v>
      </c>
      <c r="E617" s="12">
        <v>0</v>
      </c>
      <c r="F617" t="s">
        <v>272</v>
      </c>
      <c r="G617" t="s">
        <v>80</v>
      </c>
      <c r="H617" t="s">
        <v>81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1127</v>
      </c>
      <c r="O617" s="8">
        <f>E617/D617*100</f>
        <v>0</v>
      </c>
      <c r="P617" s="12" t="e">
        <f>E617/L617</f>
        <v>#DIV/0!</v>
      </c>
      <c r="Q617" t="str">
        <f>LEFT(N617,SEARCH("/",N617,1)-1)</f>
        <v>technology</v>
      </c>
      <c r="R617" t="str">
        <f>RIGHT(N617,LEN(N617)-SEARCH("/",N617,1))</f>
        <v>web</v>
      </c>
      <c r="S617" s="15">
        <f t="shared" si="18"/>
        <v>42242.122210648144</v>
      </c>
      <c r="T617" s="15">
        <f t="shared" si="19"/>
        <v>42272.122210648144</v>
      </c>
    </row>
    <row r="618" spans="1:20" ht="60" x14ac:dyDescent="0.25">
      <c r="A618">
        <v>616</v>
      </c>
      <c r="B618" s="3" t="s">
        <v>1279</v>
      </c>
      <c r="C618" s="3" t="s">
        <v>1280</v>
      </c>
      <c r="D618" s="12">
        <v>5000</v>
      </c>
      <c r="E618" s="12">
        <v>0</v>
      </c>
      <c r="F618" t="s">
        <v>272</v>
      </c>
      <c r="G618" t="s">
        <v>179</v>
      </c>
      <c r="H618" t="s">
        <v>55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1127</v>
      </c>
      <c r="O618" s="8">
        <f>E618/D618*100</f>
        <v>0</v>
      </c>
      <c r="P618" s="12" t="e">
        <f>E618/L618</f>
        <v>#DIV/0!</v>
      </c>
      <c r="Q618" t="str">
        <f>LEFT(N618,SEARCH("/",N618,1)-1)</f>
        <v>technology</v>
      </c>
      <c r="R618" t="str">
        <f>RIGHT(N618,LEN(N618)-SEARCH("/",N618,1))</f>
        <v>web</v>
      </c>
      <c r="S618" s="15">
        <f t="shared" si="18"/>
        <v>42761.376238425932</v>
      </c>
      <c r="T618" s="15">
        <f t="shared" si="19"/>
        <v>42791.376238425932</v>
      </c>
    </row>
    <row r="619" spans="1:20" ht="60" x14ac:dyDescent="0.25">
      <c r="A619">
        <v>617</v>
      </c>
      <c r="B619" s="3" t="s">
        <v>1281</v>
      </c>
      <c r="C619" s="3" t="s">
        <v>1282</v>
      </c>
      <c r="D619" s="12">
        <v>2000</v>
      </c>
      <c r="E619" s="12">
        <v>60</v>
      </c>
      <c r="F619" t="s">
        <v>272</v>
      </c>
      <c r="G619" t="s">
        <v>24</v>
      </c>
      <c r="H619" t="s">
        <v>25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1127</v>
      </c>
      <c r="O619" s="8">
        <f>E619/D619*100</f>
        <v>3</v>
      </c>
      <c r="P619" s="12">
        <f>E619/L619</f>
        <v>20</v>
      </c>
      <c r="Q619" t="str">
        <f>LEFT(N619,SEARCH("/",N619,1)-1)</f>
        <v>technology</v>
      </c>
      <c r="R619" t="str">
        <f>RIGHT(N619,LEN(N619)-SEARCH("/",N619,1))</f>
        <v>web</v>
      </c>
      <c r="S619" s="15">
        <f t="shared" si="18"/>
        <v>42087.343090277776</v>
      </c>
      <c r="T619" s="15">
        <f t="shared" si="19"/>
        <v>42132.343090277776</v>
      </c>
    </row>
    <row r="620" spans="1:20" ht="60" x14ac:dyDescent="0.25">
      <c r="A620">
        <v>618</v>
      </c>
      <c r="B620" s="3" t="s">
        <v>1283</v>
      </c>
      <c r="C620" s="3" t="s">
        <v>1284</v>
      </c>
      <c r="D620" s="12">
        <v>400</v>
      </c>
      <c r="E620" s="12">
        <v>0</v>
      </c>
      <c r="F620" t="s">
        <v>272</v>
      </c>
      <c r="G620" t="s">
        <v>17</v>
      </c>
      <c r="H620" t="s">
        <v>18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1127</v>
      </c>
      <c r="O620" s="8">
        <f>E620/D620*100</f>
        <v>0</v>
      </c>
      <c r="P620" s="12" t="e">
        <f>E620/L620</f>
        <v>#DIV/0!</v>
      </c>
      <c r="Q620" t="str">
        <f>LEFT(N620,SEARCH("/",N620,1)-1)</f>
        <v>technology</v>
      </c>
      <c r="R620" t="str">
        <f>RIGHT(N620,LEN(N620)-SEARCH("/",N620,1))</f>
        <v>web</v>
      </c>
      <c r="S620" s="15">
        <f t="shared" si="18"/>
        <v>42317.810219907406</v>
      </c>
      <c r="T620" s="15">
        <f t="shared" si="19"/>
        <v>42347.810219907406</v>
      </c>
    </row>
    <row r="621" spans="1:20" ht="30" x14ac:dyDescent="0.25">
      <c r="A621">
        <v>619</v>
      </c>
      <c r="B621" s="3" t="s">
        <v>1285</v>
      </c>
      <c r="C621" s="3" t="s">
        <v>1286</v>
      </c>
      <c r="D621" s="12">
        <v>2500000</v>
      </c>
      <c r="E621" s="12">
        <v>1</v>
      </c>
      <c r="F621" t="s">
        <v>272</v>
      </c>
      <c r="G621" t="s">
        <v>17</v>
      </c>
      <c r="H621" t="s">
        <v>18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1127</v>
      </c>
      <c r="O621" s="8">
        <f>E621/D621*100</f>
        <v>3.9999999999999996E-5</v>
      </c>
      <c r="P621" s="12">
        <f>E621/L621</f>
        <v>1</v>
      </c>
      <c r="Q621" t="str">
        <f>LEFT(N621,SEARCH("/",N621,1)-1)</f>
        <v>technology</v>
      </c>
      <c r="R621" t="str">
        <f>RIGHT(N621,LEN(N621)-SEARCH("/",N621,1))</f>
        <v>web</v>
      </c>
      <c r="S621" s="15">
        <f t="shared" si="18"/>
        <v>41908.650347222225</v>
      </c>
      <c r="T621" s="15">
        <f t="shared" si="19"/>
        <v>41968.692013888889</v>
      </c>
    </row>
    <row r="622" spans="1:20" ht="45" x14ac:dyDescent="0.25">
      <c r="A622">
        <v>620</v>
      </c>
      <c r="B622" s="3" t="s">
        <v>1287</v>
      </c>
      <c r="C622" s="3" t="s">
        <v>1288</v>
      </c>
      <c r="D622" s="12">
        <v>30000</v>
      </c>
      <c r="E622" s="12">
        <v>300</v>
      </c>
      <c r="F622" t="s">
        <v>272</v>
      </c>
      <c r="G622" t="s">
        <v>159</v>
      </c>
      <c r="H622" t="s">
        <v>160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1127</v>
      </c>
      <c r="O622" s="8">
        <f>E622/D622*100</f>
        <v>1</v>
      </c>
      <c r="P622" s="12">
        <f>E622/L622</f>
        <v>300</v>
      </c>
      <c r="Q622" t="str">
        <f>LEFT(N622,SEARCH("/",N622,1)-1)</f>
        <v>technology</v>
      </c>
      <c r="R622" t="str">
        <f>RIGHT(N622,LEN(N622)-SEARCH("/",N622,1))</f>
        <v>web</v>
      </c>
      <c r="S622" s="15">
        <f t="shared" si="18"/>
        <v>41831.716874999998</v>
      </c>
      <c r="T622" s="15">
        <f t="shared" si="19"/>
        <v>41876.716874999998</v>
      </c>
    </row>
    <row r="623" spans="1:20" ht="60" x14ac:dyDescent="0.25">
      <c r="A623">
        <v>621</v>
      </c>
      <c r="B623" s="3" t="s">
        <v>1289</v>
      </c>
      <c r="C623" s="3" t="s">
        <v>1290</v>
      </c>
      <c r="D623" s="12">
        <v>25000</v>
      </c>
      <c r="E623" s="12">
        <v>261</v>
      </c>
      <c r="F623" t="s">
        <v>272</v>
      </c>
      <c r="G623" t="s">
        <v>17</v>
      </c>
      <c r="H623" t="s">
        <v>18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1127</v>
      </c>
      <c r="O623" s="8">
        <f>E623/D623*100</f>
        <v>1.044</v>
      </c>
      <c r="P623" s="12">
        <f>E623/L623</f>
        <v>87</v>
      </c>
      <c r="Q623" t="str">
        <f>LEFT(N623,SEARCH("/",N623,1)-1)</f>
        <v>technology</v>
      </c>
      <c r="R623" t="str">
        <f>RIGHT(N623,LEN(N623)-SEARCH("/",N623,1))</f>
        <v>web</v>
      </c>
      <c r="S623" s="15">
        <f t="shared" si="18"/>
        <v>42528.987696759257</v>
      </c>
      <c r="T623" s="15">
        <f t="shared" si="19"/>
        <v>42558.987696759257</v>
      </c>
    </row>
    <row r="624" spans="1:20" ht="60" x14ac:dyDescent="0.25">
      <c r="A624">
        <v>622</v>
      </c>
      <c r="B624" s="3" t="s">
        <v>1291</v>
      </c>
      <c r="C624" s="3" t="s">
        <v>1292</v>
      </c>
      <c r="D624" s="12">
        <v>6000</v>
      </c>
      <c r="E624" s="12">
        <v>341</v>
      </c>
      <c r="F624" t="s">
        <v>272</v>
      </c>
      <c r="G624" t="s">
        <v>17</v>
      </c>
      <c r="H624" t="s">
        <v>18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1127</v>
      </c>
      <c r="O624" s="8">
        <f>E624/D624*100</f>
        <v>5.6833333333333336</v>
      </c>
      <c r="P624" s="12">
        <f>E624/L624</f>
        <v>37.888888888888886</v>
      </c>
      <c r="Q624" t="str">
        <f>LEFT(N624,SEARCH("/",N624,1)-1)</f>
        <v>technology</v>
      </c>
      <c r="R624" t="str">
        <f>RIGHT(N624,LEN(N624)-SEARCH("/",N624,1))</f>
        <v>web</v>
      </c>
      <c r="S624" s="15">
        <f t="shared" si="18"/>
        <v>42532.774745370371</v>
      </c>
      <c r="T624" s="15">
        <f t="shared" si="19"/>
        <v>42552.774745370371</v>
      </c>
    </row>
    <row r="625" spans="1:20" ht="60" x14ac:dyDescent="0.25">
      <c r="A625">
        <v>623</v>
      </c>
      <c r="B625" s="3" t="s">
        <v>1293</v>
      </c>
      <c r="C625" s="3" t="s">
        <v>1294</v>
      </c>
      <c r="D625" s="12">
        <v>75000</v>
      </c>
      <c r="E625" s="12">
        <v>0</v>
      </c>
      <c r="F625" t="s">
        <v>272</v>
      </c>
      <c r="G625" t="s">
        <v>50</v>
      </c>
      <c r="H625" t="s">
        <v>51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1127</v>
      </c>
      <c r="O625" s="8">
        <f>E625/D625*100</f>
        <v>0</v>
      </c>
      <c r="P625" s="12" t="e">
        <f>E625/L625</f>
        <v>#DIV/0!</v>
      </c>
      <c r="Q625" t="str">
        <f>LEFT(N625,SEARCH("/",N625,1)-1)</f>
        <v>technology</v>
      </c>
      <c r="R625" t="str">
        <f>RIGHT(N625,LEN(N625)-SEARCH("/",N625,1))</f>
        <v>web</v>
      </c>
      <c r="S625" s="15">
        <f t="shared" si="18"/>
        <v>42122.009224537032</v>
      </c>
      <c r="T625" s="15">
        <f t="shared" si="19"/>
        <v>42152.009224537032</v>
      </c>
    </row>
    <row r="626" spans="1:20" ht="45" x14ac:dyDescent="0.25">
      <c r="A626">
        <v>624</v>
      </c>
      <c r="B626" s="3" t="s">
        <v>1295</v>
      </c>
      <c r="C626" s="3" t="s">
        <v>1296</v>
      </c>
      <c r="D626" s="12">
        <v>5000</v>
      </c>
      <c r="E626" s="12">
        <v>0</v>
      </c>
      <c r="F626" t="s">
        <v>272</v>
      </c>
      <c r="G626" t="s">
        <v>17</v>
      </c>
      <c r="H626" t="s">
        <v>18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1127</v>
      </c>
      <c r="O626" s="8">
        <f>E626/D626*100</f>
        <v>0</v>
      </c>
      <c r="P626" s="12" t="e">
        <f>E626/L626</f>
        <v>#DIV/0!</v>
      </c>
      <c r="Q626" t="str">
        <f>LEFT(N626,SEARCH("/",N626,1)-1)</f>
        <v>technology</v>
      </c>
      <c r="R626" t="str">
        <f>RIGHT(N626,LEN(N626)-SEARCH("/",N626,1))</f>
        <v>web</v>
      </c>
      <c r="S626" s="15">
        <f t="shared" si="18"/>
        <v>42108.988900462966</v>
      </c>
      <c r="T626" s="15">
        <f t="shared" si="19"/>
        <v>42138.988900462966</v>
      </c>
    </row>
    <row r="627" spans="1:20" ht="60" x14ac:dyDescent="0.25">
      <c r="A627">
        <v>625</v>
      </c>
      <c r="B627" s="3" t="s">
        <v>1297</v>
      </c>
      <c r="C627" s="3" t="s">
        <v>1298</v>
      </c>
      <c r="D627" s="12">
        <v>25000</v>
      </c>
      <c r="E627" s="12">
        <v>0</v>
      </c>
      <c r="F627" t="s">
        <v>272</v>
      </c>
      <c r="G627" t="s">
        <v>159</v>
      </c>
      <c r="H627" t="s">
        <v>160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1127</v>
      </c>
      <c r="O627" s="8">
        <f>E627/D627*100</f>
        <v>0</v>
      </c>
      <c r="P627" s="12" t="e">
        <f>E627/L627</f>
        <v>#DIV/0!</v>
      </c>
      <c r="Q627" t="str">
        <f>LEFT(N627,SEARCH("/",N627,1)-1)</f>
        <v>technology</v>
      </c>
      <c r="R627" t="str">
        <f>RIGHT(N627,LEN(N627)-SEARCH("/",N627,1))</f>
        <v>web</v>
      </c>
      <c r="S627" s="15">
        <f t="shared" si="18"/>
        <v>42790.895567129628</v>
      </c>
      <c r="T627" s="15">
        <f t="shared" si="19"/>
        <v>42820.853900462964</v>
      </c>
    </row>
    <row r="628" spans="1:20" ht="60" x14ac:dyDescent="0.25">
      <c r="A628">
        <v>626</v>
      </c>
      <c r="B628" s="3" t="s">
        <v>1299</v>
      </c>
      <c r="C628" s="3" t="s">
        <v>1300</v>
      </c>
      <c r="D628" s="12">
        <v>25000</v>
      </c>
      <c r="E628" s="12">
        <v>4345</v>
      </c>
      <c r="F628" t="s">
        <v>272</v>
      </c>
      <c r="G628" t="s">
        <v>17</v>
      </c>
      <c r="H628" t="s">
        <v>18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1127</v>
      </c>
      <c r="O628" s="8">
        <f>E628/D628*100</f>
        <v>17.380000000000003</v>
      </c>
      <c r="P628" s="12">
        <f>E628/L628</f>
        <v>111.41025641025641</v>
      </c>
      <c r="Q628" t="str">
        <f>LEFT(N628,SEARCH("/",N628,1)-1)</f>
        <v>technology</v>
      </c>
      <c r="R628" t="str">
        <f>RIGHT(N628,LEN(N628)-SEARCH("/",N628,1))</f>
        <v>web</v>
      </c>
      <c r="S628" s="15">
        <f t="shared" si="18"/>
        <v>42198.559479166666</v>
      </c>
      <c r="T628" s="15">
        <f t="shared" si="19"/>
        <v>42231.556944444441</v>
      </c>
    </row>
    <row r="629" spans="1:20" ht="60" x14ac:dyDescent="0.25">
      <c r="A629">
        <v>627</v>
      </c>
      <c r="B629" s="3" t="s">
        <v>1301</v>
      </c>
      <c r="C629" s="3" t="s">
        <v>1302</v>
      </c>
      <c r="D629" s="12">
        <v>450000</v>
      </c>
      <c r="E629" s="12">
        <v>90</v>
      </c>
      <c r="F629" t="s">
        <v>272</v>
      </c>
      <c r="G629" t="s">
        <v>476</v>
      </c>
      <c r="H629" t="s">
        <v>477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1127</v>
      </c>
      <c r="O629" s="8">
        <f>E629/D629*100</f>
        <v>0.02</v>
      </c>
      <c r="P629" s="12">
        <f>E629/L629</f>
        <v>90</v>
      </c>
      <c r="Q629" t="str">
        <f>LEFT(N629,SEARCH("/",N629,1)-1)</f>
        <v>technology</v>
      </c>
      <c r="R629" t="str">
        <f>RIGHT(N629,LEN(N629)-SEARCH("/",N629,1))</f>
        <v>web</v>
      </c>
      <c r="S629" s="15">
        <f t="shared" si="18"/>
        <v>42384.306840277779</v>
      </c>
      <c r="T629" s="15">
        <f t="shared" si="19"/>
        <v>42443.958333333328</v>
      </c>
    </row>
    <row r="630" spans="1:20" ht="45" x14ac:dyDescent="0.25">
      <c r="A630">
        <v>628</v>
      </c>
      <c r="B630" s="3" t="s">
        <v>1303</v>
      </c>
      <c r="C630" s="3" t="s">
        <v>1304</v>
      </c>
      <c r="D630" s="12">
        <v>5000</v>
      </c>
      <c r="E630" s="12">
        <v>0</v>
      </c>
      <c r="F630" t="s">
        <v>272</v>
      </c>
      <c r="G630" t="s">
        <v>17</v>
      </c>
      <c r="H630" t="s">
        <v>18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1127</v>
      </c>
      <c r="O630" s="8">
        <f>E630/D630*100</f>
        <v>0</v>
      </c>
      <c r="P630" s="12" t="e">
        <f>E630/L630</f>
        <v>#DIV/0!</v>
      </c>
      <c r="Q630" t="str">
        <f>LEFT(N630,SEARCH("/",N630,1)-1)</f>
        <v>technology</v>
      </c>
      <c r="R630" t="str">
        <f>RIGHT(N630,LEN(N630)-SEARCH("/",N630,1))</f>
        <v>web</v>
      </c>
      <c r="S630" s="15">
        <f t="shared" si="18"/>
        <v>41803.692789351851</v>
      </c>
      <c r="T630" s="15">
        <f t="shared" si="19"/>
        <v>41833.692789351851</v>
      </c>
    </row>
    <row r="631" spans="1:20" ht="60" x14ac:dyDescent="0.25">
      <c r="A631">
        <v>629</v>
      </c>
      <c r="B631" s="3" t="s">
        <v>1305</v>
      </c>
      <c r="C631" s="3" t="s">
        <v>1306</v>
      </c>
      <c r="D631" s="12">
        <v>200000</v>
      </c>
      <c r="E631" s="12">
        <v>350</v>
      </c>
      <c r="F631" t="s">
        <v>272</v>
      </c>
      <c r="G631" t="s">
        <v>50</v>
      </c>
      <c r="H631" t="s">
        <v>51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1127</v>
      </c>
      <c r="O631" s="8">
        <f>E631/D631*100</f>
        <v>0.17500000000000002</v>
      </c>
      <c r="P631" s="12">
        <f>E631/L631</f>
        <v>116.66666666666667</v>
      </c>
      <c r="Q631" t="str">
        <f>LEFT(N631,SEARCH("/",N631,1)-1)</f>
        <v>technology</v>
      </c>
      <c r="R631" t="str">
        <f>RIGHT(N631,LEN(N631)-SEARCH("/",N631,1))</f>
        <v>web</v>
      </c>
      <c r="S631" s="15">
        <f t="shared" si="18"/>
        <v>42474.637824074074</v>
      </c>
      <c r="T631" s="15">
        <f t="shared" si="19"/>
        <v>42504.637824074074</v>
      </c>
    </row>
    <row r="632" spans="1:20" ht="60" x14ac:dyDescent="0.25">
      <c r="A632">
        <v>630</v>
      </c>
      <c r="B632" s="3" t="s">
        <v>1307</v>
      </c>
      <c r="C632" s="3" t="s">
        <v>1308</v>
      </c>
      <c r="D632" s="12">
        <v>11999</v>
      </c>
      <c r="E632" s="12">
        <v>10</v>
      </c>
      <c r="F632" t="s">
        <v>272</v>
      </c>
      <c r="G632" t="s">
        <v>17</v>
      </c>
      <c r="H632" t="s">
        <v>18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1127</v>
      </c>
      <c r="O632" s="8">
        <f>E632/D632*100</f>
        <v>8.3340278356529712E-2</v>
      </c>
      <c r="P632" s="12">
        <f>E632/L632</f>
        <v>10</v>
      </c>
      <c r="Q632" t="str">
        <f>LEFT(N632,SEARCH("/",N632,1)-1)</f>
        <v>technology</v>
      </c>
      <c r="R632" t="str">
        <f>RIGHT(N632,LEN(N632)-SEARCH("/",N632,1))</f>
        <v>web</v>
      </c>
      <c r="S632" s="15">
        <f t="shared" si="18"/>
        <v>42223.619456018518</v>
      </c>
      <c r="T632" s="15">
        <f t="shared" si="19"/>
        <v>42253.215277777781</v>
      </c>
    </row>
    <row r="633" spans="1:20" ht="45" x14ac:dyDescent="0.25">
      <c r="A633">
        <v>631</v>
      </c>
      <c r="B633" s="3" t="s">
        <v>1309</v>
      </c>
      <c r="C633" s="3" t="s">
        <v>1310</v>
      </c>
      <c r="D633" s="12">
        <v>50000</v>
      </c>
      <c r="E633" s="12">
        <v>690</v>
      </c>
      <c r="F633" t="s">
        <v>272</v>
      </c>
      <c r="G633" t="s">
        <v>159</v>
      </c>
      <c r="H633" t="s">
        <v>160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1127</v>
      </c>
      <c r="O633" s="8">
        <f>E633/D633*100</f>
        <v>1.38</v>
      </c>
      <c r="P633" s="12">
        <f>E633/L633</f>
        <v>76.666666666666671</v>
      </c>
      <c r="Q633" t="str">
        <f>LEFT(N633,SEARCH("/",N633,1)-1)</f>
        <v>technology</v>
      </c>
      <c r="R633" t="str">
        <f>RIGHT(N633,LEN(N633)-SEARCH("/",N633,1))</f>
        <v>web</v>
      </c>
      <c r="S633" s="15">
        <f t="shared" si="18"/>
        <v>42489.772326388891</v>
      </c>
      <c r="T633" s="15">
        <f t="shared" si="19"/>
        <v>42518.772326388891</v>
      </c>
    </row>
    <row r="634" spans="1:20" ht="45" x14ac:dyDescent="0.25">
      <c r="A634">
        <v>632</v>
      </c>
      <c r="B634" s="3" t="s">
        <v>1311</v>
      </c>
      <c r="C634" s="3" t="s">
        <v>1312</v>
      </c>
      <c r="D634" s="12">
        <v>20000</v>
      </c>
      <c r="E634" s="12">
        <v>0</v>
      </c>
      <c r="F634" t="s">
        <v>272</v>
      </c>
      <c r="G634" t="s">
        <v>387</v>
      </c>
      <c r="H634" t="s">
        <v>55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1127</v>
      </c>
      <c r="O634" s="8">
        <f>E634/D634*100</f>
        <v>0</v>
      </c>
      <c r="P634" s="12" t="e">
        <f>E634/L634</f>
        <v>#DIV/0!</v>
      </c>
      <c r="Q634" t="str">
        <f>LEFT(N634,SEARCH("/",N634,1)-1)</f>
        <v>technology</v>
      </c>
      <c r="R634" t="str">
        <f>RIGHT(N634,LEN(N634)-SEARCH("/",N634,1))</f>
        <v>web</v>
      </c>
      <c r="S634" s="15">
        <f t="shared" si="18"/>
        <v>42303.659317129626</v>
      </c>
      <c r="T634" s="15">
        <f t="shared" si="19"/>
        <v>42333.700983796298</v>
      </c>
    </row>
    <row r="635" spans="1:20" ht="45" x14ac:dyDescent="0.25">
      <c r="A635">
        <v>633</v>
      </c>
      <c r="B635" s="3" t="s">
        <v>1313</v>
      </c>
      <c r="C635" s="3" t="s">
        <v>1314</v>
      </c>
      <c r="D635" s="12">
        <v>10000</v>
      </c>
      <c r="E635" s="12">
        <v>1245</v>
      </c>
      <c r="F635" t="s">
        <v>272</v>
      </c>
      <c r="G635" t="s">
        <v>17</v>
      </c>
      <c r="H635" t="s">
        <v>18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1127</v>
      </c>
      <c r="O635" s="8">
        <f>E635/D635*100</f>
        <v>12.45</v>
      </c>
      <c r="P635" s="12">
        <f>E635/L635</f>
        <v>49.8</v>
      </c>
      <c r="Q635" t="str">
        <f>LEFT(N635,SEARCH("/",N635,1)-1)</f>
        <v>technology</v>
      </c>
      <c r="R635" t="str">
        <f>RIGHT(N635,LEN(N635)-SEARCH("/",N635,1))</f>
        <v>web</v>
      </c>
      <c r="S635" s="15">
        <f t="shared" si="18"/>
        <v>42507.29932870371</v>
      </c>
      <c r="T635" s="15">
        <f t="shared" si="19"/>
        <v>42538.958333333328</v>
      </c>
    </row>
    <row r="636" spans="1:20" ht="45" x14ac:dyDescent="0.25">
      <c r="A636">
        <v>634</v>
      </c>
      <c r="B636" s="3" t="s">
        <v>1315</v>
      </c>
      <c r="C636" s="3" t="s">
        <v>1316</v>
      </c>
      <c r="D636" s="12">
        <v>5000</v>
      </c>
      <c r="E636" s="12">
        <v>1</v>
      </c>
      <c r="F636" t="s">
        <v>272</v>
      </c>
      <c r="G636" t="s">
        <v>17</v>
      </c>
      <c r="H636" t="s">
        <v>18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1127</v>
      </c>
      <c r="O636" s="8">
        <f>E636/D636*100</f>
        <v>0.02</v>
      </c>
      <c r="P636" s="12">
        <f>E636/L636</f>
        <v>1</v>
      </c>
      <c r="Q636" t="str">
        <f>LEFT(N636,SEARCH("/",N636,1)-1)</f>
        <v>technology</v>
      </c>
      <c r="R636" t="str">
        <f>RIGHT(N636,LEN(N636)-SEARCH("/",N636,1))</f>
        <v>web</v>
      </c>
      <c r="S636" s="15">
        <f t="shared" si="18"/>
        <v>42031.928576388891</v>
      </c>
      <c r="T636" s="15">
        <f t="shared" si="19"/>
        <v>42061.928576388891</v>
      </c>
    </row>
    <row r="637" spans="1:20" ht="30" x14ac:dyDescent="0.25">
      <c r="A637">
        <v>635</v>
      </c>
      <c r="B637" s="3" t="s">
        <v>1317</v>
      </c>
      <c r="C637" s="3" t="s">
        <v>1318</v>
      </c>
      <c r="D637" s="12">
        <v>25000</v>
      </c>
      <c r="E637" s="12">
        <v>2</v>
      </c>
      <c r="F637" t="s">
        <v>272</v>
      </c>
      <c r="G637" t="s">
        <v>17</v>
      </c>
      <c r="H637" t="s">
        <v>18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1127</v>
      </c>
      <c r="O637" s="8">
        <f>E637/D637*100</f>
        <v>8.0000000000000002E-3</v>
      </c>
      <c r="P637" s="12">
        <f>E637/L637</f>
        <v>2</v>
      </c>
      <c r="Q637" t="str">
        <f>LEFT(N637,SEARCH("/",N637,1)-1)</f>
        <v>technology</v>
      </c>
      <c r="R637" t="str">
        <f>RIGHT(N637,LEN(N637)-SEARCH("/",N637,1))</f>
        <v>web</v>
      </c>
      <c r="S637" s="15">
        <f t="shared" si="18"/>
        <v>42076.092152777783</v>
      </c>
      <c r="T637" s="15">
        <f t="shared" si="19"/>
        <v>42106.092152777783</v>
      </c>
    </row>
    <row r="638" spans="1:20" ht="45" x14ac:dyDescent="0.25">
      <c r="A638">
        <v>636</v>
      </c>
      <c r="B638" s="3" t="s">
        <v>1319</v>
      </c>
      <c r="C638" s="3" t="s">
        <v>1320</v>
      </c>
      <c r="D638" s="12">
        <v>2000</v>
      </c>
      <c r="E638" s="12">
        <v>4</v>
      </c>
      <c r="F638" t="s">
        <v>272</v>
      </c>
      <c r="G638" t="s">
        <v>24</v>
      </c>
      <c r="H638" t="s">
        <v>25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1127</v>
      </c>
      <c r="O638" s="8">
        <f>E638/D638*100</f>
        <v>0.2</v>
      </c>
      <c r="P638" s="12">
        <f>E638/L638</f>
        <v>4</v>
      </c>
      <c r="Q638" t="str">
        <f>LEFT(N638,SEARCH("/",N638,1)-1)</f>
        <v>technology</v>
      </c>
      <c r="R638" t="str">
        <f>RIGHT(N638,LEN(N638)-SEARCH("/",N638,1))</f>
        <v>web</v>
      </c>
      <c r="S638" s="15">
        <f t="shared" si="18"/>
        <v>42131.455439814818</v>
      </c>
      <c r="T638" s="15">
        <f t="shared" si="19"/>
        <v>42161.44930555555</v>
      </c>
    </row>
    <row r="639" spans="1:20" ht="60" x14ac:dyDescent="0.25">
      <c r="A639">
        <v>637</v>
      </c>
      <c r="B639" s="3" t="s">
        <v>1321</v>
      </c>
      <c r="C639" s="3" t="s">
        <v>1322</v>
      </c>
      <c r="D639" s="12">
        <v>100000</v>
      </c>
      <c r="E639" s="12">
        <v>0</v>
      </c>
      <c r="F639" t="s">
        <v>272</v>
      </c>
      <c r="G639" t="s">
        <v>24</v>
      </c>
      <c r="H639" t="s">
        <v>25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1127</v>
      </c>
      <c r="O639" s="8">
        <f>E639/D639*100</f>
        <v>0</v>
      </c>
      <c r="P639" s="12" t="e">
        <f>E639/L639</f>
        <v>#DIV/0!</v>
      </c>
      <c r="Q639" t="str">
        <f>LEFT(N639,SEARCH("/",N639,1)-1)</f>
        <v>technology</v>
      </c>
      <c r="R639" t="str">
        <f>RIGHT(N639,LEN(N639)-SEARCH("/",N639,1))</f>
        <v>web</v>
      </c>
      <c r="S639" s="15">
        <f t="shared" si="18"/>
        <v>42762.962013888886</v>
      </c>
      <c r="T639" s="15">
        <f t="shared" si="19"/>
        <v>42791.961111111115</v>
      </c>
    </row>
    <row r="640" spans="1:20" x14ac:dyDescent="0.25">
      <c r="A640">
        <v>638</v>
      </c>
      <c r="B640" s="3" t="s">
        <v>1323</v>
      </c>
      <c r="C640" s="3" t="s">
        <v>1324</v>
      </c>
      <c r="D640" s="12">
        <v>200000</v>
      </c>
      <c r="E640" s="12">
        <v>18</v>
      </c>
      <c r="F640" t="s">
        <v>272</v>
      </c>
      <c r="G640" t="s">
        <v>502</v>
      </c>
      <c r="H640" t="s">
        <v>55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1127</v>
      </c>
      <c r="O640" s="8">
        <f>E640/D640*100</f>
        <v>9.0000000000000011E-3</v>
      </c>
      <c r="P640" s="12">
        <f>E640/L640</f>
        <v>3</v>
      </c>
      <c r="Q640" t="str">
        <f>LEFT(N640,SEARCH("/",N640,1)-1)</f>
        <v>technology</v>
      </c>
      <c r="R640" t="str">
        <f>RIGHT(N640,LEN(N640)-SEARCH("/",N640,1))</f>
        <v>web</v>
      </c>
      <c r="S640" s="15">
        <f t="shared" si="18"/>
        <v>42759.593310185184</v>
      </c>
      <c r="T640" s="15">
        <f t="shared" si="19"/>
        <v>42819.55164351852</v>
      </c>
    </row>
    <row r="641" spans="1:20" ht="30" x14ac:dyDescent="0.25">
      <c r="A641">
        <v>639</v>
      </c>
      <c r="B641" s="3" t="s">
        <v>1325</v>
      </c>
      <c r="C641" s="3" t="s">
        <v>1326</v>
      </c>
      <c r="D641" s="12">
        <v>1000000</v>
      </c>
      <c r="E641" s="12">
        <v>1</v>
      </c>
      <c r="F641" t="s">
        <v>272</v>
      </c>
      <c r="G641" t="s">
        <v>17</v>
      </c>
      <c r="H641" t="s">
        <v>18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1127</v>
      </c>
      <c r="O641" s="8">
        <f>E641/D641*100</f>
        <v>9.9999999999999991E-5</v>
      </c>
      <c r="P641" s="12">
        <f>E641/L641</f>
        <v>1</v>
      </c>
      <c r="Q641" t="str">
        <f>LEFT(N641,SEARCH("/",N641,1)-1)</f>
        <v>technology</v>
      </c>
      <c r="R641" t="str">
        <f>RIGHT(N641,LEN(N641)-SEARCH("/",N641,1))</f>
        <v>web</v>
      </c>
      <c r="S641" s="15">
        <f t="shared" si="18"/>
        <v>41865.583275462966</v>
      </c>
      <c r="T641" s="15">
        <f t="shared" si="19"/>
        <v>41925.583275462966</v>
      </c>
    </row>
    <row r="642" spans="1:20" ht="60" x14ac:dyDescent="0.25">
      <c r="A642">
        <v>640</v>
      </c>
      <c r="B642" s="3" t="s">
        <v>1327</v>
      </c>
      <c r="C642" s="3" t="s">
        <v>1328</v>
      </c>
      <c r="D642" s="12">
        <v>70</v>
      </c>
      <c r="E642" s="12">
        <v>101</v>
      </c>
      <c r="F642" t="s">
        <v>16</v>
      </c>
      <c r="G642" t="s">
        <v>179</v>
      </c>
      <c r="H642" t="s">
        <v>55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1329</v>
      </c>
      <c r="O642" s="8">
        <f>E642/D642*100</f>
        <v>144.28571428571428</v>
      </c>
      <c r="P642" s="12">
        <f>E642/L642</f>
        <v>50.5</v>
      </c>
      <c r="Q642" t="str">
        <f>LEFT(N642,SEARCH("/",N642,1)-1)</f>
        <v>technology</v>
      </c>
      <c r="R642" t="str">
        <f>RIGHT(N642,LEN(N642)-SEARCH("/",N642,1))</f>
        <v>wearables</v>
      </c>
      <c r="S642" s="15">
        <f t="shared" si="18"/>
        <v>42683.420312500006</v>
      </c>
      <c r="T642" s="15">
        <f t="shared" si="19"/>
        <v>42698.958333333328</v>
      </c>
    </row>
    <row r="643" spans="1:20" ht="60" x14ac:dyDescent="0.25">
      <c r="A643">
        <v>641</v>
      </c>
      <c r="B643" s="3" t="s">
        <v>1330</v>
      </c>
      <c r="C643" s="3" t="s">
        <v>1331</v>
      </c>
      <c r="D643" s="12">
        <v>40000</v>
      </c>
      <c r="E643" s="12">
        <v>47665</v>
      </c>
      <c r="F643" t="s">
        <v>16</v>
      </c>
      <c r="G643" t="s">
        <v>17</v>
      </c>
      <c r="H643" t="s">
        <v>18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1329</v>
      </c>
      <c r="O643" s="8">
        <f>E643/D643*100</f>
        <v>119.16249999999999</v>
      </c>
      <c r="P643" s="12">
        <f>E643/L643</f>
        <v>151.31746031746033</v>
      </c>
      <c r="Q643" t="str">
        <f>LEFT(N643,SEARCH("/",N643,1)-1)</f>
        <v>technology</v>
      </c>
      <c r="R643" t="str">
        <f>RIGHT(N643,LEN(N643)-SEARCH("/",N643,1))</f>
        <v>wearables</v>
      </c>
      <c r="S643" s="15">
        <f t="shared" ref="S643:S706" si="20">(((J643/60)/60)/24)+DATE(1970,1,1)</f>
        <v>42199.57</v>
      </c>
      <c r="T643" s="15">
        <f t="shared" ref="T643:T706" si="21">(((I643/60)/60)/24)+DATE(1970,1,1)</f>
        <v>42229.57</v>
      </c>
    </row>
    <row r="644" spans="1:20" ht="60" x14ac:dyDescent="0.25">
      <c r="A644">
        <v>642</v>
      </c>
      <c r="B644" s="3" t="s">
        <v>1332</v>
      </c>
      <c r="C644" s="3" t="s">
        <v>1333</v>
      </c>
      <c r="D644" s="12">
        <v>20000</v>
      </c>
      <c r="E644" s="12">
        <v>292097</v>
      </c>
      <c r="F644" t="s">
        <v>16</v>
      </c>
      <c r="G644" t="s">
        <v>502</v>
      </c>
      <c r="H644" t="s">
        <v>55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1329</v>
      </c>
      <c r="O644" s="8">
        <f>E644/D644*100</f>
        <v>1460.4850000000001</v>
      </c>
      <c r="P644" s="12">
        <f>E644/L644</f>
        <v>134.3592456301748</v>
      </c>
      <c r="Q644" t="str">
        <f>LEFT(N644,SEARCH("/",N644,1)-1)</f>
        <v>technology</v>
      </c>
      <c r="R644" t="str">
        <f>RIGHT(N644,LEN(N644)-SEARCH("/",N644,1))</f>
        <v>wearables</v>
      </c>
      <c r="S644" s="15">
        <f t="shared" si="20"/>
        <v>42199.651319444441</v>
      </c>
      <c r="T644" s="15">
        <f t="shared" si="21"/>
        <v>42235.651319444441</v>
      </c>
    </row>
    <row r="645" spans="1:20" ht="45" x14ac:dyDescent="0.25">
      <c r="A645">
        <v>643</v>
      </c>
      <c r="B645" s="3" t="s">
        <v>1334</v>
      </c>
      <c r="C645" s="3" t="s">
        <v>1335</v>
      </c>
      <c r="D645" s="12">
        <v>25000</v>
      </c>
      <c r="E645" s="12">
        <v>26452</v>
      </c>
      <c r="F645" t="s">
        <v>16</v>
      </c>
      <c r="G645" t="s">
        <v>17</v>
      </c>
      <c r="H645" t="s">
        <v>18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1329</v>
      </c>
      <c r="O645" s="8">
        <f>E645/D645*100</f>
        <v>105.80799999999999</v>
      </c>
      <c r="P645" s="12">
        <f>E645/L645</f>
        <v>174.02631578947367</v>
      </c>
      <c r="Q645" t="str">
        <f>LEFT(N645,SEARCH("/",N645,1)-1)</f>
        <v>technology</v>
      </c>
      <c r="R645" t="str">
        <f>RIGHT(N645,LEN(N645)-SEARCH("/",N645,1))</f>
        <v>wearables</v>
      </c>
      <c r="S645" s="15">
        <f t="shared" si="20"/>
        <v>42100.642071759255</v>
      </c>
      <c r="T645" s="15">
        <f t="shared" si="21"/>
        <v>42155.642071759255</v>
      </c>
    </row>
    <row r="646" spans="1:20" ht="60" x14ac:dyDescent="0.25">
      <c r="A646">
        <v>644</v>
      </c>
      <c r="B646" s="3" t="s">
        <v>1336</v>
      </c>
      <c r="C646" s="3" t="s">
        <v>1337</v>
      </c>
      <c r="D646" s="12">
        <v>25000</v>
      </c>
      <c r="E646" s="12">
        <v>75029.48</v>
      </c>
      <c r="F646" t="s">
        <v>16</v>
      </c>
      <c r="G646" t="s">
        <v>17</v>
      </c>
      <c r="H646" t="s">
        <v>18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1329</v>
      </c>
      <c r="O646" s="8">
        <f>E646/D646*100</f>
        <v>300.11791999999997</v>
      </c>
      <c r="P646" s="12">
        <f>E646/L646</f>
        <v>73.486268364348675</v>
      </c>
      <c r="Q646" t="str">
        <f>LEFT(N646,SEARCH("/",N646,1)-1)</f>
        <v>technology</v>
      </c>
      <c r="R646" t="str">
        <f>RIGHT(N646,LEN(N646)-SEARCH("/",N646,1))</f>
        <v>wearables</v>
      </c>
      <c r="S646" s="15">
        <f t="shared" si="20"/>
        <v>41898.665960648148</v>
      </c>
      <c r="T646" s="15">
        <f t="shared" si="21"/>
        <v>41941.041666666664</v>
      </c>
    </row>
    <row r="647" spans="1:20" ht="30" x14ac:dyDescent="0.25">
      <c r="A647">
        <v>645</v>
      </c>
      <c r="B647" s="3" t="s">
        <v>1338</v>
      </c>
      <c r="C647" s="3" t="s">
        <v>1339</v>
      </c>
      <c r="D647" s="12">
        <v>2000</v>
      </c>
      <c r="E647" s="12">
        <v>5574</v>
      </c>
      <c r="F647" t="s">
        <v>16</v>
      </c>
      <c r="G647" t="s">
        <v>17</v>
      </c>
      <c r="H647" t="s">
        <v>18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1329</v>
      </c>
      <c r="O647" s="8">
        <f>E647/D647*100</f>
        <v>278.7</v>
      </c>
      <c r="P647" s="12">
        <f>E647/L647</f>
        <v>23.518987341772153</v>
      </c>
      <c r="Q647" t="str">
        <f>LEFT(N647,SEARCH("/",N647,1)-1)</f>
        <v>technology</v>
      </c>
      <c r="R647" t="str">
        <f>RIGHT(N647,LEN(N647)-SEARCH("/",N647,1))</f>
        <v>wearables</v>
      </c>
      <c r="S647" s="15">
        <f t="shared" si="20"/>
        <v>42564.026319444441</v>
      </c>
      <c r="T647" s="15">
        <f t="shared" si="21"/>
        <v>42594.026319444441</v>
      </c>
    </row>
    <row r="648" spans="1:20" ht="60" x14ac:dyDescent="0.25">
      <c r="A648">
        <v>646</v>
      </c>
      <c r="B648" s="3" t="s">
        <v>1340</v>
      </c>
      <c r="C648" s="3" t="s">
        <v>1341</v>
      </c>
      <c r="D648" s="12">
        <v>800</v>
      </c>
      <c r="E648" s="12">
        <v>1055.01</v>
      </c>
      <c r="F648" t="s">
        <v>16</v>
      </c>
      <c r="G648" t="s">
        <v>17</v>
      </c>
      <c r="H648" t="s">
        <v>18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1329</v>
      </c>
      <c r="O648" s="8">
        <f>E648/D648*100</f>
        <v>131.87625</v>
      </c>
      <c r="P648" s="12">
        <f>E648/L648</f>
        <v>39.074444444444445</v>
      </c>
      <c r="Q648" t="str">
        <f>LEFT(N648,SEARCH("/",N648,1)-1)</f>
        <v>technology</v>
      </c>
      <c r="R648" t="str">
        <f>RIGHT(N648,LEN(N648)-SEARCH("/",N648,1))</f>
        <v>wearables</v>
      </c>
      <c r="S648" s="15">
        <f t="shared" si="20"/>
        <v>41832.852627314816</v>
      </c>
      <c r="T648" s="15">
        <f t="shared" si="21"/>
        <v>41862.852627314816</v>
      </c>
    </row>
    <row r="649" spans="1:20" ht="60" x14ac:dyDescent="0.25">
      <c r="A649">
        <v>647</v>
      </c>
      <c r="B649" s="3" t="s">
        <v>1342</v>
      </c>
      <c r="C649" s="3" t="s">
        <v>1343</v>
      </c>
      <c r="D649" s="12">
        <v>2000</v>
      </c>
      <c r="E649" s="12">
        <v>2141</v>
      </c>
      <c r="F649" t="s">
        <v>16</v>
      </c>
      <c r="G649" t="s">
        <v>159</v>
      </c>
      <c r="H649" t="s">
        <v>160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1329</v>
      </c>
      <c r="O649" s="8">
        <f>E649/D649*100</f>
        <v>107.05</v>
      </c>
      <c r="P649" s="12">
        <f>E649/L649</f>
        <v>125.94117647058823</v>
      </c>
      <c r="Q649" t="str">
        <f>LEFT(N649,SEARCH("/",N649,1)-1)</f>
        <v>technology</v>
      </c>
      <c r="R649" t="str">
        <f>RIGHT(N649,LEN(N649)-SEARCH("/",N649,1))</f>
        <v>wearables</v>
      </c>
      <c r="S649" s="15">
        <f t="shared" si="20"/>
        <v>42416.767928240741</v>
      </c>
      <c r="T649" s="15">
        <f t="shared" si="21"/>
        <v>42446.726261574076</v>
      </c>
    </row>
    <row r="650" spans="1:20" ht="30" x14ac:dyDescent="0.25">
      <c r="A650">
        <v>648</v>
      </c>
      <c r="B650" s="3" t="s">
        <v>1344</v>
      </c>
      <c r="C650" s="3" t="s">
        <v>1345</v>
      </c>
      <c r="D650" s="12">
        <v>35000</v>
      </c>
      <c r="E650" s="12">
        <v>44388</v>
      </c>
      <c r="F650" t="s">
        <v>16</v>
      </c>
      <c r="G650" t="s">
        <v>17</v>
      </c>
      <c r="H650" t="s">
        <v>18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1329</v>
      </c>
      <c r="O650" s="8">
        <f>E650/D650*100</f>
        <v>126.82285714285715</v>
      </c>
      <c r="P650" s="12">
        <f>E650/L650</f>
        <v>1644</v>
      </c>
      <c r="Q650" t="str">
        <f>LEFT(N650,SEARCH("/",N650,1)-1)</f>
        <v>technology</v>
      </c>
      <c r="R650" t="str">
        <f>RIGHT(N650,LEN(N650)-SEARCH("/",N650,1))</f>
        <v>wearables</v>
      </c>
      <c r="S650" s="15">
        <f t="shared" si="20"/>
        <v>41891.693379629629</v>
      </c>
      <c r="T650" s="15">
        <f t="shared" si="21"/>
        <v>41926.693379629629</v>
      </c>
    </row>
    <row r="651" spans="1:20" ht="60" x14ac:dyDescent="0.25">
      <c r="A651">
        <v>649</v>
      </c>
      <c r="B651" s="3" t="s">
        <v>1346</v>
      </c>
      <c r="C651" s="3" t="s">
        <v>1347</v>
      </c>
      <c r="D651" s="12">
        <v>2500</v>
      </c>
      <c r="E651" s="12">
        <v>3499</v>
      </c>
      <c r="F651" t="s">
        <v>16</v>
      </c>
      <c r="G651" t="s">
        <v>17</v>
      </c>
      <c r="H651" t="s">
        <v>18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1329</v>
      </c>
      <c r="O651" s="8">
        <f>E651/D651*100</f>
        <v>139.96</v>
      </c>
      <c r="P651" s="12">
        <f>E651/L651</f>
        <v>42.670731707317074</v>
      </c>
      <c r="Q651" t="str">
        <f>LEFT(N651,SEARCH("/",N651,1)-1)</f>
        <v>technology</v>
      </c>
      <c r="R651" t="str">
        <f>RIGHT(N651,LEN(N651)-SEARCH("/",N651,1))</f>
        <v>wearables</v>
      </c>
      <c r="S651" s="15">
        <f t="shared" si="20"/>
        <v>41877.912187499998</v>
      </c>
      <c r="T651" s="15">
        <f t="shared" si="21"/>
        <v>41898.912187499998</v>
      </c>
    </row>
    <row r="652" spans="1:20" ht="60" x14ac:dyDescent="0.25">
      <c r="A652">
        <v>650</v>
      </c>
      <c r="B652" s="3" t="s">
        <v>1348</v>
      </c>
      <c r="C652" s="3" t="s">
        <v>1349</v>
      </c>
      <c r="D652" s="12">
        <v>1500</v>
      </c>
      <c r="E652" s="12">
        <v>1686</v>
      </c>
      <c r="F652" t="s">
        <v>16</v>
      </c>
      <c r="G652" t="s">
        <v>17</v>
      </c>
      <c r="H652" t="s">
        <v>18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1329</v>
      </c>
      <c r="O652" s="8">
        <f>E652/D652*100</f>
        <v>112.4</v>
      </c>
      <c r="P652" s="12">
        <f>E652/L652</f>
        <v>35.125</v>
      </c>
      <c r="Q652" t="str">
        <f>LEFT(N652,SEARCH("/",N652,1)-1)</f>
        <v>technology</v>
      </c>
      <c r="R652" t="str">
        <f>RIGHT(N652,LEN(N652)-SEARCH("/",N652,1))</f>
        <v>wearables</v>
      </c>
      <c r="S652" s="15">
        <f t="shared" si="20"/>
        <v>41932.036851851852</v>
      </c>
      <c r="T652" s="15">
        <f t="shared" si="21"/>
        <v>41992.078518518523</v>
      </c>
    </row>
    <row r="653" spans="1:20" ht="60" x14ac:dyDescent="0.25">
      <c r="A653">
        <v>651</v>
      </c>
      <c r="B653" s="3" t="s">
        <v>1350</v>
      </c>
      <c r="C653" s="3" t="s">
        <v>1351</v>
      </c>
      <c r="D653" s="12">
        <v>25000</v>
      </c>
      <c r="E653" s="12">
        <v>25132</v>
      </c>
      <c r="F653" t="s">
        <v>16</v>
      </c>
      <c r="G653" t="s">
        <v>17</v>
      </c>
      <c r="H653" t="s">
        <v>18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1329</v>
      </c>
      <c r="O653" s="8">
        <f>E653/D653*100</f>
        <v>100.52799999999999</v>
      </c>
      <c r="P653" s="12">
        <f>E653/L653</f>
        <v>239.35238095238094</v>
      </c>
      <c r="Q653" t="str">
        <f>LEFT(N653,SEARCH("/",N653,1)-1)</f>
        <v>technology</v>
      </c>
      <c r="R653" t="str">
        <f>RIGHT(N653,LEN(N653)-SEARCH("/",N653,1))</f>
        <v>wearables</v>
      </c>
      <c r="S653" s="15">
        <f t="shared" si="20"/>
        <v>41956.017488425925</v>
      </c>
      <c r="T653" s="15">
        <f t="shared" si="21"/>
        <v>41986.017488425925</v>
      </c>
    </row>
    <row r="654" spans="1:20" ht="60" x14ac:dyDescent="0.25">
      <c r="A654">
        <v>652</v>
      </c>
      <c r="B654" s="3" t="s">
        <v>1352</v>
      </c>
      <c r="C654" s="3" t="s">
        <v>1353</v>
      </c>
      <c r="D654" s="12">
        <v>3000</v>
      </c>
      <c r="E654" s="12">
        <v>3014</v>
      </c>
      <c r="F654" t="s">
        <v>16</v>
      </c>
      <c r="G654" t="s">
        <v>17</v>
      </c>
      <c r="H654" t="s">
        <v>18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1329</v>
      </c>
      <c r="O654" s="8">
        <f>E654/D654*100</f>
        <v>100.46666666666665</v>
      </c>
      <c r="P654" s="12">
        <f>E654/L654</f>
        <v>107.64285714285714</v>
      </c>
      <c r="Q654" t="str">
        <f>LEFT(N654,SEARCH("/",N654,1)-1)</f>
        <v>technology</v>
      </c>
      <c r="R654" t="str">
        <f>RIGHT(N654,LEN(N654)-SEARCH("/",N654,1))</f>
        <v>wearables</v>
      </c>
      <c r="S654" s="15">
        <f t="shared" si="20"/>
        <v>42675.690393518518</v>
      </c>
      <c r="T654" s="15">
        <f t="shared" si="21"/>
        <v>42705.732060185182</v>
      </c>
    </row>
    <row r="655" spans="1:20" ht="60" x14ac:dyDescent="0.25">
      <c r="A655">
        <v>653</v>
      </c>
      <c r="B655" s="3" t="s">
        <v>1354</v>
      </c>
      <c r="C655" s="3" t="s">
        <v>1355</v>
      </c>
      <c r="D655" s="12">
        <v>75000</v>
      </c>
      <c r="E655" s="12">
        <v>106084.5</v>
      </c>
      <c r="F655" t="s">
        <v>16</v>
      </c>
      <c r="G655" t="s">
        <v>17</v>
      </c>
      <c r="H655" t="s">
        <v>18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1329</v>
      </c>
      <c r="O655" s="8">
        <f>E655/D655*100</f>
        <v>141.446</v>
      </c>
      <c r="P655" s="12">
        <f>E655/L655</f>
        <v>95.830623306233065</v>
      </c>
      <c r="Q655" t="str">
        <f>LEFT(N655,SEARCH("/",N655,1)-1)</f>
        <v>technology</v>
      </c>
      <c r="R655" t="str">
        <f>RIGHT(N655,LEN(N655)-SEARCH("/",N655,1))</f>
        <v>wearables</v>
      </c>
      <c r="S655" s="15">
        <f t="shared" si="20"/>
        <v>42199.618518518517</v>
      </c>
      <c r="T655" s="15">
        <f t="shared" si="21"/>
        <v>42236.618518518517</v>
      </c>
    </row>
    <row r="656" spans="1:20" ht="60" x14ac:dyDescent="0.25">
      <c r="A656">
        <v>654</v>
      </c>
      <c r="B656" s="3" t="s">
        <v>1356</v>
      </c>
      <c r="C656" s="3" t="s">
        <v>1357</v>
      </c>
      <c r="D656" s="12">
        <v>12000</v>
      </c>
      <c r="E656" s="12">
        <v>32075</v>
      </c>
      <c r="F656" t="s">
        <v>16</v>
      </c>
      <c r="G656" t="s">
        <v>17</v>
      </c>
      <c r="H656" t="s">
        <v>18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1329</v>
      </c>
      <c r="O656" s="8">
        <f>E656/D656*100</f>
        <v>267.29166666666669</v>
      </c>
      <c r="P656" s="12">
        <f>E656/L656</f>
        <v>31.663376110562684</v>
      </c>
      <c r="Q656" t="str">
        <f>LEFT(N656,SEARCH("/",N656,1)-1)</f>
        <v>technology</v>
      </c>
      <c r="R656" t="str">
        <f>RIGHT(N656,LEN(N656)-SEARCH("/",N656,1))</f>
        <v>wearables</v>
      </c>
      <c r="S656" s="15">
        <f t="shared" si="20"/>
        <v>42163.957326388889</v>
      </c>
      <c r="T656" s="15">
        <f t="shared" si="21"/>
        <v>42193.957326388889</v>
      </c>
    </row>
    <row r="657" spans="1:20" ht="45" x14ac:dyDescent="0.25">
      <c r="A657">
        <v>655</v>
      </c>
      <c r="B657" s="3" t="s">
        <v>1358</v>
      </c>
      <c r="C657" s="3" t="s">
        <v>1359</v>
      </c>
      <c r="D657" s="12">
        <v>8000</v>
      </c>
      <c r="E657" s="12">
        <v>11751</v>
      </c>
      <c r="F657" t="s">
        <v>16</v>
      </c>
      <c r="G657" t="s">
        <v>17</v>
      </c>
      <c r="H657" t="s">
        <v>18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1329</v>
      </c>
      <c r="O657" s="8">
        <f>E657/D657*100</f>
        <v>146.88749999999999</v>
      </c>
      <c r="P657" s="12">
        <f>E657/L657</f>
        <v>42.886861313868614</v>
      </c>
      <c r="Q657" t="str">
        <f>LEFT(N657,SEARCH("/",N657,1)-1)</f>
        <v>technology</v>
      </c>
      <c r="R657" t="str">
        <f>RIGHT(N657,LEN(N657)-SEARCH("/",N657,1))</f>
        <v>wearables</v>
      </c>
      <c r="S657" s="15">
        <f t="shared" si="20"/>
        <v>42045.957314814819</v>
      </c>
      <c r="T657" s="15">
        <f t="shared" si="21"/>
        <v>42075.915648148148</v>
      </c>
    </row>
    <row r="658" spans="1:20" ht="60" x14ac:dyDescent="0.25">
      <c r="A658">
        <v>656</v>
      </c>
      <c r="B658" s="3" t="s">
        <v>1360</v>
      </c>
      <c r="C658" s="3" t="s">
        <v>1361</v>
      </c>
      <c r="D658" s="12">
        <v>5000</v>
      </c>
      <c r="E658" s="12">
        <v>10678</v>
      </c>
      <c r="F658" t="s">
        <v>16</v>
      </c>
      <c r="G658" t="s">
        <v>17</v>
      </c>
      <c r="H658" t="s">
        <v>18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1329</v>
      </c>
      <c r="O658" s="8">
        <f>E658/D658*100</f>
        <v>213.56</v>
      </c>
      <c r="P658" s="12">
        <f>E658/L658</f>
        <v>122.73563218390805</v>
      </c>
      <c r="Q658" t="str">
        <f>LEFT(N658,SEARCH("/",N658,1)-1)</f>
        <v>technology</v>
      </c>
      <c r="R658" t="str">
        <f>RIGHT(N658,LEN(N658)-SEARCH("/",N658,1))</f>
        <v>wearables</v>
      </c>
      <c r="S658" s="15">
        <f t="shared" si="20"/>
        <v>42417.804618055554</v>
      </c>
      <c r="T658" s="15">
        <f t="shared" si="21"/>
        <v>42477.762951388882</v>
      </c>
    </row>
    <row r="659" spans="1:20" ht="60" x14ac:dyDescent="0.25">
      <c r="A659">
        <v>657</v>
      </c>
      <c r="B659" s="3" t="s">
        <v>1362</v>
      </c>
      <c r="C659" s="3" t="s">
        <v>1363</v>
      </c>
      <c r="D659" s="12">
        <v>15000</v>
      </c>
      <c r="E659" s="12">
        <v>18855</v>
      </c>
      <c r="F659" t="s">
        <v>16</v>
      </c>
      <c r="G659" t="s">
        <v>17</v>
      </c>
      <c r="H659" t="s">
        <v>18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1329</v>
      </c>
      <c r="O659" s="8">
        <f>E659/D659*100</f>
        <v>125.69999999999999</v>
      </c>
      <c r="P659" s="12">
        <f>E659/L659</f>
        <v>190.45454545454547</v>
      </c>
      <c r="Q659" t="str">
        <f>LEFT(N659,SEARCH("/",N659,1)-1)</f>
        <v>technology</v>
      </c>
      <c r="R659" t="str">
        <f>RIGHT(N659,LEN(N659)-SEARCH("/",N659,1))</f>
        <v>wearables</v>
      </c>
      <c r="S659" s="15">
        <f t="shared" si="20"/>
        <v>42331.84574074074</v>
      </c>
      <c r="T659" s="15">
        <f t="shared" si="21"/>
        <v>42361.84574074074</v>
      </c>
    </row>
    <row r="660" spans="1:20" ht="60" x14ac:dyDescent="0.25">
      <c r="A660">
        <v>658</v>
      </c>
      <c r="B660" s="3" t="s">
        <v>1364</v>
      </c>
      <c r="C660" s="3" t="s">
        <v>1365</v>
      </c>
      <c r="D660" s="12">
        <v>28888</v>
      </c>
      <c r="E660" s="12">
        <v>30177</v>
      </c>
      <c r="F660" t="s">
        <v>16</v>
      </c>
      <c r="G660" t="s">
        <v>17</v>
      </c>
      <c r="H660" t="s">
        <v>18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1329</v>
      </c>
      <c r="O660" s="8">
        <f>E660/D660*100</f>
        <v>104.46206037108834</v>
      </c>
      <c r="P660" s="12">
        <f>E660/L660</f>
        <v>109.33695652173913</v>
      </c>
      <c r="Q660" t="str">
        <f>LEFT(N660,SEARCH("/",N660,1)-1)</f>
        <v>technology</v>
      </c>
      <c r="R660" t="str">
        <f>RIGHT(N660,LEN(N660)-SEARCH("/",N660,1))</f>
        <v>wearables</v>
      </c>
      <c r="S660" s="15">
        <f t="shared" si="20"/>
        <v>42179.160752314812</v>
      </c>
      <c r="T660" s="15">
        <f t="shared" si="21"/>
        <v>42211.75</v>
      </c>
    </row>
    <row r="661" spans="1:20" x14ac:dyDescent="0.25">
      <c r="A661">
        <v>659</v>
      </c>
      <c r="B661" s="3" t="s">
        <v>1366</v>
      </c>
      <c r="C661" s="3" t="s">
        <v>1367</v>
      </c>
      <c r="D661" s="12">
        <v>3000</v>
      </c>
      <c r="E661" s="12">
        <v>3017</v>
      </c>
      <c r="F661" t="s">
        <v>16</v>
      </c>
      <c r="G661" t="s">
        <v>17</v>
      </c>
      <c r="H661" t="s">
        <v>18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1329</v>
      </c>
      <c r="O661" s="8">
        <f>E661/D661*100</f>
        <v>100.56666666666668</v>
      </c>
      <c r="P661" s="12">
        <f>E661/L661</f>
        <v>143.66666666666666</v>
      </c>
      <c r="Q661" t="str">
        <f>LEFT(N661,SEARCH("/",N661,1)-1)</f>
        <v>technology</v>
      </c>
      <c r="R661" t="str">
        <f>RIGHT(N661,LEN(N661)-SEARCH("/",N661,1))</f>
        <v>wearables</v>
      </c>
      <c r="S661" s="15">
        <f t="shared" si="20"/>
        <v>42209.593692129631</v>
      </c>
      <c r="T661" s="15">
        <f t="shared" si="21"/>
        <v>42239.593692129631</v>
      </c>
    </row>
    <row r="662" spans="1:20" ht="60" x14ac:dyDescent="0.25">
      <c r="A662">
        <v>660</v>
      </c>
      <c r="B662" s="3" t="s">
        <v>1368</v>
      </c>
      <c r="C662" s="3" t="s">
        <v>1369</v>
      </c>
      <c r="D662" s="12">
        <v>50000</v>
      </c>
      <c r="E662" s="12">
        <v>1529</v>
      </c>
      <c r="F662" t="s">
        <v>357</v>
      </c>
      <c r="G662" t="s">
        <v>17</v>
      </c>
      <c r="H662" t="s">
        <v>18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1329</v>
      </c>
      <c r="O662" s="8">
        <f>E662/D662*100</f>
        <v>3.0579999999999998</v>
      </c>
      <c r="P662" s="12">
        <f>E662/L662</f>
        <v>84.944444444444443</v>
      </c>
      <c r="Q662" t="str">
        <f>LEFT(N662,SEARCH("/",N662,1)-1)</f>
        <v>technology</v>
      </c>
      <c r="R662" t="str">
        <f>RIGHT(N662,LEN(N662)-SEARCH("/",N662,1))</f>
        <v>wearables</v>
      </c>
      <c r="S662" s="15">
        <f t="shared" si="20"/>
        <v>41922.741655092592</v>
      </c>
      <c r="T662" s="15">
        <f t="shared" si="21"/>
        <v>41952.783321759263</v>
      </c>
    </row>
    <row r="663" spans="1:20" ht="45" x14ac:dyDescent="0.25">
      <c r="A663">
        <v>661</v>
      </c>
      <c r="B663" s="3" t="s">
        <v>1370</v>
      </c>
      <c r="C663" s="3" t="s">
        <v>1371</v>
      </c>
      <c r="D663" s="12">
        <v>10000</v>
      </c>
      <c r="E663" s="12">
        <v>95</v>
      </c>
      <c r="F663" t="s">
        <v>357</v>
      </c>
      <c r="G663" t="s">
        <v>17</v>
      </c>
      <c r="H663" t="s">
        <v>18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1329</v>
      </c>
      <c r="O663" s="8">
        <f>E663/D663*100</f>
        <v>0.95</v>
      </c>
      <c r="P663" s="12">
        <f>E663/L663</f>
        <v>10.555555555555555</v>
      </c>
      <c r="Q663" t="str">
        <f>LEFT(N663,SEARCH("/",N663,1)-1)</f>
        <v>technology</v>
      </c>
      <c r="R663" t="str">
        <f>RIGHT(N663,LEN(N663)-SEARCH("/",N663,1))</f>
        <v>wearables</v>
      </c>
      <c r="S663" s="15">
        <f t="shared" si="20"/>
        <v>42636.645358796297</v>
      </c>
      <c r="T663" s="15">
        <f t="shared" si="21"/>
        <v>42666.645358796297</v>
      </c>
    </row>
    <row r="664" spans="1:20" ht="45" x14ac:dyDescent="0.25">
      <c r="A664">
        <v>662</v>
      </c>
      <c r="B664" s="3" t="s">
        <v>1372</v>
      </c>
      <c r="C664" s="3" t="s">
        <v>1373</v>
      </c>
      <c r="D664" s="12">
        <v>39000</v>
      </c>
      <c r="E664" s="12">
        <v>156</v>
      </c>
      <c r="F664" t="s">
        <v>357</v>
      </c>
      <c r="G664" t="s">
        <v>17</v>
      </c>
      <c r="H664" t="s">
        <v>18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1329</v>
      </c>
      <c r="O664" s="8">
        <f>E664/D664*100</f>
        <v>0.4</v>
      </c>
      <c r="P664" s="12">
        <f>E664/L664</f>
        <v>39</v>
      </c>
      <c r="Q664" t="str">
        <f>LEFT(N664,SEARCH("/",N664,1)-1)</f>
        <v>technology</v>
      </c>
      <c r="R664" t="str">
        <f>RIGHT(N664,LEN(N664)-SEARCH("/",N664,1))</f>
        <v>wearables</v>
      </c>
      <c r="S664" s="15">
        <f t="shared" si="20"/>
        <v>41990.438043981485</v>
      </c>
      <c r="T664" s="15">
        <f t="shared" si="21"/>
        <v>42020.438043981485</v>
      </c>
    </row>
    <row r="665" spans="1:20" ht="60" x14ac:dyDescent="0.25">
      <c r="A665">
        <v>663</v>
      </c>
      <c r="B665" s="3" t="s">
        <v>1374</v>
      </c>
      <c r="C665" s="3" t="s">
        <v>1375</v>
      </c>
      <c r="D665" s="12">
        <v>200000</v>
      </c>
      <c r="E665" s="12">
        <v>700</v>
      </c>
      <c r="F665" t="s">
        <v>357</v>
      </c>
      <c r="G665" t="s">
        <v>309</v>
      </c>
      <c r="H665" t="s">
        <v>310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1329</v>
      </c>
      <c r="O665" s="8">
        <f>E665/D665*100</f>
        <v>0.35000000000000003</v>
      </c>
      <c r="P665" s="12">
        <f>E665/L665</f>
        <v>100</v>
      </c>
      <c r="Q665" t="str">
        <f>LEFT(N665,SEARCH("/",N665,1)-1)</f>
        <v>technology</v>
      </c>
      <c r="R665" t="str">
        <f>RIGHT(N665,LEN(N665)-SEARCH("/",N665,1))</f>
        <v>wearables</v>
      </c>
      <c r="S665" s="15">
        <f t="shared" si="20"/>
        <v>42173.843240740738</v>
      </c>
      <c r="T665" s="15">
        <f t="shared" si="21"/>
        <v>42203.843240740738</v>
      </c>
    </row>
    <row r="666" spans="1:20" ht="60" x14ac:dyDescent="0.25">
      <c r="A666">
        <v>664</v>
      </c>
      <c r="B666" s="3" t="s">
        <v>1376</v>
      </c>
      <c r="C666" s="3" t="s">
        <v>1377</v>
      </c>
      <c r="D666" s="12">
        <v>12000</v>
      </c>
      <c r="E666" s="12">
        <v>904</v>
      </c>
      <c r="F666" t="s">
        <v>357</v>
      </c>
      <c r="G666" t="s">
        <v>17</v>
      </c>
      <c r="H666" t="s">
        <v>18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1329</v>
      </c>
      <c r="O666" s="8">
        <f>E666/D666*100</f>
        <v>7.5333333333333332</v>
      </c>
      <c r="P666" s="12">
        <f>E666/L666</f>
        <v>31.172413793103448</v>
      </c>
      <c r="Q666" t="str">
        <f>LEFT(N666,SEARCH("/",N666,1)-1)</f>
        <v>technology</v>
      </c>
      <c r="R666" t="str">
        <f>RIGHT(N666,LEN(N666)-SEARCH("/",N666,1))</f>
        <v>wearables</v>
      </c>
      <c r="S666" s="15">
        <f t="shared" si="20"/>
        <v>42077.666377314818</v>
      </c>
      <c r="T666" s="15">
        <f t="shared" si="21"/>
        <v>42107.666377314818</v>
      </c>
    </row>
    <row r="667" spans="1:20" ht="60" x14ac:dyDescent="0.25">
      <c r="A667">
        <v>665</v>
      </c>
      <c r="B667" s="3" t="s">
        <v>1378</v>
      </c>
      <c r="C667" s="3" t="s">
        <v>1379</v>
      </c>
      <c r="D667" s="12">
        <v>10000</v>
      </c>
      <c r="E667" s="12">
        <v>1864</v>
      </c>
      <c r="F667" t="s">
        <v>357</v>
      </c>
      <c r="G667" t="s">
        <v>17</v>
      </c>
      <c r="H667" t="s">
        <v>18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1329</v>
      </c>
      <c r="O667" s="8">
        <f>E667/D667*100</f>
        <v>18.64</v>
      </c>
      <c r="P667" s="12">
        <f>E667/L667</f>
        <v>155.33333333333334</v>
      </c>
      <c r="Q667" t="str">
        <f>LEFT(N667,SEARCH("/",N667,1)-1)</f>
        <v>technology</v>
      </c>
      <c r="R667" t="str">
        <f>RIGHT(N667,LEN(N667)-SEARCH("/",N667,1))</f>
        <v>wearables</v>
      </c>
      <c r="S667" s="15">
        <f t="shared" si="20"/>
        <v>42688.711354166662</v>
      </c>
      <c r="T667" s="15">
        <f t="shared" si="21"/>
        <v>42748.711354166662</v>
      </c>
    </row>
    <row r="668" spans="1:20" ht="60" x14ac:dyDescent="0.25">
      <c r="A668">
        <v>666</v>
      </c>
      <c r="B668" s="3" t="s">
        <v>1380</v>
      </c>
      <c r="C668" s="3" t="s">
        <v>1381</v>
      </c>
      <c r="D668" s="12">
        <v>200000</v>
      </c>
      <c r="E668" s="12">
        <v>8</v>
      </c>
      <c r="F668" t="s">
        <v>357</v>
      </c>
      <c r="G668" t="s">
        <v>17</v>
      </c>
      <c r="H668" t="s">
        <v>18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1329</v>
      </c>
      <c r="O668" s="8">
        <f>E668/D668*100</f>
        <v>4.0000000000000001E-3</v>
      </c>
      <c r="P668" s="12">
        <f>E668/L668</f>
        <v>2</v>
      </c>
      <c r="Q668" t="str">
        <f>LEFT(N668,SEARCH("/",N668,1)-1)</f>
        <v>technology</v>
      </c>
      <c r="R668" t="str">
        <f>RIGHT(N668,LEN(N668)-SEARCH("/",N668,1))</f>
        <v>wearables</v>
      </c>
      <c r="S668" s="15">
        <f t="shared" si="20"/>
        <v>41838.832152777781</v>
      </c>
      <c r="T668" s="15">
        <f t="shared" si="21"/>
        <v>41868.832152777781</v>
      </c>
    </row>
    <row r="669" spans="1:20" ht="60" x14ac:dyDescent="0.25">
      <c r="A669">
        <v>667</v>
      </c>
      <c r="B669" s="3" t="s">
        <v>1382</v>
      </c>
      <c r="C669" s="3" t="s">
        <v>1383</v>
      </c>
      <c r="D669" s="12">
        <v>50000</v>
      </c>
      <c r="E669" s="12">
        <v>5010</v>
      </c>
      <c r="F669" t="s">
        <v>357</v>
      </c>
      <c r="G669" t="s">
        <v>1224</v>
      </c>
      <c r="H669" t="s">
        <v>55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1329</v>
      </c>
      <c r="O669" s="8">
        <f>E669/D669*100</f>
        <v>10.02</v>
      </c>
      <c r="P669" s="12">
        <f>E669/L669</f>
        <v>178.92857142857142</v>
      </c>
      <c r="Q669" t="str">
        <f>LEFT(N669,SEARCH("/",N669,1)-1)</f>
        <v>technology</v>
      </c>
      <c r="R669" t="str">
        <f>RIGHT(N669,LEN(N669)-SEARCH("/",N669,1))</f>
        <v>wearables</v>
      </c>
      <c r="S669" s="15">
        <f t="shared" si="20"/>
        <v>42632.373414351852</v>
      </c>
      <c r="T669" s="15">
        <f t="shared" si="21"/>
        <v>42672.373414351852</v>
      </c>
    </row>
    <row r="670" spans="1:20" ht="45" x14ac:dyDescent="0.25">
      <c r="A670">
        <v>668</v>
      </c>
      <c r="B670" s="3" t="s">
        <v>1384</v>
      </c>
      <c r="C670" s="3" t="s">
        <v>1385</v>
      </c>
      <c r="D670" s="12">
        <v>15000</v>
      </c>
      <c r="E670" s="12">
        <v>684</v>
      </c>
      <c r="F670" t="s">
        <v>357</v>
      </c>
      <c r="G670" t="s">
        <v>17</v>
      </c>
      <c r="H670" t="s">
        <v>18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1329</v>
      </c>
      <c r="O670" s="8">
        <f>E670/D670*100</f>
        <v>4.5600000000000005</v>
      </c>
      <c r="P670" s="12">
        <f>E670/L670</f>
        <v>27.36</v>
      </c>
      <c r="Q670" t="str">
        <f>LEFT(N670,SEARCH("/",N670,1)-1)</f>
        <v>technology</v>
      </c>
      <c r="R670" t="str">
        <f>RIGHT(N670,LEN(N670)-SEARCH("/",N670,1))</f>
        <v>wearables</v>
      </c>
      <c r="S670" s="15">
        <f t="shared" si="20"/>
        <v>42090.831273148149</v>
      </c>
      <c r="T670" s="15">
        <f t="shared" si="21"/>
        <v>42135.831273148149</v>
      </c>
    </row>
    <row r="671" spans="1:20" ht="60" x14ac:dyDescent="0.25">
      <c r="A671">
        <v>669</v>
      </c>
      <c r="B671" s="3" t="s">
        <v>1386</v>
      </c>
      <c r="C671" s="3" t="s">
        <v>1387</v>
      </c>
      <c r="D671" s="12">
        <v>200000</v>
      </c>
      <c r="E671" s="12">
        <v>43015</v>
      </c>
      <c r="F671" t="s">
        <v>357</v>
      </c>
      <c r="G671" t="s">
        <v>476</v>
      </c>
      <c r="H671" t="s">
        <v>477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1329</v>
      </c>
      <c r="O671" s="8">
        <f>E671/D671*100</f>
        <v>21.5075</v>
      </c>
      <c r="P671" s="12">
        <f>E671/L671</f>
        <v>1536.25</v>
      </c>
      <c r="Q671" t="str">
        <f>LEFT(N671,SEARCH("/",N671,1)-1)</f>
        <v>technology</v>
      </c>
      <c r="R671" t="str">
        <f>RIGHT(N671,LEN(N671)-SEARCH("/",N671,1))</f>
        <v>wearables</v>
      </c>
      <c r="S671" s="15">
        <f t="shared" si="20"/>
        <v>42527.625671296293</v>
      </c>
      <c r="T671" s="15">
        <f t="shared" si="21"/>
        <v>42557.625671296293</v>
      </c>
    </row>
    <row r="672" spans="1:20" ht="60" x14ac:dyDescent="0.25">
      <c r="A672">
        <v>670</v>
      </c>
      <c r="B672" s="3" t="s">
        <v>1388</v>
      </c>
      <c r="C672" s="3" t="s">
        <v>1389</v>
      </c>
      <c r="D672" s="12">
        <v>90000</v>
      </c>
      <c r="E672" s="12">
        <v>26349</v>
      </c>
      <c r="F672" t="s">
        <v>357</v>
      </c>
      <c r="G672" t="s">
        <v>1224</v>
      </c>
      <c r="H672" t="s">
        <v>55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1329</v>
      </c>
      <c r="O672" s="8">
        <f>E672/D672*100</f>
        <v>29.276666666666667</v>
      </c>
      <c r="P672" s="12">
        <f>E672/L672</f>
        <v>84.99677419354839</v>
      </c>
      <c r="Q672" t="str">
        <f>LEFT(N672,SEARCH("/",N672,1)-1)</f>
        <v>technology</v>
      </c>
      <c r="R672" t="str">
        <f>RIGHT(N672,LEN(N672)-SEARCH("/",N672,1))</f>
        <v>wearables</v>
      </c>
      <c r="S672" s="15">
        <f t="shared" si="20"/>
        <v>42506.709722222222</v>
      </c>
      <c r="T672" s="15">
        <f t="shared" si="21"/>
        <v>42540.340277777781</v>
      </c>
    </row>
    <row r="673" spans="1:20" ht="60" x14ac:dyDescent="0.25">
      <c r="A673">
        <v>671</v>
      </c>
      <c r="B673" s="3" t="s">
        <v>1390</v>
      </c>
      <c r="C673" s="3" t="s">
        <v>1391</v>
      </c>
      <c r="D673" s="12">
        <v>30000</v>
      </c>
      <c r="E673" s="12">
        <v>11828</v>
      </c>
      <c r="F673" t="s">
        <v>357</v>
      </c>
      <c r="G673" t="s">
        <v>17</v>
      </c>
      <c r="H673" t="s">
        <v>18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1329</v>
      </c>
      <c r="O673" s="8">
        <f>E673/D673*100</f>
        <v>39.426666666666662</v>
      </c>
      <c r="P673" s="12">
        <f>E673/L673</f>
        <v>788.5333333333333</v>
      </c>
      <c r="Q673" t="str">
        <f>LEFT(N673,SEARCH("/",N673,1)-1)</f>
        <v>technology</v>
      </c>
      <c r="R673" t="str">
        <f>RIGHT(N673,LEN(N673)-SEARCH("/",N673,1))</f>
        <v>wearables</v>
      </c>
      <c r="S673" s="15">
        <f t="shared" si="20"/>
        <v>41984.692731481482</v>
      </c>
      <c r="T673" s="15">
        <f t="shared" si="21"/>
        <v>42018.166666666672</v>
      </c>
    </row>
    <row r="674" spans="1:20" ht="60" x14ac:dyDescent="0.25">
      <c r="A674">
        <v>672</v>
      </c>
      <c r="B674" s="3" t="s">
        <v>1392</v>
      </c>
      <c r="C674" s="3" t="s">
        <v>1393</v>
      </c>
      <c r="D674" s="12">
        <v>50000</v>
      </c>
      <c r="E674" s="12">
        <v>10814</v>
      </c>
      <c r="F674" t="s">
        <v>357</v>
      </c>
      <c r="G674" t="s">
        <v>17</v>
      </c>
      <c r="H674" t="s">
        <v>18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1329</v>
      </c>
      <c r="O674" s="8">
        <f>E674/D674*100</f>
        <v>21.628</v>
      </c>
      <c r="P674" s="12">
        <f>E674/L674</f>
        <v>50.29767441860465</v>
      </c>
      <c r="Q674" t="str">
        <f>LEFT(N674,SEARCH("/",N674,1)-1)</f>
        <v>technology</v>
      </c>
      <c r="R674" t="str">
        <f>RIGHT(N674,LEN(N674)-SEARCH("/",N674,1))</f>
        <v>wearables</v>
      </c>
      <c r="S674" s="15">
        <f t="shared" si="20"/>
        <v>41974.219490740739</v>
      </c>
      <c r="T674" s="15">
        <f t="shared" si="21"/>
        <v>42005.207638888889</v>
      </c>
    </row>
    <row r="675" spans="1:20" ht="60" x14ac:dyDescent="0.25">
      <c r="A675">
        <v>673</v>
      </c>
      <c r="B675" s="3" t="s">
        <v>1394</v>
      </c>
      <c r="C675" s="3" t="s">
        <v>1395</v>
      </c>
      <c r="D675" s="12">
        <v>100000</v>
      </c>
      <c r="E675" s="12">
        <v>205</v>
      </c>
      <c r="F675" t="s">
        <v>357</v>
      </c>
      <c r="G675" t="s">
        <v>17</v>
      </c>
      <c r="H675" t="s">
        <v>18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1329</v>
      </c>
      <c r="O675" s="8">
        <f>E675/D675*100</f>
        <v>0.20500000000000002</v>
      </c>
      <c r="P675" s="12">
        <f>E675/L675</f>
        <v>68.333333333333329</v>
      </c>
      <c r="Q675" t="str">
        <f>LEFT(N675,SEARCH("/",N675,1)-1)</f>
        <v>technology</v>
      </c>
      <c r="R675" t="str">
        <f>RIGHT(N675,LEN(N675)-SEARCH("/",N675,1))</f>
        <v>wearables</v>
      </c>
      <c r="S675" s="15">
        <f t="shared" si="20"/>
        <v>41838.840474537035</v>
      </c>
      <c r="T675" s="15">
        <f t="shared" si="21"/>
        <v>41883.840474537035</v>
      </c>
    </row>
    <row r="676" spans="1:20" ht="30" x14ac:dyDescent="0.25">
      <c r="A676">
        <v>674</v>
      </c>
      <c r="B676" s="3" t="s">
        <v>1396</v>
      </c>
      <c r="C676" s="3" t="s">
        <v>1397</v>
      </c>
      <c r="D676" s="12">
        <v>50000</v>
      </c>
      <c r="E676" s="12">
        <v>15</v>
      </c>
      <c r="F676" t="s">
        <v>357</v>
      </c>
      <c r="G676" t="s">
        <v>17</v>
      </c>
      <c r="H676" t="s">
        <v>18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1329</v>
      </c>
      <c r="O676" s="8">
        <f>E676/D676*100</f>
        <v>0.03</v>
      </c>
      <c r="P676" s="12">
        <f>E676/L676</f>
        <v>7.5</v>
      </c>
      <c r="Q676" t="str">
        <f>LEFT(N676,SEARCH("/",N676,1)-1)</f>
        <v>technology</v>
      </c>
      <c r="R676" t="str">
        <f>RIGHT(N676,LEN(N676)-SEARCH("/",N676,1))</f>
        <v>wearables</v>
      </c>
      <c r="S676" s="15">
        <f t="shared" si="20"/>
        <v>41803.116053240738</v>
      </c>
      <c r="T676" s="15">
        <f t="shared" si="21"/>
        <v>41863.116053240738</v>
      </c>
    </row>
    <row r="677" spans="1:20" ht="60" x14ac:dyDescent="0.25">
      <c r="A677">
        <v>675</v>
      </c>
      <c r="B677" s="3" t="s">
        <v>1398</v>
      </c>
      <c r="C677" s="3" t="s">
        <v>1399</v>
      </c>
      <c r="D677" s="12">
        <v>6000</v>
      </c>
      <c r="E677" s="12">
        <v>891</v>
      </c>
      <c r="F677" t="s">
        <v>357</v>
      </c>
      <c r="G677" t="s">
        <v>17</v>
      </c>
      <c r="H677" t="s">
        <v>18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1329</v>
      </c>
      <c r="O677" s="8">
        <f>E677/D677*100</f>
        <v>14.85</v>
      </c>
      <c r="P677" s="12">
        <f>E677/L677</f>
        <v>34.269230769230766</v>
      </c>
      <c r="Q677" t="str">
        <f>LEFT(N677,SEARCH("/",N677,1)-1)</f>
        <v>technology</v>
      </c>
      <c r="R677" t="str">
        <f>RIGHT(N677,LEN(N677)-SEARCH("/",N677,1))</f>
        <v>wearables</v>
      </c>
      <c r="S677" s="15">
        <f t="shared" si="20"/>
        <v>41975.930601851855</v>
      </c>
      <c r="T677" s="15">
        <f t="shared" si="21"/>
        <v>42005.290972222225</v>
      </c>
    </row>
    <row r="678" spans="1:20" ht="60" x14ac:dyDescent="0.25">
      <c r="A678">
        <v>676</v>
      </c>
      <c r="B678" s="3" t="s">
        <v>1400</v>
      </c>
      <c r="C678" s="3" t="s">
        <v>1401</v>
      </c>
      <c r="D678" s="12">
        <v>100000</v>
      </c>
      <c r="E678" s="12">
        <v>1471</v>
      </c>
      <c r="F678" t="s">
        <v>357</v>
      </c>
      <c r="G678" t="s">
        <v>159</v>
      </c>
      <c r="H678" t="s">
        <v>160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1329</v>
      </c>
      <c r="O678" s="8">
        <f>E678/D678*100</f>
        <v>1.4710000000000001</v>
      </c>
      <c r="P678" s="12">
        <f>E678/L678</f>
        <v>61.291666666666664</v>
      </c>
      <c r="Q678" t="str">
        <f>LEFT(N678,SEARCH("/",N678,1)-1)</f>
        <v>technology</v>
      </c>
      <c r="R678" t="str">
        <f>RIGHT(N678,LEN(N678)-SEARCH("/",N678,1))</f>
        <v>wearables</v>
      </c>
      <c r="S678" s="15">
        <f t="shared" si="20"/>
        <v>42012.768298611118</v>
      </c>
      <c r="T678" s="15">
        <f t="shared" si="21"/>
        <v>42042.768298611118</v>
      </c>
    </row>
    <row r="679" spans="1:20" ht="75" x14ac:dyDescent="0.25">
      <c r="A679">
        <v>677</v>
      </c>
      <c r="B679" s="3" t="s">
        <v>1402</v>
      </c>
      <c r="C679" s="3" t="s">
        <v>1403</v>
      </c>
      <c r="D679" s="12">
        <v>50000</v>
      </c>
      <c r="E679" s="12">
        <v>12792</v>
      </c>
      <c r="F679" t="s">
        <v>357</v>
      </c>
      <c r="G679" t="s">
        <v>1224</v>
      </c>
      <c r="H679" t="s">
        <v>55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1329</v>
      </c>
      <c r="O679" s="8">
        <f>E679/D679*100</f>
        <v>25.584</v>
      </c>
      <c r="P679" s="12">
        <f>E679/L679</f>
        <v>133.25</v>
      </c>
      <c r="Q679" t="str">
        <f>LEFT(N679,SEARCH("/",N679,1)-1)</f>
        <v>technology</v>
      </c>
      <c r="R679" t="str">
        <f>RIGHT(N679,LEN(N679)-SEARCH("/",N679,1))</f>
        <v>wearables</v>
      </c>
      <c r="S679" s="15">
        <f t="shared" si="20"/>
        <v>42504.403877314813</v>
      </c>
      <c r="T679" s="15">
        <f t="shared" si="21"/>
        <v>42549.403877314813</v>
      </c>
    </row>
    <row r="680" spans="1:20" ht="60" x14ac:dyDescent="0.25">
      <c r="A680">
        <v>678</v>
      </c>
      <c r="B680" s="3" t="s">
        <v>1404</v>
      </c>
      <c r="C680" s="3" t="s">
        <v>1405</v>
      </c>
      <c r="D680" s="12">
        <v>29000</v>
      </c>
      <c r="E680" s="12">
        <v>1108</v>
      </c>
      <c r="F680" t="s">
        <v>357</v>
      </c>
      <c r="G680" t="s">
        <v>17</v>
      </c>
      <c r="H680" t="s">
        <v>18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1329</v>
      </c>
      <c r="O680" s="8">
        <f>E680/D680*100</f>
        <v>3.8206896551724134</v>
      </c>
      <c r="P680" s="12">
        <f>E680/L680</f>
        <v>65.17647058823529</v>
      </c>
      <c r="Q680" t="str">
        <f>LEFT(N680,SEARCH("/",N680,1)-1)</f>
        <v>technology</v>
      </c>
      <c r="R680" t="str">
        <f>RIGHT(N680,LEN(N680)-SEARCH("/",N680,1))</f>
        <v>wearables</v>
      </c>
      <c r="S680" s="15">
        <f t="shared" si="20"/>
        <v>42481.376597222217</v>
      </c>
      <c r="T680" s="15">
        <f t="shared" si="21"/>
        <v>42511.376597222217</v>
      </c>
    </row>
    <row r="681" spans="1:20" ht="60" x14ac:dyDescent="0.25">
      <c r="A681">
        <v>679</v>
      </c>
      <c r="B681" s="3" t="s">
        <v>1406</v>
      </c>
      <c r="C681" s="3" t="s">
        <v>1407</v>
      </c>
      <c r="D681" s="12">
        <v>57000</v>
      </c>
      <c r="E681" s="12">
        <v>8827</v>
      </c>
      <c r="F681" t="s">
        <v>357</v>
      </c>
      <c r="G681" t="s">
        <v>17</v>
      </c>
      <c r="H681" t="s">
        <v>18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1329</v>
      </c>
      <c r="O681" s="8">
        <f>E681/D681*100</f>
        <v>15.485964912280703</v>
      </c>
      <c r="P681" s="12">
        <f>E681/L681</f>
        <v>93.90425531914893</v>
      </c>
      <c r="Q681" t="str">
        <f>LEFT(N681,SEARCH("/",N681,1)-1)</f>
        <v>technology</v>
      </c>
      <c r="R681" t="str">
        <f>RIGHT(N681,LEN(N681)-SEARCH("/",N681,1))</f>
        <v>wearables</v>
      </c>
      <c r="S681" s="15">
        <f t="shared" si="20"/>
        <v>42556.695706018523</v>
      </c>
      <c r="T681" s="15">
        <f t="shared" si="21"/>
        <v>42616.695706018523</v>
      </c>
    </row>
    <row r="682" spans="1:20" ht="60" x14ac:dyDescent="0.25">
      <c r="A682">
        <v>680</v>
      </c>
      <c r="B682" s="3" t="s">
        <v>1408</v>
      </c>
      <c r="C682" s="3" t="s">
        <v>1409</v>
      </c>
      <c r="D682" s="12">
        <v>75000</v>
      </c>
      <c r="E682" s="12">
        <v>19434</v>
      </c>
      <c r="F682" t="s">
        <v>357</v>
      </c>
      <c r="G682" t="s">
        <v>17</v>
      </c>
      <c r="H682" t="s">
        <v>18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1329</v>
      </c>
      <c r="O682" s="8">
        <f>E682/D682*100</f>
        <v>25.912000000000003</v>
      </c>
      <c r="P682" s="12">
        <f>E682/L682</f>
        <v>150.65116279069767</v>
      </c>
      <c r="Q682" t="str">
        <f>LEFT(N682,SEARCH("/",N682,1)-1)</f>
        <v>technology</v>
      </c>
      <c r="R682" t="str">
        <f>RIGHT(N682,LEN(N682)-SEARCH("/",N682,1))</f>
        <v>wearables</v>
      </c>
      <c r="S682" s="15">
        <f t="shared" si="20"/>
        <v>41864.501516203702</v>
      </c>
      <c r="T682" s="15">
        <f t="shared" si="21"/>
        <v>41899.501516203702</v>
      </c>
    </row>
    <row r="683" spans="1:20" ht="60" x14ac:dyDescent="0.25">
      <c r="A683">
        <v>681</v>
      </c>
      <c r="B683" s="3" t="s">
        <v>1410</v>
      </c>
      <c r="C683" s="3" t="s">
        <v>1411</v>
      </c>
      <c r="D683" s="12">
        <v>2500</v>
      </c>
      <c r="E683" s="12">
        <v>1</v>
      </c>
      <c r="F683" t="s">
        <v>357</v>
      </c>
      <c r="G683" t="s">
        <v>17</v>
      </c>
      <c r="H683" t="s">
        <v>18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1329</v>
      </c>
      <c r="O683" s="8">
        <f>E683/D683*100</f>
        <v>0.04</v>
      </c>
      <c r="P683" s="12">
        <f>E683/L683</f>
        <v>1</v>
      </c>
      <c r="Q683" t="str">
        <f>LEFT(N683,SEARCH("/",N683,1)-1)</f>
        <v>technology</v>
      </c>
      <c r="R683" t="str">
        <f>RIGHT(N683,LEN(N683)-SEARCH("/",N683,1))</f>
        <v>wearables</v>
      </c>
      <c r="S683" s="15">
        <f t="shared" si="20"/>
        <v>42639.805601851855</v>
      </c>
      <c r="T683" s="15">
        <f t="shared" si="21"/>
        <v>42669.805601851855</v>
      </c>
    </row>
    <row r="684" spans="1:20" ht="45" x14ac:dyDescent="0.25">
      <c r="A684">
        <v>682</v>
      </c>
      <c r="B684" s="3" t="s">
        <v>1412</v>
      </c>
      <c r="C684" s="3" t="s">
        <v>1413</v>
      </c>
      <c r="D684" s="12">
        <v>50000</v>
      </c>
      <c r="E684" s="12">
        <v>53</v>
      </c>
      <c r="F684" t="s">
        <v>357</v>
      </c>
      <c r="G684" t="s">
        <v>17</v>
      </c>
      <c r="H684" t="s">
        <v>18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1329</v>
      </c>
      <c r="O684" s="8">
        <f>E684/D684*100</f>
        <v>0.106</v>
      </c>
      <c r="P684" s="12">
        <f>E684/L684</f>
        <v>13.25</v>
      </c>
      <c r="Q684" t="str">
        <f>LEFT(N684,SEARCH("/",N684,1)-1)</f>
        <v>technology</v>
      </c>
      <c r="R684" t="str">
        <f>RIGHT(N684,LEN(N684)-SEARCH("/",N684,1))</f>
        <v>wearables</v>
      </c>
      <c r="S684" s="15">
        <f t="shared" si="20"/>
        <v>42778.765300925923</v>
      </c>
      <c r="T684" s="15">
        <f t="shared" si="21"/>
        <v>42808.723634259266</v>
      </c>
    </row>
    <row r="685" spans="1:20" ht="60" x14ac:dyDescent="0.25">
      <c r="A685">
        <v>683</v>
      </c>
      <c r="B685" s="3" t="s">
        <v>1414</v>
      </c>
      <c r="C685" s="3" t="s">
        <v>1415</v>
      </c>
      <c r="D685" s="12">
        <v>35000</v>
      </c>
      <c r="E685" s="12">
        <v>298</v>
      </c>
      <c r="F685" t="s">
        <v>357</v>
      </c>
      <c r="G685" t="s">
        <v>17</v>
      </c>
      <c r="H685" t="s">
        <v>18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1329</v>
      </c>
      <c r="O685" s="8">
        <f>E685/D685*100</f>
        <v>0.85142857142857142</v>
      </c>
      <c r="P685" s="12">
        <f>E685/L685</f>
        <v>99.333333333333329</v>
      </c>
      <c r="Q685" t="str">
        <f>LEFT(N685,SEARCH("/",N685,1)-1)</f>
        <v>technology</v>
      </c>
      <c r="R685" t="str">
        <f>RIGHT(N685,LEN(N685)-SEARCH("/",N685,1))</f>
        <v>wearables</v>
      </c>
      <c r="S685" s="15">
        <f t="shared" si="20"/>
        <v>42634.900046296301</v>
      </c>
      <c r="T685" s="15">
        <f t="shared" si="21"/>
        <v>42674.900046296301</v>
      </c>
    </row>
    <row r="686" spans="1:20" ht="30" x14ac:dyDescent="0.25">
      <c r="A686">
        <v>684</v>
      </c>
      <c r="B686" s="3" t="s">
        <v>1416</v>
      </c>
      <c r="C686" s="3" t="s">
        <v>1417</v>
      </c>
      <c r="D686" s="12">
        <v>320000</v>
      </c>
      <c r="E686" s="12">
        <v>23948</v>
      </c>
      <c r="F686" t="s">
        <v>357</v>
      </c>
      <c r="G686" t="s">
        <v>17</v>
      </c>
      <c r="H686" t="s">
        <v>18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1329</v>
      </c>
      <c r="O686" s="8">
        <f>E686/D686*100</f>
        <v>7.4837500000000006</v>
      </c>
      <c r="P686" s="12">
        <f>E686/L686</f>
        <v>177.39259259259259</v>
      </c>
      <c r="Q686" t="str">
        <f>LEFT(N686,SEARCH("/",N686,1)-1)</f>
        <v>technology</v>
      </c>
      <c r="R686" t="str">
        <f>RIGHT(N686,LEN(N686)-SEARCH("/",N686,1))</f>
        <v>wearables</v>
      </c>
      <c r="S686" s="15">
        <f t="shared" si="20"/>
        <v>41809.473275462966</v>
      </c>
      <c r="T686" s="15">
        <f t="shared" si="21"/>
        <v>41845.125</v>
      </c>
    </row>
    <row r="687" spans="1:20" ht="60" x14ac:dyDescent="0.25">
      <c r="A687">
        <v>685</v>
      </c>
      <c r="B687" s="3" t="s">
        <v>1418</v>
      </c>
      <c r="C687" s="3" t="s">
        <v>1419</v>
      </c>
      <c r="D687" s="12">
        <v>2000</v>
      </c>
      <c r="E687" s="12">
        <v>553</v>
      </c>
      <c r="F687" t="s">
        <v>357</v>
      </c>
      <c r="G687" t="s">
        <v>17</v>
      </c>
      <c r="H687" t="s">
        <v>18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1329</v>
      </c>
      <c r="O687" s="8">
        <f>E687/D687*100</f>
        <v>27.650000000000002</v>
      </c>
      <c r="P687" s="12">
        <f>E687/L687</f>
        <v>55.3</v>
      </c>
      <c r="Q687" t="str">
        <f>LEFT(N687,SEARCH("/",N687,1)-1)</f>
        <v>technology</v>
      </c>
      <c r="R687" t="str">
        <f>RIGHT(N687,LEN(N687)-SEARCH("/",N687,1))</f>
        <v>wearables</v>
      </c>
      <c r="S687" s="15">
        <f t="shared" si="20"/>
        <v>41971.866574074069</v>
      </c>
      <c r="T687" s="15">
        <f t="shared" si="21"/>
        <v>42016.866574074069</v>
      </c>
    </row>
    <row r="688" spans="1:20" ht="60" x14ac:dyDescent="0.25">
      <c r="A688">
        <v>686</v>
      </c>
      <c r="B688" s="3" t="s">
        <v>1420</v>
      </c>
      <c r="C688" s="3" t="s">
        <v>1421</v>
      </c>
      <c r="D688" s="12">
        <v>500000</v>
      </c>
      <c r="E688" s="12">
        <v>0</v>
      </c>
      <c r="F688" t="s">
        <v>357</v>
      </c>
      <c r="G688" t="s">
        <v>1224</v>
      </c>
      <c r="H688" t="s">
        <v>55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1329</v>
      </c>
      <c r="O688" s="8">
        <f>E688/D688*100</f>
        <v>0</v>
      </c>
      <c r="P688" s="12" t="e">
        <f>E688/L688</f>
        <v>#DIV/0!</v>
      </c>
      <c r="Q688" t="str">
        <f>LEFT(N688,SEARCH("/",N688,1)-1)</f>
        <v>technology</v>
      </c>
      <c r="R688" t="str">
        <f>RIGHT(N688,LEN(N688)-SEARCH("/",N688,1))</f>
        <v>wearables</v>
      </c>
      <c r="S688" s="15">
        <f t="shared" si="20"/>
        <v>42189.673263888893</v>
      </c>
      <c r="T688" s="15">
        <f t="shared" si="21"/>
        <v>42219.673263888893</v>
      </c>
    </row>
    <row r="689" spans="1:20" ht="60" x14ac:dyDescent="0.25">
      <c r="A689">
        <v>687</v>
      </c>
      <c r="B689" s="3" t="s">
        <v>1422</v>
      </c>
      <c r="C689" s="3" t="s">
        <v>1423</v>
      </c>
      <c r="D689" s="12">
        <v>100000</v>
      </c>
      <c r="E689" s="12">
        <v>3550</v>
      </c>
      <c r="F689" t="s">
        <v>357</v>
      </c>
      <c r="G689" t="s">
        <v>1424</v>
      </c>
      <c r="H689" t="s">
        <v>1425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1329</v>
      </c>
      <c r="O689" s="8">
        <f>E689/D689*100</f>
        <v>3.55</v>
      </c>
      <c r="P689" s="12">
        <f>E689/L689</f>
        <v>591.66666666666663</v>
      </c>
      <c r="Q689" t="str">
        <f>LEFT(N689,SEARCH("/",N689,1)-1)</f>
        <v>technology</v>
      </c>
      <c r="R689" t="str">
        <f>RIGHT(N689,LEN(N689)-SEARCH("/",N689,1))</f>
        <v>wearables</v>
      </c>
      <c r="S689" s="15">
        <f t="shared" si="20"/>
        <v>42711.750613425931</v>
      </c>
      <c r="T689" s="15">
        <f t="shared" si="21"/>
        <v>42771.750613425931</v>
      </c>
    </row>
    <row r="690" spans="1:20" ht="60" x14ac:dyDescent="0.25">
      <c r="A690">
        <v>688</v>
      </c>
      <c r="B690" s="3" t="s">
        <v>1426</v>
      </c>
      <c r="C690" s="3" t="s">
        <v>1427</v>
      </c>
      <c r="D690" s="12">
        <v>20000</v>
      </c>
      <c r="E690" s="12">
        <v>14598</v>
      </c>
      <c r="F690" t="s">
        <v>357</v>
      </c>
      <c r="G690" t="s">
        <v>17</v>
      </c>
      <c r="H690" t="s">
        <v>18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1329</v>
      </c>
      <c r="O690" s="8">
        <f>E690/D690*100</f>
        <v>72.989999999999995</v>
      </c>
      <c r="P690" s="12">
        <f>E690/L690</f>
        <v>405.5</v>
      </c>
      <c r="Q690" t="str">
        <f>LEFT(N690,SEARCH("/",N690,1)-1)</f>
        <v>technology</v>
      </c>
      <c r="R690" t="str">
        <f>RIGHT(N690,LEN(N690)-SEARCH("/",N690,1))</f>
        <v>wearables</v>
      </c>
      <c r="S690" s="15">
        <f t="shared" si="20"/>
        <v>42262.104780092588</v>
      </c>
      <c r="T690" s="15">
        <f t="shared" si="21"/>
        <v>42292.104780092588</v>
      </c>
    </row>
    <row r="691" spans="1:20" ht="60" x14ac:dyDescent="0.25">
      <c r="A691">
        <v>689</v>
      </c>
      <c r="B691" s="3" t="s">
        <v>1428</v>
      </c>
      <c r="C691" s="3" t="s">
        <v>1429</v>
      </c>
      <c r="D691" s="12">
        <v>200000</v>
      </c>
      <c r="E691" s="12">
        <v>115297.5</v>
      </c>
      <c r="F691" t="s">
        <v>357</v>
      </c>
      <c r="G691" t="s">
        <v>17</v>
      </c>
      <c r="H691" t="s">
        <v>18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1329</v>
      </c>
      <c r="O691" s="8">
        <f>E691/D691*100</f>
        <v>57.648750000000007</v>
      </c>
      <c r="P691" s="12">
        <f>E691/L691</f>
        <v>343.14732142857144</v>
      </c>
      <c r="Q691" t="str">
        <f>LEFT(N691,SEARCH("/",N691,1)-1)</f>
        <v>technology</v>
      </c>
      <c r="R691" t="str">
        <f>RIGHT(N691,LEN(N691)-SEARCH("/",N691,1))</f>
        <v>wearables</v>
      </c>
      <c r="S691" s="15">
        <f t="shared" si="20"/>
        <v>42675.66778935185</v>
      </c>
      <c r="T691" s="15">
        <f t="shared" si="21"/>
        <v>42712.207638888889</v>
      </c>
    </row>
    <row r="692" spans="1:20" ht="30" x14ac:dyDescent="0.25">
      <c r="A692">
        <v>690</v>
      </c>
      <c r="B692" s="3" t="s">
        <v>1430</v>
      </c>
      <c r="C692" s="3" t="s">
        <v>1431</v>
      </c>
      <c r="D692" s="12">
        <v>20000</v>
      </c>
      <c r="E692" s="12">
        <v>2468</v>
      </c>
      <c r="F692" t="s">
        <v>357</v>
      </c>
      <c r="G692" t="s">
        <v>17</v>
      </c>
      <c r="H692" t="s">
        <v>18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1329</v>
      </c>
      <c r="O692" s="8">
        <f>E692/D692*100</f>
        <v>12.34</v>
      </c>
      <c r="P692" s="12">
        <f>E692/L692</f>
        <v>72.588235294117652</v>
      </c>
      <c r="Q692" t="str">
        <f>LEFT(N692,SEARCH("/",N692,1)-1)</f>
        <v>technology</v>
      </c>
      <c r="R692" t="str">
        <f>RIGHT(N692,LEN(N692)-SEARCH("/",N692,1))</f>
        <v>wearables</v>
      </c>
      <c r="S692" s="15">
        <f t="shared" si="20"/>
        <v>42579.634733796294</v>
      </c>
      <c r="T692" s="15">
        <f t="shared" si="21"/>
        <v>42622.25</v>
      </c>
    </row>
    <row r="693" spans="1:20" ht="45" x14ac:dyDescent="0.25">
      <c r="A693">
        <v>691</v>
      </c>
      <c r="B693" s="3" t="s">
        <v>1432</v>
      </c>
      <c r="C693" s="3" t="s">
        <v>1433</v>
      </c>
      <c r="D693" s="12">
        <v>50000</v>
      </c>
      <c r="E693" s="12">
        <v>260</v>
      </c>
      <c r="F693" t="s">
        <v>357</v>
      </c>
      <c r="G693" t="s">
        <v>17</v>
      </c>
      <c r="H693" t="s">
        <v>18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1329</v>
      </c>
      <c r="O693" s="8">
        <f>E693/D693*100</f>
        <v>0.52</v>
      </c>
      <c r="P693" s="12">
        <f>E693/L693</f>
        <v>26</v>
      </c>
      <c r="Q693" t="str">
        <f>LEFT(N693,SEARCH("/",N693,1)-1)</f>
        <v>technology</v>
      </c>
      <c r="R693" t="str">
        <f>RIGHT(N693,LEN(N693)-SEARCH("/",N693,1))</f>
        <v>wearables</v>
      </c>
      <c r="S693" s="15">
        <f t="shared" si="20"/>
        <v>42158.028310185182</v>
      </c>
      <c r="T693" s="15">
        <f t="shared" si="21"/>
        <v>42186.028310185182</v>
      </c>
    </row>
    <row r="694" spans="1:20" ht="60" x14ac:dyDescent="0.25">
      <c r="A694">
        <v>692</v>
      </c>
      <c r="B694" s="3" t="s">
        <v>1434</v>
      </c>
      <c r="C694" s="3" t="s">
        <v>1435</v>
      </c>
      <c r="D694" s="12">
        <v>20000</v>
      </c>
      <c r="E694" s="12">
        <v>1306</v>
      </c>
      <c r="F694" t="s">
        <v>357</v>
      </c>
      <c r="G694" t="s">
        <v>24</v>
      </c>
      <c r="H694" t="s">
        <v>25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1329</v>
      </c>
      <c r="O694" s="8">
        <f>E694/D694*100</f>
        <v>6.5299999999999994</v>
      </c>
      <c r="P694" s="12">
        <f>E694/L694</f>
        <v>6.4975124378109452</v>
      </c>
      <c r="Q694" t="str">
        <f>LEFT(N694,SEARCH("/",N694,1)-1)</f>
        <v>technology</v>
      </c>
      <c r="R694" t="str">
        <f>RIGHT(N694,LEN(N694)-SEARCH("/",N694,1))</f>
        <v>wearables</v>
      </c>
      <c r="S694" s="15">
        <f t="shared" si="20"/>
        <v>42696.37572916667</v>
      </c>
      <c r="T694" s="15">
        <f t="shared" si="21"/>
        <v>42726.37572916667</v>
      </c>
    </row>
    <row r="695" spans="1:20" ht="45" x14ac:dyDescent="0.25">
      <c r="A695">
        <v>693</v>
      </c>
      <c r="B695" s="3" t="s">
        <v>1436</v>
      </c>
      <c r="C695" s="3" t="s">
        <v>1437</v>
      </c>
      <c r="D695" s="12">
        <v>100000</v>
      </c>
      <c r="E695" s="12">
        <v>35338</v>
      </c>
      <c r="F695" t="s">
        <v>357</v>
      </c>
      <c r="G695" t="s">
        <v>17</v>
      </c>
      <c r="H695" t="s">
        <v>18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1329</v>
      </c>
      <c r="O695" s="8">
        <f>E695/D695*100</f>
        <v>35.338000000000001</v>
      </c>
      <c r="P695" s="12">
        <f>E695/L695</f>
        <v>119.38513513513513</v>
      </c>
      <c r="Q695" t="str">
        <f>LEFT(N695,SEARCH("/",N695,1)-1)</f>
        <v>technology</v>
      </c>
      <c r="R695" t="str">
        <f>RIGHT(N695,LEN(N695)-SEARCH("/",N695,1))</f>
        <v>wearables</v>
      </c>
      <c r="S695" s="15">
        <f t="shared" si="20"/>
        <v>42094.808182870373</v>
      </c>
      <c r="T695" s="15">
        <f t="shared" si="21"/>
        <v>42124.808182870373</v>
      </c>
    </row>
    <row r="696" spans="1:20" ht="60" x14ac:dyDescent="0.25">
      <c r="A696">
        <v>694</v>
      </c>
      <c r="B696" s="3" t="s">
        <v>1438</v>
      </c>
      <c r="C696" s="3" t="s">
        <v>1439</v>
      </c>
      <c r="D696" s="12">
        <v>150000</v>
      </c>
      <c r="E696" s="12">
        <v>590</v>
      </c>
      <c r="F696" t="s">
        <v>357</v>
      </c>
      <c r="G696" t="s">
        <v>17</v>
      </c>
      <c r="H696" t="s">
        <v>18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1329</v>
      </c>
      <c r="O696" s="8">
        <f>E696/D696*100</f>
        <v>0.39333333333333331</v>
      </c>
      <c r="P696" s="12">
        <f>E696/L696</f>
        <v>84.285714285714292</v>
      </c>
      <c r="Q696" t="str">
        <f>LEFT(N696,SEARCH("/",N696,1)-1)</f>
        <v>technology</v>
      </c>
      <c r="R696" t="str">
        <f>RIGHT(N696,LEN(N696)-SEARCH("/",N696,1))</f>
        <v>wearables</v>
      </c>
      <c r="S696" s="15">
        <f t="shared" si="20"/>
        <v>42737.663877314815</v>
      </c>
      <c r="T696" s="15">
        <f t="shared" si="21"/>
        <v>42767.663877314815</v>
      </c>
    </row>
    <row r="697" spans="1:20" ht="60" x14ac:dyDescent="0.25">
      <c r="A697">
        <v>695</v>
      </c>
      <c r="B697" s="3" t="s">
        <v>1440</v>
      </c>
      <c r="C697" s="3" t="s">
        <v>1441</v>
      </c>
      <c r="D697" s="12">
        <v>60000</v>
      </c>
      <c r="E697" s="12">
        <v>636</v>
      </c>
      <c r="F697" t="s">
        <v>357</v>
      </c>
      <c r="G697" t="s">
        <v>17</v>
      </c>
      <c r="H697" t="s">
        <v>18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1329</v>
      </c>
      <c r="O697" s="8">
        <f>E697/D697*100</f>
        <v>1.06</v>
      </c>
      <c r="P697" s="12">
        <f>E697/L697</f>
        <v>90.857142857142861</v>
      </c>
      <c r="Q697" t="str">
        <f>LEFT(N697,SEARCH("/",N697,1)-1)</f>
        <v>technology</v>
      </c>
      <c r="R697" t="str">
        <f>RIGHT(N697,LEN(N697)-SEARCH("/",N697,1))</f>
        <v>wearables</v>
      </c>
      <c r="S697" s="15">
        <f t="shared" si="20"/>
        <v>41913.521064814813</v>
      </c>
      <c r="T697" s="15">
        <f t="shared" si="21"/>
        <v>41943.521064814813</v>
      </c>
    </row>
    <row r="698" spans="1:20" ht="30" x14ac:dyDescent="0.25">
      <c r="A698">
        <v>696</v>
      </c>
      <c r="B698" s="3" t="s">
        <v>1442</v>
      </c>
      <c r="C698" s="3" t="s">
        <v>1443</v>
      </c>
      <c r="D698" s="12">
        <v>175000</v>
      </c>
      <c r="E698" s="12">
        <v>1</v>
      </c>
      <c r="F698" t="s">
        <v>357</v>
      </c>
      <c r="G698" t="s">
        <v>387</v>
      </c>
      <c r="H698" t="s">
        <v>55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1329</v>
      </c>
      <c r="O698" s="8">
        <f>E698/D698*100</f>
        <v>5.7142857142857147E-4</v>
      </c>
      <c r="P698" s="12">
        <f>E698/L698</f>
        <v>1</v>
      </c>
      <c r="Q698" t="str">
        <f>LEFT(N698,SEARCH("/",N698,1)-1)</f>
        <v>technology</v>
      </c>
      <c r="R698" t="str">
        <f>RIGHT(N698,LEN(N698)-SEARCH("/",N698,1))</f>
        <v>wearables</v>
      </c>
      <c r="S698" s="15">
        <f t="shared" si="20"/>
        <v>41815.927106481482</v>
      </c>
      <c r="T698" s="15">
        <f t="shared" si="21"/>
        <v>41845.927106481482</v>
      </c>
    </row>
    <row r="699" spans="1:20" ht="60" x14ac:dyDescent="0.25">
      <c r="A699">
        <v>697</v>
      </c>
      <c r="B699" s="3" t="s">
        <v>1444</v>
      </c>
      <c r="C699" s="3" t="s">
        <v>1445</v>
      </c>
      <c r="D699" s="12">
        <v>5000</v>
      </c>
      <c r="E699" s="12">
        <v>2319</v>
      </c>
      <c r="F699" t="s">
        <v>357</v>
      </c>
      <c r="G699" t="s">
        <v>502</v>
      </c>
      <c r="H699" t="s">
        <v>55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1329</v>
      </c>
      <c r="O699" s="8">
        <f>E699/D699*100</f>
        <v>46.379999999999995</v>
      </c>
      <c r="P699" s="12">
        <f>E699/L699</f>
        <v>20.342105263157894</v>
      </c>
      <c r="Q699" t="str">
        <f>LEFT(N699,SEARCH("/",N699,1)-1)</f>
        <v>technology</v>
      </c>
      <c r="R699" t="str">
        <f>RIGHT(N699,LEN(N699)-SEARCH("/",N699,1))</f>
        <v>wearables</v>
      </c>
      <c r="S699" s="15">
        <f t="shared" si="20"/>
        <v>42388.523020833338</v>
      </c>
      <c r="T699" s="15">
        <f t="shared" si="21"/>
        <v>42403.523020833338</v>
      </c>
    </row>
    <row r="700" spans="1:20" ht="60" x14ac:dyDescent="0.25">
      <c r="A700">
        <v>698</v>
      </c>
      <c r="B700" s="3" t="s">
        <v>1446</v>
      </c>
      <c r="C700" s="3" t="s">
        <v>1447</v>
      </c>
      <c r="D700" s="12">
        <v>100000</v>
      </c>
      <c r="E700" s="12">
        <v>15390</v>
      </c>
      <c r="F700" t="s">
        <v>357</v>
      </c>
      <c r="G700" t="s">
        <v>17</v>
      </c>
      <c r="H700" t="s">
        <v>18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1329</v>
      </c>
      <c r="O700" s="8">
        <f>E700/D700*100</f>
        <v>15.39</v>
      </c>
      <c r="P700" s="12">
        <f>E700/L700</f>
        <v>530.68965517241384</v>
      </c>
      <c r="Q700" t="str">
        <f>LEFT(N700,SEARCH("/",N700,1)-1)</f>
        <v>technology</v>
      </c>
      <c r="R700" t="str">
        <f>RIGHT(N700,LEN(N700)-SEARCH("/",N700,1))</f>
        <v>wearables</v>
      </c>
      <c r="S700" s="15">
        <f t="shared" si="20"/>
        <v>41866.931076388886</v>
      </c>
      <c r="T700" s="15">
        <f t="shared" si="21"/>
        <v>41900.083333333336</v>
      </c>
    </row>
    <row r="701" spans="1:20" ht="60" x14ac:dyDescent="0.25">
      <c r="A701">
        <v>699</v>
      </c>
      <c r="B701" s="3" t="s">
        <v>1448</v>
      </c>
      <c r="C701" s="3" t="s">
        <v>1449</v>
      </c>
      <c r="D701" s="12">
        <v>130000</v>
      </c>
      <c r="E701" s="12">
        <v>107148.74</v>
      </c>
      <c r="F701" t="s">
        <v>357</v>
      </c>
      <c r="G701" t="s">
        <v>17</v>
      </c>
      <c r="H701" t="s">
        <v>18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1329</v>
      </c>
      <c r="O701" s="8">
        <f>E701/D701*100</f>
        <v>82.422107692307705</v>
      </c>
      <c r="P701" s="12">
        <f>E701/L701</f>
        <v>120.39184269662923</v>
      </c>
      <c r="Q701" t="str">
        <f>LEFT(N701,SEARCH("/",N701,1)-1)</f>
        <v>technology</v>
      </c>
      <c r="R701" t="str">
        <f>RIGHT(N701,LEN(N701)-SEARCH("/",N701,1))</f>
        <v>wearables</v>
      </c>
      <c r="S701" s="15">
        <f t="shared" si="20"/>
        <v>41563.485509259262</v>
      </c>
      <c r="T701" s="15">
        <f t="shared" si="21"/>
        <v>41600.666666666664</v>
      </c>
    </row>
    <row r="702" spans="1:20" ht="60" x14ac:dyDescent="0.25">
      <c r="A702">
        <v>700</v>
      </c>
      <c r="B702" s="3" t="s">
        <v>1450</v>
      </c>
      <c r="C702" s="3" t="s">
        <v>1451</v>
      </c>
      <c r="D702" s="12">
        <v>15000</v>
      </c>
      <c r="E702" s="12">
        <v>403</v>
      </c>
      <c r="F702" t="s">
        <v>357</v>
      </c>
      <c r="G702" t="s">
        <v>54</v>
      </c>
      <c r="H702" t="s">
        <v>55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1329</v>
      </c>
      <c r="O702" s="8">
        <f>E702/D702*100</f>
        <v>2.6866666666666665</v>
      </c>
      <c r="P702" s="12">
        <f>E702/L702</f>
        <v>13</v>
      </c>
      <c r="Q702" t="str">
        <f>LEFT(N702,SEARCH("/",N702,1)-1)</f>
        <v>technology</v>
      </c>
      <c r="R702" t="str">
        <f>RIGHT(N702,LEN(N702)-SEARCH("/",N702,1))</f>
        <v>wearables</v>
      </c>
      <c r="S702" s="15">
        <f t="shared" si="20"/>
        <v>42715.688437500001</v>
      </c>
      <c r="T702" s="15">
        <f t="shared" si="21"/>
        <v>42745.688437500001</v>
      </c>
    </row>
    <row r="703" spans="1:20" ht="60" x14ac:dyDescent="0.25">
      <c r="A703">
        <v>701</v>
      </c>
      <c r="B703" s="3" t="s">
        <v>1452</v>
      </c>
      <c r="C703" s="3" t="s">
        <v>1453</v>
      </c>
      <c r="D703" s="12">
        <v>23000</v>
      </c>
      <c r="E703" s="12">
        <v>6118</v>
      </c>
      <c r="F703" t="s">
        <v>357</v>
      </c>
      <c r="G703" t="s">
        <v>24</v>
      </c>
      <c r="H703" t="s">
        <v>25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1329</v>
      </c>
      <c r="O703" s="8">
        <f>E703/D703*100</f>
        <v>26.6</v>
      </c>
      <c r="P703" s="12">
        <f>E703/L703</f>
        <v>291.33333333333331</v>
      </c>
      <c r="Q703" t="str">
        <f>LEFT(N703,SEARCH("/",N703,1)-1)</f>
        <v>technology</v>
      </c>
      <c r="R703" t="str">
        <f>RIGHT(N703,LEN(N703)-SEARCH("/",N703,1))</f>
        <v>wearables</v>
      </c>
      <c r="S703" s="15">
        <f t="shared" si="20"/>
        <v>41813.662962962961</v>
      </c>
      <c r="T703" s="15">
        <f t="shared" si="21"/>
        <v>41843.662962962961</v>
      </c>
    </row>
    <row r="704" spans="1:20" ht="60" x14ac:dyDescent="0.25">
      <c r="A704">
        <v>702</v>
      </c>
      <c r="B704" s="3" t="s">
        <v>1454</v>
      </c>
      <c r="C704" s="3" t="s">
        <v>1455</v>
      </c>
      <c r="D704" s="12">
        <v>15000</v>
      </c>
      <c r="E704" s="12">
        <v>4622.01</v>
      </c>
      <c r="F704" t="s">
        <v>357</v>
      </c>
      <c r="G704" t="s">
        <v>17</v>
      </c>
      <c r="H704" t="s">
        <v>18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1329</v>
      </c>
      <c r="O704" s="8">
        <f>E704/D704*100</f>
        <v>30.813400000000001</v>
      </c>
      <c r="P704" s="12">
        <f>E704/L704</f>
        <v>124.9191891891892</v>
      </c>
      <c r="Q704" t="str">
        <f>LEFT(N704,SEARCH("/",N704,1)-1)</f>
        <v>technology</v>
      </c>
      <c r="R704" t="str">
        <f>RIGHT(N704,LEN(N704)-SEARCH("/",N704,1))</f>
        <v>wearables</v>
      </c>
      <c r="S704" s="15">
        <f t="shared" si="20"/>
        <v>42668.726701388892</v>
      </c>
      <c r="T704" s="15">
        <f t="shared" si="21"/>
        <v>42698.768368055549</v>
      </c>
    </row>
    <row r="705" spans="1:20" ht="45" x14ac:dyDescent="0.25">
      <c r="A705">
        <v>703</v>
      </c>
      <c r="B705" s="3" t="s">
        <v>1456</v>
      </c>
      <c r="C705" s="3" t="s">
        <v>1457</v>
      </c>
      <c r="D705" s="12">
        <v>15000</v>
      </c>
      <c r="E705" s="12">
        <v>837</v>
      </c>
      <c r="F705" t="s">
        <v>357</v>
      </c>
      <c r="G705" t="s">
        <v>17</v>
      </c>
      <c r="H705" t="s">
        <v>18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1329</v>
      </c>
      <c r="O705" s="8">
        <f>E705/D705*100</f>
        <v>5.58</v>
      </c>
      <c r="P705" s="12">
        <f>E705/L705</f>
        <v>119.57142857142857</v>
      </c>
      <c r="Q705" t="str">
        <f>LEFT(N705,SEARCH("/",N705,1)-1)</f>
        <v>technology</v>
      </c>
      <c r="R705" t="str">
        <f>RIGHT(N705,LEN(N705)-SEARCH("/",N705,1))</f>
        <v>wearables</v>
      </c>
      <c r="S705" s="15">
        <f t="shared" si="20"/>
        <v>42711.950798611113</v>
      </c>
      <c r="T705" s="15">
        <f t="shared" si="21"/>
        <v>42766.98055555555</v>
      </c>
    </row>
    <row r="706" spans="1:20" ht="45" x14ac:dyDescent="0.25">
      <c r="A706">
        <v>704</v>
      </c>
      <c r="B706" s="3" t="s">
        <v>1458</v>
      </c>
      <c r="C706" s="3" t="s">
        <v>1459</v>
      </c>
      <c r="D706" s="12">
        <v>55000</v>
      </c>
      <c r="E706" s="12">
        <v>481</v>
      </c>
      <c r="F706" t="s">
        <v>357</v>
      </c>
      <c r="G706" t="s">
        <v>159</v>
      </c>
      <c r="H706" t="s">
        <v>160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1329</v>
      </c>
      <c r="O706" s="8">
        <f>E706/D706*100</f>
        <v>0.87454545454545463</v>
      </c>
      <c r="P706" s="12">
        <f>E706/L706</f>
        <v>120.25</v>
      </c>
      <c r="Q706" t="str">
        <f>LEFT(N706,SEARCH("/",N706,1)-1)</f>
        <v>technology</v>
      </c>
      <c r="R706" t="str">
        <f>RIGHT(N706,LEN(N706)-SEARCH("/",N706,1))</f>
        <v>wearables</v>
      </c>
      <c r="S706" s="15">
        <f t="shared" si="20"/>
        <v>42726.192916666667</v>
      </c>
      <c r="T706" s="15">
        <f t="shared" si="21"/>
        <v>42786.192916666667</v>
      </c>
    </row>
    <row r="707" spans="1:20" ht="30" x14ac:dyDescent="0.25">
      <c r="A707">
        <v>705</v>
      </c>
      <c r="B707" s="3" t="s">
        <v>1460</v>
      </c>
      <c r="C707" s="3" t="s">
        <v>1461</v>
      </c>
      <c r="D707" s="12">
        <v>100000</v>
      </c>
      <c r="E707" s="12">
        <v>977</v>
      </c>
      <c r="F707" t="s">
        <v>357</v>
      </c>
      <c r="G707" t="s">
        <v>387</v>
      </c>
      <c r="H707" t="s">
        <v>55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1329</v>
      </c>
      <c r="O707" s="8">
        <f>E707/D707*100</f>
        <v>0.97699999999999987</v>
      </c>
      <c r="P707" s="12">
        <f>E707/L707</f>
        <v>195.4</v>
      </c>
      <c r="Q707" t="str">
        <f>LEFT(N707,SEARCH("/",N707,1)-1)</f>
        <v>technology</v>
      </c>
      <c r="R707" t="str">
        <f>RIGHT(N707,LEN(N707)-SEARCH("/",N707,1))</f>
        <v>wearables</v>
      </c>
      <c r="S707" s="15">
        <f t="shared" ref="S707:S770" si="22">(((J707/60)/60)/24)+DATE(1970,1,1)</f>
        <v>42726.491643518515</v>
      </c>
      <c r="T707" s="15">
        <f t="shared" ref="T707:T770" si="23">(((I707/60)/60)/24)+DATE(1970,1,1)</f>
        <v>42756.491643518515</v>
      </c>
    </row>
    <row r="708" spans="1:20" ht="60" x14ac:dyDescent="0.25">
      <c r="A708">
        <v>706</v>
      </c>
      <c r="B708" s="3" t="s">
        <v>1462</v>
      </c>
      <c r="C708" s="3" t="s">
        <v>1463</v>
      </c>
      <c r="D708" s="12">
        <v>100000</v>
      </c>
      <c r="E708" s="12">
        <v>0</v>
      </c>
      <c r="F708" t="s">
        <v>357</v>
      </c>
      <c r="G708" t="s">
        <v>54</v>
      </c>
      <c r="H708" t="s">
        <v>55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1329</v>
      </c>
      <c r="O708" s="8">
        <f>E708/D708*100</f>
        <v>0</v>
      </c>
      <c r="P708" s="12" t="e">
        <f>E708/L708</f>
        <v>#DIV/0!</v>
      </c>
      <c r="Q708" t="str">
        <f>LEFT(N708,SEARCH("/",N708,1)-1)</f>
        <v>technology</v>
      </c>
      <c r="R708" t="str">
        <f>RIGHT(N708,LEN(N708)-SEARCH("/",N708,1))</f>
        <v>wearables</v>
      </c>
      <c r="S708" s="15">
        <f t="shared" si="22"/>
        <v>42676.995173611111</v>
      </c>
      <c r="T708" s="15">
        <f t="shared" si="23"/>
        <v>42718.777083333334</v>
      </c>
    </row>
    <row r="709" spans="1:20" ht="60" x14ac:dyDescent="0.25">
      <c r="A709">
        <v>707</v>
      </c>
      <c r="B709" s="3" t="s">
        <v>1464</v>
      </c>
      <c r="C709" s="3" t="s">
        <v>1465</v>
      </c>
      <c r="D709" s="12">
        <v>68000</v>
      </c>
      <c r="E709" s="12">
        <v>53670.6</v>
      </c>
      <c r="F709" t="s">
        <v>357</v>
      </c>
      <c r="G709" t="s">
        <v>24</v>
      </c>
      <c r="H709" t="s">
        <v>25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1329</v>
      </c>
      <c r="O709" s="8">
        <f>E709/D709*100</f>
        <v>78.927352941176466</v>
      </c>
      <c r="P709" s="12">
        <f>E709/L709</f>
        <v>117.69868421052631</v>
      </c>
      <c r="Q709" t="str">
        <f>LEFT(N709,SEARCH("/",N709,1)-1)</f>
        <v>technology</v>
      </c>
      <c r="R709" t="str">
        <f>RIGHT(N709,LEN(N709)-SEARCH("/",N709,1))</f>
        <v>wearables</v>
      </c>
      <c r="S709" s="15">
        <f t="shared" si="22"/>
        <v>42696.663506944446</v>
      </c>
      <c r="T709" s="15">
        <f t="shared" si="23"/>
        <v>42736.663506944446</v>
      </c>
    </row>
    <row r="710" spans="1:20" ht="60" x14ac:dyDescent="0.25">
      <c r="A710">
        <v>708</v>
      </c>
      <c r="B710" s="3" t="s">
        <v>1466</v>
      </c>
      <c r="C710" s="3" t="s">
        <v>1467</v>
      </c>
      <c r="D710" s="12">
        <v>40000</v>
      </c>
      <c r="E710" s="12">
        <v>8837</v>
      </c>
      <c r="F710" t="s">
        <v>357</v>
      </c>
      <c r="G710" t="s">
        <v>24</v>
      </c>
      <c r="H710" t="s">
        <v>25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1329</v>
      </c>
      <c r="O710" s="8">
        <f>E710/D710*100</f>
        <v>22.092500000000001</v>
      </c>
      <c r="P710" s="12">
        <f>E710/L710</f>
        <v>23.948509485094849</v>
      </c>
      <c r="Q710" t="str">
        <f>LEFT(N710,SEARCH("/",N710,1)-1)</f>
        <v>technology</v>
      </c>
      <c r="R710" t="str">
        <f>RIGHT(N710,LEN(N710)-SEARCH("/",N710,1))</f>
        <v>wearables</v>
      </c>
      <c r="S710" s="15">
        <f t="shared" si="22"/>
        <v>41835.581018518518</v>
      </c>
      <c r="T710" s="15">
        <f t="shared" si="23"/>
        <v>41895.581018518518</v>
      </c>
    </row>
    <row r="711" spans="1:20" ht="30" x14ac:dyDescent="0.25">
      <c r="A711">
        <v>709</v>
      </c>
      <c r="B711" s="3" t="s">
        <v>1468</v>
      </c>
      <c r="C711" s="3" t="s">
        <v>1469</v>
      </c>
      <c r="D711" s="12">
        <v>15000</v>
      </c>
      <c r="E711" s="12">
        <v>61</v>
      </c>
      <c r="F711" t="s">
        <v>357</v>
      </c>
      <c r="G711" t="s">
        <v>17</v>
      </c>
      <c r="H711" t="s">
        <v>18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1329</v>
      </c>
      <c r="O711" s="8">
        <f>E711/D711*100</f>
        <v>0.40666666666666662</v>
      </c>
      <c r="P711" s="12">
        <f>E711/L711</f>
        <v>30.5</v>
      </c>
      <c r="Q711" t="str">
        <f>LEFT(N711,SEARCH("/",N711,1)-1)</f>
        <v>technology</v>
      </c>
      <c r="R711" t="str">
        <f>RIGHT(N711,LEN(N711)-SEARCH("/",N711,1))</f>
        <v>wearables</v>
      </c>
      <c r="S711" s="15">
        <f t="shared" si="22"/>
        <v>41948.041192129633</v>
      </c>
      <c r="T711" s="15">
        <f t="shared" si="23"/>
        <v>41978.041192129633</v>
      </c>
    </row>
    <row r="712" spans="1:20" ht="45" x14ac:dyDescent="0.25">
      <c r="A712">
        <v>710</v>
      </c>
      <c r="B712" s="3" t="s">
        <v>1470</v>
      </c>
      <c r="C712" s="3" t="s">
        <v>1471</v>
      </c>
      <c r="D712" s="12">
        <v>1200</v>
      </c>
      <c r="E712" s="12">
        <v>0</v>
      </c>
      <c r="F712" t="s">
        <v>357</v>
      </c>
      <c r="G712" t="s">
        <v>159</v>
      </c>
      <c r="H712" t="s">
        <v>160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1329</v>
      </c>
      <c r="O712" s="8">
        <f>E712/D712*100</f>
        <v>0</v>
      </c>
      <c r="P712" s="12" t="e">
        <f>E712/L712</f>
        <v>#DIV/0!</v>
      </c>
      <c r="Q712" t="str">
        <f>LEFT(N712,SEARCH("/",N712,1)-1)</f>
        <v>technology</v>
      </c>
      <c r="R712" t="str">
        <f>RIGHT(N712,LEN(N712)-SEARCH("/",N712,1))</f>
        <v>wearables</v>
      </c>
      <c r="S712" s="15">
        <f t="shared" si="22"/>
        <v>41837.984976851854</v>
      </c>
      <c r="T712" s="15">
        <f t="shared" si="23"/>
        <v>41871.030555555553</v>
      </c>
    </row>
    <row r="713" spans="1:20" ht="60" x14ac:dyDescent="0.25">
      <c r="A713">
        <v>711</v>
      </c>
      <c r="B713" s="3" t="s">
        <v>1472</v>
      </c>
      <c r="C713" s="3" t="s">
        <v>1473</v>
      </c>
      <c r="D713" s="12">
        <v>100000</v>
      </c>
      <c r="E713" s="12">
        <v>33791</v>
      </c>
      <c r="F713" t="s">
        <v>357</v>
      </c>
      <c r="G713" t="s">
        <v>387</v>
      </c>
      <c r="H713" t="s">
        <v>55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1329</v>
      </c>
      <c r="O713" s="8">
        <f>E713/D713*100</f>
        <v>33.790999999999997</v>
      </c>
      <c r="P713" s="12">
        <f>E713/L713</f>
        <v>99.973372781065095</v>
      </c>
      <c r="Q713" t="str">
        <f>LEFT(N713,SEARCH("/",N713,1)-1)</f>
        <v>technology</v>
      </c>
      <c r="R713" t="str">
        <f>RIGHT(N713,LEN(N713)-SEARCH("/",N713,1))</f>
        <v>wearables</v>
      </c>
      <c r="S713" s="15">
        <f t="shared" si="22"/>
        <v>42678.459120370375</v>
      </c>
      <c r="T713" s="15">
        <f t="shared" si="23"/>
        <v>42718.500787037032</v>
      </c>
    </row>
    <row r="714" spans="1:20" ht="60" x14ac:dyDescent="0.25">
      <c r="A714">
        <v>712</v>
      </c>
      <c r="B714" s="3" t="s">
        <v>1474</v>
      </c>
      <c r="C714" s="3" t="s">
        <v>1475</v>
      </c>
      <c r="D714" s="12">
        <v>48500</v>
      </c>
      <c r="E714" s="12">
        <v>105</v>
      </c>
      <c r="F714" t="s">
        <v>357</v>
      </c>
      <c r="G714" t="s">
        <v>17</v>
      </c>
      <c r="H714" t="s">
        <v>18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1329</v>
      </c>
      <c r="O714" s="8">
        <f>E714/D714*100</f>
        <v>0.21649484536082475</v>
      </c>
      <c r="P714" s="12">
        <f>E714/L714</f>
        <v>26.25</v>
      </c>
      <c r="Q714" t="str">
        <f>LEFT(N714,SEARCH("/",N714,1)-1)</f>
        <v>technology</v>
      </c>
      <c r="R714" t="str">
        <f>RIGHT(N714,LEN(N714)-SEARCH("/",N714,1))</f>
        <v>wearables</v>
      </c>
      <c r="S714" s="15">
        <f t="shared" si="22"/>
        <v>42384.680925925932</v>
      </c>
      <c r="T714" s="15">
        <f t="shared" si="23"/>
        <v>42414.680925925932</v>
      </c>
    </row>
    <row r="715" spans="1:20" ht="60" x14ac:dyDescent="0.25">
      <c r="A715">
        <v>713</v>
      </c>
      <c r="B715" s="3" t="s">
        <v>1476</v>
      </c>
      <c r="C715" s="3" t="s">
        <v>1477</v>
      </c>
      <c r="D715" s="12">
        <v>25000</v>
      </c>
      <c r="E715" s="12">
        <v>199</v>
      </c>
      <c r="F715" t="s">
        <v>357</v>
      </c>
      <c r="G715" t="s">
        <v>1224</v>
      </c>
      <c r="H715" t="s">
        <v>55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1329</v>
      </c>
      <c r="O715" s="8">
        <f>E715/D715*100</f>
        <v>0.79600000000000004</v>
      </c>
      <c r="P715" s="12">
        <f>E715/L715</f>
        <v>199</v>
      </c>
      <c r="Q715" t="str">
        <f>LEFT(N715,SEARCH("/",N715,1)-1)</f>
        <v>technology</v>
      </c>
      <c r="R715" t="str">
        <f>RIGHT(N715,LEN(N715)-SEARCH("/",N715,1))</f>
        <v>wearables</v>
      </c>
      <c r="S715" s="15">
        <f t="shared" si="22"/>
        <v>42496.529305555552</v>
      </c>
      <c r="T715" s="15">
        <f t="shared" si="23"/>
        <v>42526.529305555552</v>
      </c>
    </row>
    <row r="716" spans="1:20" ht="45" x14ac:dyDescent="0.25">
      <c r="A716">
        <v>714</v>
      </c>
      <c r="B716" s="3" t="s">
        <v>1478</v>
      </c>
      <c r="C716" s="3" t="s">
        <v>1479</v>
      </c>
      <c r="D716" s="12">
        <v>15000</v>
      </c>
      <c r="E716" s="12">
        <v>2249</v>
      </c>
      <c r="F716" t="s">
        <v>357</v>
      </c>
      <c r="G716" t="s">
        <v>17</v>
      </c>
      <c r="H716" t="s">
        <v>18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1329</v>
      </c>
      <c r="O716" s="8">
        <f>E716/D716*100</f>
        <v>14.993333333333334</v>
      </c>
      <c r="P716" s="12">
        <f>E716/L716</f>
        <v>80.321428571428569</v>
      </c>
      <c r="Q716" t="str">
        <f>LEFT(N716,SEARCH("/",N716,1)-1)</f>
        <v>technology</v>
      </c>
      <c r="R716" t="str">
        <f>RIGHT(N716,LEN(N716)-SEARCH("/",N716,1))</f>
        <v>wearables</v>
      </c>
      <c r="S716" s="15">
        <f t="shared" si="22"/>
        <v>42734.787986111114</v>
      </c>
      <c r="T716" s="15">
        <f t="shared" si="23"/>
        <v>42794.787986111114</v>
      </c>
    </row>
    <row r="717" spans="1:20" ht="60" x14ac:dyDescent="0.25">
      <c r="A717">
        <v>715</v>
      </c>
      <c r="B717" s="3" t="s">
        <v>1480</v>
      </c>
      <c r="C717" s="3" t="s">
        <v>1481</v>
      </c>
      <c r="D717" s="12">
        <v>27500</v>
      </c>
      <c r="E717" s="12">
        <v>1389</v>
      </c>
      <c r="F717" t="s">
        <v>357</v>
      </c>
      <c r="G717" t="s">
        <v>17</v>
      </c>
      <c r="H717" t="s">
        <v>18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1329</v>
      </c>
      <c r="O717" s="8">
        <f>E717/D717*100</f>
        <v>5.0509090909090908</v>
      </c>
      <c r="P717" s="12">
        <f>E717/L717</f>
        <v>115.75</v>
      </c>
      <c r="Q717" t="str">
        <f>LEFT(N717,SEARCH("/",N717,1)-1)</f>
        <v>technology</v>
      </c>
      <c r="R717" t="str">
        <f>RIGHT(N717,LEN(N717)-SEARCH("/",N717,1))</f>
        <v>wearables</v>
      </c>
      <c r="S717" s="15">
        <f t="shared" si="22"/>
        <v>42273.090740740736</v>
      </c>
      <c r="T717" s="15">
        <f t="shared" si="23"/>
        <v>42313.132407407407</v>
      </c>
    </row>
    <row r="718" spans="1:20" ht="45" x14ac:dyDescent="0.25">
      <c r="A718">
        <v>716</v>
      </c>
      <c r="B718" s="3" t="s">
        <v>1482</v>
      </c>
      <c r="C718" s="3" t="s">
        <v>1483</v>
      </c>
      <c r="D718" s="12">
        <v>7000</v>
      </c>
      <c r="E718" s="12">
        <v>715</v>
      </c>
      <c r="F718" t="s">
        <v>357</v>
      </c>
      <c r="G718" t="s">
        <v>17</v>
      </c>
      <c r="H718" t="s">
        <v>18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1329</v>
      </c>
      <c r="O718" s="8">
        <f>E718/D718*100</f>
        <v>10.214285714285715</v>
      </c>
      <c r="P718" s="12">
        <f>E718/L718</f>
        <v>44.6875</v>
      </c>
      <c r="Q718" t="str">
        <f>LEFT(N718,SEARCH("/",N718,1)-1)</f>
        <v>technology</v>
      </c>
      <c r="R718" t="str">
        <f>RIGHT(N718,LEN(N718)-SEARCH("/",N718,1))</f>
        <v>wearables</v>
      </c>
      <c r="S718" s="15">
        <f t="shared" si="22"/>
        <v>41940.658645833333</v>
      </c>
      <c r="T718" s="15">
        <f t="shared" si="23"/>
        <v>41974</v>
      </c>
    </row>
    <row r="719" spans="1:20" ht="30" x14ac:dyDescent="0.25">
      <c r="A719">
        <v>717</v>
      </c>
      <c r="B719" s="3" t="s">
        <v>1484</v>
      </c>
      <c r="C719" s="3" t="s">
        <v>1485</v>
      </c>
      <c r="D719" s="12">
        <v>100000</v>
      </c>
      <c r="E719" s="12">
        <v>305</v>
      </c>
      <c r="F719" t="s">
        <v>357</v>
      </c>
      <c r="G719" t="s">
        <v>17</v>
      </c>
      <c r="H719" t="s">
        <v>18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1329</v>
      </c>
      <c r="O719" s="8">
        <f>E719/D719*100</f>
        <v>0.30499999999999999</v>
      </c>
      <c r="P719" s="12">
        <f>E719/L719</f>
        <v>76.25</v>
      </c>
      <c r="Q719" t="str">
        <f>LEFT(N719,SEARCH("/",N719,1)-1)</f>
        <v>technology</v>
      </c>
      <c r="R719" t="str">
        <f>RIGHT(N719,LEN(N719)-SEARCH("/",N719,1))</f>
        <v>wearables</v>
      </c>
      <c r="S719" s="15">
        <f t="shared" si="22"/>
        <v>41857.854189814818</v>
      </c>
      <c r="T719" s="15">
        <f t="shared" si="23"/>
        <v>41887.854189814818</v>
      </c>
    </row>
    <row r="720" spans="1:20" ht="60" x14ac:dyDescent="0.25">
      <c r="A720">
        <v>718</v>
      </c>
      <c r="B720" s="3" t="s">
        <v>1486</v>
      </c>
      <c r="C720" s="3" t="s">
        <v>1487</v>
      </c>
      <c r="D720" s="12">
        <v>12000</v>
      </c>
      <c r="E720" s="12">
        <v>90</v>
      </c>
      <c r="F720" t="s">
        <v>357</v>
      </c>
      <c r="G720" t="s">
        <v>17</v>
      </c>
      <c r="H720" t="s">
        <v>18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1329</v>
      </c>
      <c r="O720" s="8">
        <f>E720/D720*100</f>
        <v>0.75</v>
      </c>
      <c r="P720" s="12">
        <f>E720/L720</f>
        <v>22.5</v>
      </c>
      <c r="Q720" t="str">
        <f>LEFT(N720,SEARCH("/",N720,1)-1)</f>
        <v>technology</v>
      </c>
      <c r="R720" t="str">
        <f>RIGHT(N720,LEN(N720)-SEARCH("/",N720,1))</f>
        <v>wearables</v>
      </c>
      <c r="S720" s="15">
        <f t="shared" si="22"/>
        <v>42752.845451388886</v>
      </c>
      <c r="T720" s="15">
        <f t="shared" si="23"/>
        <v>42784.249305555553</v>
      </c>
    </row>
    <row r="721" spans="1:20" ht="60" x14ac:dyDescent="0.25">
      <c r="A721">
        <v>719</v>
      </c>
      <c r="B721" s="3" t="s">
        <v>1488</v>
      </c>
      <c r="C721" s="3" t="s">
        <v>1489</v>
      </c>
      <c r="D721" s="12">
        <v>15000</v>
      </c>
      <c r="E721" s="12">
        <v>194</v>
      </c>
      <c r="F721" t="s">
        <v>357</v>
      </c>
      <c r="G721" t="s">
        <v>17</v>
      </c>
      <c r="H721" t="s">
        <v>18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1329</v>
      </c>
      <c r="O721" s="8">
        <f>E721/D721*100</f>
        <v>1.2933333333333332</v>
      </c>
      <c r="P721" s="12">
        <f>E721/L721</f>
        <v>19.399999999999999</v>
      </c>
      <c r="Q721" t="str">
        <f>LEFT(N721,SEARCH("/",N721,1)-1)</f>
        <v>technology</v>
      </c>
      <c r="R721" t="str">
        <f>RIGHT(N721,LEN(N721)-SEARCH("/",N721,1))</f>
        <v>wearables</v>
      </c>
      <c r="S721" s="15">
        <f t="shared" si="22"/>
        <v>42409.040231481486</v>
      </c>
      <c r="T721" s="15">
        <f t="shared" si="23"/>
        <v>42423.040231481486</v>
      </c>
    </row>
    <row r="722" spans="1:20" ht="45" x14ac:dyDescent="0.25">
      <c r="A722">
        <v>720</v>
      </c>
      <c r="B722" s="3" t="s">
        <v>1490</v>
      </c>
      <c r="C722" s="3" t="s">
        <v>1491</v>
      </c>
      <c r="D722" s="12">
        <v>1900</v>
      </c>
      <c r="E722" s="12">
        <v>2735</v>
      </c>
      <c r="F722" t="s">
        <v>16</v>
      </c>
      <c r="G722" t="s">
        <v>17</v>
      </c>
      <c r="H722" t="s">
        <v>18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1492</v>
      </c>
      <c r="O722" s="8">
        <f>E722/D722*100</f>
        <v>143.94736842105263</v>
      </c>
      <c r="P722" s="12">
        <f>E722/L722</f>
        <v>66.707317073170728</v>
      </c>
      <c r="Q722" t="str">
        <f>LEFT(N722,SEARCH("/",N722,1)-1)</f>
        <v>publishing</v>
      </c>
      <c r="R722" t="str">
        <f>RIGHT(N722,LEN(N722)-SEARCH("/",N722,1))</f>
        <v>nonfiction</v>
      </c>
      <c r="S722" s="15">
        <f t="shared" si="22"/>
        <v>40909.649201388893</v>
      </c>
      <c r="T722" s="15">
        <f t="shared" si="23"/>
        <v>40937.649201388893</v>
      </c>
    </row>
    <row r="723" spans="1:20" ht="60" x14ac:dyDescent="0.25">
      <c r="A723">
        <v>721</v>
      </c>
      <c r="B723" s="3" t="s">
        <v>1493</v>
      </c>
      <c r="C723" s="3" t="s">
        <v>1494</v>
      </c>
      <c r="D723" s="12">
        <v>8200</v>
      </c>
      <c r="E723" s="12">
        <v>10013</v>
      </c>
      <c r="F723" t="s">
        <v>16</v>
      </c>
      <c r="G723" t="s">
        <v>17</v>
      </c>
      <c r="H723" t="s">
        <v>18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1492</v>
      </c>
      <c r="O723" s="8">
        <f>E723/D723*100</f>
        <v>122.10975609756099</v>
      </c>
      <c r="P723" s="12">
        <f>E723/L723</f>
        <v>84.142857142857139</v>
      </c>
      <c r="Q723" t="str">
        <f>LEFT(N723,SEARCH("/",N723,1)-1)</f>
        <v>publishing</v>
      </c>
      <c r="R723" t="str">
        <f>RIGHT(N723,LEN(N723)-SEARCH("/",N723,1))</f>
        <v>nonfiction</v>
      </c>
      <c r="S723" s="15">
        <f t="shared" si="22"/>
        <v>41807.571840277778</v>
      </c>
      <c r="T723" s="15">
        <f t="shared" si="23"/>
        <v>41852.571840277778</v>
      </c>
    </row>
    <row r="724" spans="1:20" ht="60" x14ac:dyDescent="0.25">
      <c r="A724">
        <v>722</v>
      </c>
      <c r="B724" s="3" t="s">
        <v>1495</v>
      </c>
      <c r="C724" s="3" t="s">
        <v>1496</v>
      </c>
      <c r="D724" s="12">
        <v>25000</v>
      </c>
      <c r="E724" s="12">
        <v>33006</v>
      </c>
      <c r="F724" t="s">
        <v>16</v>
      </c>
      <c r="G724" t="s">
        <v>17</v>
      </c>
      <c r="H724" t="s">
        <v>18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1492</v>
      </c>
      <c r="O724" s="8">
        <f>E724/D724*100</f>
        <v>132.024</v>
      </c>
      <c r="P724" s="12">
        <f>E724/L724</f>
        <v>215.72549019607843</v>
      </c>
      <c r="Q724" t="str">
        <f>LEFT(N724,SEARCH("/",N724,1)-1)</f>
        <v>publishing</v>
      </c>
      <c r="R724" t="str">
        <f>RIGHT(N724,LEN(N724)-SEARCH("/",N724,1))</f>
        <v>nonfiction</v>
      </c>
      <c r="S724" s="15">
        <f t="shared" si="22"/>
        <v>40977.805300925924</v>
      </c>
      <c r="T724" s="15">
        <f t="shared" si="23"/>
        <v>41007.76363425926</v>
      </c>
    </row>
    <row r="725" spans="1:20" ht="45" x14ac:dyDescent="0.25">
      <c r="A725">
        <v>723</v>
      </c>
      <c r="B725" s="3" t="s">
        <v>1497</v>
      </c>
      <c r="C725" s="3" t="s">
        <v>1498</v>
      </c>
      <c r="D725" s="12">
        <v>5000</v>
      </c>
      <c r="E725" s="12">
        <v>5469</v>
      </c>
      <c r="F725" t="s">
        <v>16</v>
      </c>
      <c r="G725" t="s">
        <v>17</v>
      </c>
      <c r="H725" t="s">
        <v>18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1492</v>
      </c>
      <c r="O725" s="8">
        <f>E725/D725*100</f>
        <v>109.38000000000001</v>
      </c>
      <c r="P725" s="12">
        <f>E725/L725</f>
        <v>54.69</v>
      </c>
      <c r="Q725" t="str">
        <f>LEFT(N725,SEARCH("/",N725,1)-1)</f>
        <v>publishing</v>
      </c>
      <c r="R725" t="str">
        <f>RIGHT(N725,LEN(N725)-SEARCH("/",N725,1))</f>
        <v>nonfiction</v>
      </c>
      <c r="S725" s="15">
        <f t="shared" si="22"/>
        <v>42184.816539351858</v>
      </c>
      <c r="T725" s="15">
        <f t="shared" si="23"/>
        <v>42215.165972222225</v>
      </c>
    </row>
    <row r="726" spans="1:20" ht="60" x14ac:dyDescent="0.25">
      <c r="A726">
        <v>724</v>
      </c>
      <c r="B726" s="3" t="s">
        <v>1499</v>
      </c>
      <c r="C726" s="3" t="s">
        <v>1500</v>
      </c>
      <c r="D726" s="12">
        <v>7000</v>
      </c>
      <c r="E726" s="12">
        <v>7383.01</v>
      </c>
      <c r="F726" t="s">
        <v>16</v>
      </c>
      <c r="G726" t="s">
        <v>17</v>
      </c>
      <c r="H726" t="s">
        <v>18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1492</v>
      </c>
      <c r="O726" s="8">
        <f>E726/D726*100</f>
        <v>105.47157142857144</v>
      </c>
      <c r="P726" s="12">
        <f>E726/L726</f>
        <v>51.62944055944056</v>
      </c>
      <c r="Q726" t="str">
        <f>LEFT(N726,SEARCH("/",N726,1)-1)</f>
        <v>publishing</v>
      </c>
      <c r="R726" t="str">
        <f>RIGHT(N726,LEN(N726)-SEARCH("/",N726,1))</f>
        <v>nonfiction</v>
      </c>
      <c r="S726" s="15">
        <f t="shared" si="22"/>
        <v>40694.638460648144</v>
      </c>
      <c r="T726" s="15">
        <f t="shared" si="23"/>
        <v>40724.638460648144</v>
      </c>
    </row>
    <row r="727" spans="1:20" ht="45" x14ac:dyDescent="0.25">
      <c r="A727">
        <v>725</v>
      </c>
      <c r="B727" s="3" t="s">
        <v>1501</v>
      </c>
      <c r="C727" s="3" t="s">
        <v>1502</v>
      </c>
      <c r="D727" s="12">
        <v>20000</v>
      </c>
      <c r="E727" s="12">
        <v>20070</v>
      </c>
      <c r="F727" t="s">
        <v>16</v>
      </c>
      <c r="G727" t="s">
        <v>17</v>
      </c>
      <c r="H727" t="s">
        <v>18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1492</v>
      </c>
      <c r="O727" s="8">
        <f>E727/D727*100</f>
        <v>100.35000000000001</v>
      </c>
      <c r="P727" s="12">
        <f>E727/L727</f>
        <v>143.35714285714286</v>
      </c>
      <c r="Q727" t="str">
        <f>LEFT(N727,SEARCH("/",N727,1)-1)</f>
        <v>publishing</v>
      </c>
      <c r="R727" t="str">
        <f>RIGHT(N727,LEN(N727)-SEARCH("/",N727,1))</f>
        <v>nonfiction</v>
      </c>
      <c r="S727" s="15">
        <f t="shared" si="22"/>
        <v>42321.626296296294</v>
      </c>
      <c r="T727" s="15">
        <f t="shared" si="23"/>
        <v>42351.626296296294</v>
      </c>
    </row>
    <row r="728" spans="1:20" ht="60" x14ac:dyDescent="0.25">
      <c r="A728">
        <v>726</v>
      </c>
      <c r="B728" s="3" t="s">
        <v>1503</v>
      </c>
      <c r="C728" s="3" t="s">
        <v>1504</v>
      </c>
      <c r="D728" s="12">
        <v>2500</v>
      </c>
      <c r="E728" s="12">
        <v>2535</v>
      </c>
      <c r="F728" t="s">
        <v>16</v>
      </c>
      <c r="G728" t="s">
        <v>17</v>
      </c>
      <c r="H728" t="s">
        <v>18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1492</v>
      </c>
      <c r="O728" s="8">
        <f>E728/D728*100</f>
        <v>101.4</v>
      </c>
      <c r="P728" s="12">
        <f>E728/L728</f>
        <v>72.428571428571431</v>
      </c>
      <c r="Q728" t="str">
        <f>LEFT(N728,SEARCH("/",N728,1)-1)</f>
        <v>publishing</v>
      </c>
      <c r="R728" t="str">
        <f>RIGHT(N728,LEN(N728)-SEARCH("/",N728,1))</f>
        <v>nonfiction</v>
      </c>
      <c r="S728" s="15">
        <f t="shared" si="22"/>
        <v>41346.042673611111</v>
      </c>
      <c r="T728" s="15">
        <f t="shared" si="23"/>
        <v>41376.042673611111</v>
      </c>
    </row>
    <row r="729" spans="1:20" ht="60" x14ac:dyDescent="0.25">
      <c r="A729">
        <v>727</v>
      </c>
      <c r="B729" s="3" t="s">
        <v>1505</v>
      </c>
      <c r="C729" s="3" t="s">
        <v>1506</v>
      </c>
      <c r="D729" s="12">
        <v>3500</v>
      </c>
      <c r="E729" s="12">
        <v>5443</v>
      </c>
      <c r="F729" t="s">
        <v>16</v>
      </c>
      <c r="G729" t="s">
        <v>17</v>
      </c>
      <c r="H729" t="s">
        <v>18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1492</v>
      </c>
      <c r="O729" s="8">
        <f>E729/D729*100</f>
        <v>155.51428571428571</v>
      </c>
      <c r="P729" s="12">
        <f>E729/L729</f>
        <v>36.530201342281877</v>
      </c>
      <c r="Q729" t="str">
        <f>LEFT(N729,SEARCH("/",N729,1)-1)</f>
        <v>publishing</v>
      </c>
      <c r="R729" t="str">
        <f>RIGHT(N729,LEN(N729)-SEARCH("/",N729,1))</f>
        <v>nonfiction</v>
      </c>
      <c r="S729" s="15">
        <f t="shared" si="22"/>
        <v>41247.020243055551</v>
      </c>
      <c r="T729" s="15">
        <f t="shared" si="23"/>
        <v>41288.888888888891</v>
      </c>
    </row>
    <row r="730" spans="1:20" ht="45" x14ac:dyDescent="0.25">
      <c r="A730">
        <v>728</v>
      </c>
      <c r="B730" s="3" t="s">
        <v>1507</v>
      </c>
      <c r="C730" s="3" t="s">
        <v>1508</v>
      </c>
      <c r="D730" s="12">
        <v>7500</v>
      </c>
      <c r="E730" s="12">
        <v>7917.45</v>
      </c>
      <c r="F730" t="s">
        <v>16</v>
      </c>
      <c r="G730" t="s">
        <v>17</v>
      </c>
      <c r="H730" t="s">
        <v>18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1492</v>
      </c>
      <c r="O730" s="8">
        <f>E730/D730*100</f>
        <v>105.566</v>
      </c>
      <c r="P730" s="12">
        <f>E730/L730</f>
        <v>60.903461538461535</v>
      </c>
      <c r="Q730" t="str">
        <f>LEFT(N730,SEARCH("/",N730,1)-1)</f>
        <v>publishing</v>
      </c>
      <c r="R730" t="str">
        <f>RIGHT(N730,LEN(N730)-SEARCH("/",N730,1))</f>
        <v>nonfiction</v>
      </c>
      <c r="S730" s="15">
        <f t="shared" si="22"/>
        <v>40731.837465277778</v>
      </c>
      <c r="T730" s="15">
        <f t="shared" si="23"/>
        <v>40776.837465277778</v>
      </c>
    </row>
    <row r="731" spans="1:20" ht="60" x14ac:dyDescent="0.25">
      <c r="A731">
        <v>729</v>
      </c>
      <c r="B731" s="3" t="s">
        <v>1509</v>
      </c>
      <c r="C731" s="3" t="s">
        <v>1510</v>
      </c>
      <c r="D731" s="12">
        <v>4000</v>
      </c>
      <c r="E731" s="12">
        <v>5226</v>
      </c>
      <c r="F731" t="s">
        <v>16</v>
      </c>
      <c r="G731" t="s">
        <v>17</v>
      </c>
      <c r="H731" t="s">
        <v>18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1492</v>
      </c>
      <c r="O731" s="8">
        <f>E731/D731*100</f>
        <v>130.65</v>
      </c>
      <c r="P731" s="12">
        <f>E731/L731</f>
        <v>43.55</v>
      </c>
      <c r="Q731" t="str">
        <f>LEFT(N731,SEARCH("/",N731,1)-1)</f>
        <v>publishing</v>
      </c>
      <c r="R731" t="str">
        <f>RIGHT(N731,LEN(N731)-SEARCH("/",N731,1))</f>
        <v>nonfiction</v>
      </c>
      <c r="S731" s="15">
        <f t="shared" si="22"/>
        <v>41111.185891203706</v>
      </c>
      <c r="T731" s="15">
        <f t="shared" si="23"/>
        <v>41171.185891203706</v>
      </c>
    </row>
    <row r="732" spans="1:20" ht="30" x14ac:dyDescent="0.25">
      <c r="A732">
        <v>730</v>
      </c>
      <c r="B732" s="3" t="s">
        <v>1511</v>
      </c>
      <c r="C732" s="3" t="s">
        <v>1512</v>
      </c>
      <c r="D732" s="12">
        <v>20000</v>
      </c>
      <c r="E732" s="12">
        <v>26438</v>
      </c>
      <c r="F732" t="s">
        <v>16</v>
      </c>
      <c r="G732" t="s">
        <v>17</v>
      </c>
      <c r="H732" t="s">
        <v>18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1492</v>
      </c>
      <c r="O732" s="8">
        <f>E732/D732*100</f>
        <v>132.19</v>
      </c>
      <c r="P732" s="12">
        <f>E732/L732</f>
        <v>99.766037735849054</v>
      </c>
      <c r="Q732" t="str">
        <f>LEFT(N732,SEARCH("/",N732,1)-1)</f>
        <v>publishing</v>
      </c>
      <c r="R732" t="str">
        <f>RIGHT(N732,LEN(N732)-SEARCH("/",N732,1))</f>
        <v>nonfiction</v>
      </c>
      <c r="S732" s="15">
        <f t="shared" si="22"/>
        <v>40854.745266203703</v>
      </c>
      <c r="T732" s="15">
        <f t="shared" si="23"/>
        <v>40884.745266203703</v>
      </c>
    </row>
    <row r="733" spans="1:20" ht="45" x14ac:dyDescent="0.25">
      <c r="A733">
        <v>731</v>
      </c>
      <c r="B733" s="3" t="s">
        <v>1513</v>
      </c>
      <c r="C733" s="3" t="s">
        <v>1514</v>
      </c>
      <c r="D733" s="12">
        <v>5000</v>
      </c>
      <c r="E733" s="12">
        <v>6300</v>
      </c>
      <c r="F733" t="s">
        <v>16</v>
      </c>
      <c r="G733" t="s">
        <v>17</v>
      </c>
      <c r="H733" t="s">
        <v>18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1492</v>
      </c>
      <c r="O733" s="8">
        <f>E733/D733*100</f>
        <v>126</v>
      </c>
      <c r="P733" s="12">
        <f>E733/L733</f>
        <v>88.732394366197184</v>
      </c>
      <c r="Q733" t="str">
        <f>LEFT(N733,SEARCH("/",N733,1)-1)</f>
        <v>publishing</v>
      </c>
      <c r="R733" t="str">
        <f>RIGHT(N733,LEN(N733)-SEARCH("/",N733,1))</f>
        <v>nonfiction</v>
      </c>
      <c r="S733" s="15">
        <f t="shared" si="22"/>
        <v>40879.795682870368</v>
      </c>
      <c r="T733" s="15">
        <f t="shared" si="23"/>
        <v>40930.25</v>
      </c>
    </row>
    <row r="734" spans="1:20" ht="60" x14ac:dyDescent="0.25">
      <c r="A734">
        <v>732</v>
      </c>
      <c r="B734" s="3" t="s">
        <v>1515</v>
      </c>
      <c r="C734" s="3" t="s">
        <v>1516</v>
      </c>
      <c r="D734" s="12">
        <v>40</v>
      </c>
      <c r="E734" s="12">
        <v>64</v>
      </c>
      <c r="F734" t="s">
        <v>16</v>
      </c>
      <c r="G734" t="s">
        <v>24</v>
      </c>
      <c r="H734" t="s">
        <v>25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1492</v>
      </c>
      <c r="O734" s="8">
        <f>E734/D734*100</f>
        <v>160</v>
      </c>
      <c r="P734" s="12">
        <f>E734/L734</f>
        <v>4.9230769230769234</v>
      </c>
      <c r="Q734" t="str">
        <f>LEFT(N734,SEARCH("/",N734,1)-1)</f>
        <v>publishing</v>
      </c>
      <c r="R734" t="str">
        <f>RIGHT(N734,LEN(N734)-SEARCH("/",N734,1))</f>
        <v>nonfiction</v>
      </c>
      <c r="S734" s="15">
        <f t="shared" si="22"/>
        <v>41486.424317129626</v>
      </c>
      <c r="T734" s="15">
        <f t="shared" si="23"/>
        <v>41546.424317129626</v>
      </c>
    </row>
    <row r="735" spans="1:20" ht="60" x14ac:dyDescent="0.25">
      <c r="A735">
        <v>733</v>
      </c>
      <c r="B735" s="3" t="s">
        <v>1517</v>
      </c>
      <c r="C735" s="3" t="s">
        <v>1518</v>
      </c>
      <c r="D735" s="12">
        <v>2500</v>
      </c>
      <c r="E735" s="12">
        <v>3012</v>
      </c>
      <c r="F735" t="s">
        <v>16</v>
      </c>
      <c r="G735" t="s">
        <v>24</v>
      </c>
      <c r="H735" t="s">
        <v>25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1492</v>
      </c>
      <c r="O735" s="8">
        <f>E735/D735*100</f>
        <v>120.48</v>
      </c>
      <c r="P735" s="12">
        <f>E735/L735</f>
        <v>17.822485207100591</v>
      </c>
      <c r="Q735" t="str">
        <f>LEFT(N735,SEARCH("/",N735,1)-1)</f>
        <v>publishing</v>
      </c>
      <c r="R735" t="str">
        <f>RIGHT(N735,LEN(N735)-SEARCH("/",N735,1))</f>
        <v>nonfiction</v>
      </c>
      <c r="S735" s="15">
        <f t="shared" si="22"/>
        <v>41598.420046296298</v>
      </c>
      <c r="T735" s="15">
        <f t="shared" si="23"/>
        <v>41628.420046296298</v>
      </c>
    </row>
    <row r="736" spans="1:20" ht="45" x14ac:dyDescent="0.25">
      <c r="A736">
        <v>734</v>
      </c>
      <c r="B736" s="3" t="s">
        <v>1519</v>
      </c>
      <c r="C736" s="3" t="s">
        <v>1520</v>
      </c>
      <c r="D736" s="12">
        <v>8500</v>
      </c>
      <c r="E736" s="12">
        <v>10670</v>
      </c>
      <c r="F736" t="s">
        <v>16</v>
      </c>
      <c r="G736" t="s">
        <v>159</v>
      </c>
      <c r="H736" t="s">
        <v>160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1492</v>
      </c>
      <c r="O736" s="8">
        <f>E736/D736*100</f>
        <v>125.52941176470588</v>
      </c>
      <c r="P736" s="12">
        <f>E736/L736</f>
        <v>187.19298245614036</v>
      </c>
      <c r="Q736" t="str">
        <f>LEFT(N736,SEARCH("/",N736,1)-1)</f>
        <v>publishing</v>
      </c>
      <c r="R736" t="str">
        <f>RIGHT(N736,LEN(N736)-SEARCH("/",N736,1))</f>
        <v>nonfiction</v>
      </c>
      <c r="S736" s="15">
        <f t="shared" si="22"/>
        <v>42102.164583333331</v>
      </c>
      <c r="T736" s="15">
        <f t="shared" si="23"/>
        <v>42133.208333333328</v>
      </c>
    </row>
    <row r="737" spans="1:20" ht="45" x14ac:dyDescent="0.25">
      <c r="A737">
        <v>735</v>
      </c>
      <c r="B737" s="3" t="s">
        <v>1521</v>
      </c>
      <c r="C737" s="3" t="s">
        <v>1522</v>
      </c>
      <c r="D737" s="12">
        <v>47000</v>
      </c>
      <c r="E737" s="12">
        <v>53771</v>
      </c>
      <c r="F737" t="s">
        <v>16</v>
      </c>
      <c r="G737" t="s">
        <v>17</v>
      </c>
      <c r="H737" t="s">
        <v>18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1492</v>
      </c>
      <c r="O737" s="8">
        <f>E737/D737*100</f>
        <v>114.40638297872341</v>
      </c>
      <c r="P737" s="12">
        <f>E737/L737</f>
        <v>234.80786026200875</v>
      </c>
      <c r="Q737" t="str">
        <f>LEFT(N737,SEARCH("/",N737,1)-1)</f>
        <v>publishing</v>
      </c>
      <c r="R737" t="str">
        <f>RIGHT(N737,LEN(N737)-SEARCH("/",N737,1))</f>
        <v>nonfiction</v>
      </c>
      <c r="S737" s="15">
        <f t="shared" si="22"/>
        <v>41946.029467592591</v>
      </c>
      <c r="T737" s="15">
        <f t="shared" si="23"/>
        <v>41977.027083333334</v>
      </c>
    </row>
    <row r="738" spans="1:20" ht="60" x14ac:dyDescent="0.25">
      <c r="A738">
        <v>736</v>
      </c>
      <c r="B738" s="3" t="s">
        <v>1523</v>
      </c>
      <c r="C738" s="3" t="s">
        <v>1524</v>
      </c>
      <c r="D738" s="12">
        <v>3600</v>
      </c>
      <c r="E738" s="12">
        <v>11345</v>
      </c>
      <c r="F738" t="s">
        <v>16</v>
      </c>
      <c r="G738" t="s">
        <v>17</v>
      </c>
      <c r="H738" t="s">
        <v>18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1492</v>
      </c>
      <c r="O738" s="8">
        <f>E738/D738*100</f>
        <v>315.13888888888891</v>
      </c>
      <c r="P738" s="12">
        <f>E738/L738</f>
        <v>105.04629629629629</v>
      </c>
      <c r="Q738" t="str">
        <f>LEFT(N738,SEARCH("/",N738,1)-1)</f>
        <v>publishing</v>
      </c>
      <c r="R738" t="str">
        <f>RIGHT(N738,LEN(N738)-SEARCH("/",N738,1))</f>
        <v>nonfiction</v>
      </c>
      <c r="S738" s="15">
        <f t="shared" si="22"/>
        <v>41579.734259259261</v>
      </c>
      <c r="T738" s="15">
        <f t="shared" si="23"/>
        <v>41599.207638888889</v>
      </c>
    </row>
    <row r="739" spans="1:20" ht="60" x14ac:dyDescent="0.25">
      <c r="A739">
        <v>737</v>
      </c>
      <c r="B739" s="3" t="s">
        <v>1525</v>
      </c>
      <c r="C739" s="3" t="s">
        <v>1526</v>
      </c>
      <c r="D739" s="12">
        <v>5000</v>
      </c>
      <c r="E739" s="12">
        <v>6120</v>
      </c>
      <c r="F739" t="s">
        <v>16</v>
      </c>
      <c r="G739" t="s">
        <v>17</v>
      </c>
      <c r="H739" t="s">
        <v>18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1492</v>
      </c>
      <c r="O739" s="8">
        <f>E739/D739*100</f>
        <v>122.39999999999999</v>
      </c>
      <c r="P739" s="12">
        <f>E739/L739</f>
        <v>56.666666666666664</v>
      </c>
      <c r="Q739" t="str">
        <f>LEFT(N739,SEARCH("/",N739,1)-1)</f>
        <v>publishing</v>
      </c>
      <c r="R739" t="str">
        <f>RIGHT(N739,LEN(N739)-SEARCH("/",N739,1))</f>
        <v>nonfiction</v>
      </c>
      <c r="S739" s="15">
        <f t="shared" si="22"/>
        <v>41667.275312500002</v>
      </c>
      <c r="T739" s="15">
        <f t="shared" si="23"/>
        <v>41684.833333333336</v>
      </c>
    </row>
    <row r="740" spans="1:20" ht="30" x14ac:dyDescent="0.25">
      <c r="A740">
        <v>738</v>
      </c>
      <c r="B740" s="3" t="s">
        <v>1527</v>
      </c>
      <c r="C740" s="3" t="s">
        <v>1528</v>
      </c>
      <c r="D740" s="12">
        <v>1500</v>
      </c>
      <c r="E740" s="12">
        <v>1601</v>
      </c>
      <c r="F740" t="s">
        <v>16</v>
      </c>
      <c r="G740" t="s">
        <v>17</v>
      </c>
      <c r="H740" t="s">
        <v>18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1492</v>
      </c>
      <c r="O740" s="8">
        <f>E740/D740*100</f>
        <v>106.73333333333332</v>
      </c>
      <c r="P740" s="12">
        <f>E740/L740</f>
        <v>39.048780487804876</v>
      </c>
      <c r="Q740" t="str">
        <f>LEFT(N740,SEARCH("/",N740,1)-1)</f>
        <v>publishing</v>
      </c>
      <c r="R740" t="str">
        <f>RIGHT(N740,LEN(N740)-SEARCH("/",N740,1))</f>
        <v>nonfiction</v>
      </c>
      <c r="S740" s="15">
        <f t="shared" si="22"/>
        <v>41943.604097222218</v>
      </c>
      <c r="T740" s="15">
        <f t="shared" si="23"/>
        <v>41974.207638888889</v>
      </c>
    </row>
    <row r="741" spans="1:20" ht="60" x14ac:dyDescent="0.25">
      <c r="A741">
        <v>739</v>
      </c>
      <c r="B741" s="3" t="s">
        <v>1529</v>
      </c>
      <c r="C741" s="3" t="s">
        <v>1530</v>
      </c>
      <c r="D741" s="12">
        <v>6000</v>
      </c>
      <c r="E741" s="12">
        <v>9500</v>
      </c>
      <c r="F741" t="s">
        <v>16</v>
      </c>
      <c r="G741" t="s">
        <v>17</v>
      </c>
      <c r="H741" t="s">
        <v>18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1492</v>
      </c>
      <c r="O741" s="8">
        <f>E741/D741*100</f>
        <v>158.33333333333331</v>
      </c>
      <c r="P741" s="12">
        <f>E741/L741</f>
        <v>68.345323741007192</v>
      </c>
      <c r="Q741" t="str">
        <f>LEFT(N741,SEARCH("/",N741,1)-1)</f>
        <v>publishing</v>
      </c>
      <c r="R741" t="str">
        <f>RIGHT(N741,LEN(N741)-SEARCH("/",N741,1))</f>
        <v>nonfiction</v>
      </c>
      <c r="S741" s="15">
        <f t="shared" si="22"/>
        <v>41829.502650462964</v>
      </c>
      <c r="T741" s="15">
        <f t="shared" si="23"/>
        <v>41862.502650462964</v>
      </c>
    </row>
    <row r="742" spans="1:20" ht="60" x14ac:dyDescent="0.25">
      <c r="A742">
        <v>740</v>
      </c>
      <c r="B742" s="3" t="s">
        <v>1531</v>
      </c>
      <c r="C742" s="3" t="s">
        <v>1532</v>
      </c>
      <c r="D742" s="12">
        <v>3000</v>
      </c>
      <c r="E742" s="12">
        <v>3222</v>
      </c>
      <c r="F742" t="s">
        <v>16</v>
      </c>
      <c r="G742" t="s">
        <v>17</v>
      </c>
      <c r="H742" t="s">
        <v>18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1492</v>
      </c>
      <c r="O742" s="8">
        <f>E742/D742*100</f>
        <v>107.4</v>
      </c>
      <c r="P742" s="12">
        <f>E742/L742</f>
        <v>169.57894736842104</v>
      </c>
      <c r="Q742" t="str">
        <f>LEFT(N742,SEARCH("/",N742,1)-1)</f>
        <v>publishing</v>
      </c>
      <c r="R742" t="str">
        <f>RIGHT(N742,LEN(N742)-SEARCH("/",N742,1))</f>
        <v>nonfiction</v>
      </c>
      <c r="S742" s="15">
        <f t="shared" si="22"/>
        <v>42162.146782407406</v>
      </c>
      <c r="T742" s="15">
        <f t="shared" si="23"/>
        <v>42176.146782407406</v>
      </c>
    </row>
    <row r="743" spans="1:20" ht="30" x14ac:dyDescent="0.25">
      <c r="A743">
        <v>741</v>
      </c>
      <c r="B743" s="3" t="s">
        <v>1533</v>
      </c>
      <c r="C743" s="3" t="s">
        <v>1534</v>
      </c>
      <c r="D743" s="12">
        <v>13000</v>
      </c>
      <c r="E743" s="12">
        <v>13293.8</v>
      </c>
      <c r="F743" t="s">
        <v>16</v>
      </c>
      <c r="G743" t="s">
        <v>17</v>
      </c>
      <c r="H743" t="s">
        <v>18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1492</v>
      </c>
      <c r="O743" s="8">
        <f>E743/D743*100</f>
        <v>102.25999999999999</v>
      </c>
      <c r="P743" s="12">
        <f>E743/L743</f>
        <v>141.42340425531913</v>
      </c>
      <c r="Q743" t="str">
        <f>LEFT(N743,SEARCH("/",N743,1)-1)</f>
        <v>publishing</v>
      </c>
      <c r="R743" t="str">
        <f>RIGHT(N743,LEN(N743)-SEARCH("/",N743,1))</f>
        <v>nonfiction</v>
      </c>
      <c r="S743" s="15">
        <f t="shared" si="22"/>
        <v>41401.648217592592</v>
      </c>
      <c r="T743" s="15">
        <f t="shared" si="23"/>
        <v>41436.648217592592</v>
      </c>
    </row>
    <row r="744" spans="1:20" ht="60" x14ac:dyDescent="0.25">
      <c r="A744">
        <v>742</v>
      </c>
      <c r="B744" s="3" t="s">
        <v>1535</v>
      </c>
      <c r="C744" s="3" t="s">
        <v>1536</v>
      </c>
      <c r="D744" s="12">
        <v>1400</v>
      </c>
      <c r="E744" s="12">
        <v>1550</v>
      </c>
      <c r="F744" t="s">
        <v>16</v>
      </c>
      <c r="G744" t="s">
        <v>17</v>
      </c>
      <c r="H744" t="s">
        <v>18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1492</v>
      </c>
      <c r="O744" s="8">
        <f>E744/D744*100</f>
        <v>110.71428571428572</v>
      </c>
      <c r="P744" s="12">
        <f>E744/L744</f>
        <v>67.391304347826093</v>
      </c>
      <c r="Q744" t="str">
        <f>LEFT(N744,SEARCH("/",N744,1)-1)</f>
        <v>publishing</v>
      </c>
      <c r="R744" t="str">
        <f>RIGHT(N744,LEN(N744)-SEARCH("/",N744,1))</f>
        <v>nonfiction</v>
      </c>
      <c r="S744" s="15">
        <f t="shared" si="22"/>
        <v>41689.917962962965</v>
      </c>
      <c r="T744" s="15">
        <f t="shared" si="23"/>
        <v>41719.876296296294</v>
      </c>
    </row>
    <row r="745" spans="1:20" ht="60" x14ac:dyDescent="0.25">
      <c r="A745">
        <v>743</v>
      </c>
      <c r="B745" s="3" t="s">
        <v>1537</v>
      </c>
      <c r="C745" s="3" t="s">
        <v>1538</v>
      </c>
      <c r="D745" s="12">
        <v>550</v>
      </c>
      <c r="E745" s="12">
        <v>814</v>
      </c>
      <c r="F745" t="s">
        <v>16</v>
      </c>
      <c r="G745" t="s">
        <v>17</v>
      </c>
      <c r="H745" t="s">
        <v>18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1492</v>
      </c>
      <c r="O745" s="8">
        <f>E745/D745*100</f>
        <v>148</v>
      </c>
      <c r="P745" s="12">
        <f>E745/L745</f>
        <v>54.266666666666666</v>
      </c>
      <c r="Q745" t="str">
        <f>LEFT(N745,SEARCH("/",N745,1)-1)</f>
        <v>publishing</v>
      </c>
      <c r="R745" t="str">
        <f>RIGHT(N745,LEN(N745)-SEARCH("/",N745,1))</f>
        <v>nonfiction</v>
      </c>
      <c r="S745" s="15">
        <f t="shared" si="22"/>
        <v>40990.709317129629</v>
      </c>
      <c r="T745" s="15">
        <f t="shared" si="23"/>
        <v>41015.875</v>
      </c>
    </row>
    <row r="746" spans="1:20" ht="45" x14ac:dyDescent="0.25">
      <c r="A746">
        <v>744</v>
      </c>
      <c r="B746" s="3" t="s">
        <v>1539</v>
      </c>
      <c r="C746" s="3" t="s">
        <v>1540</v>
      </c>
      <c r="D746" s="12">
        <v>5000</v>
      </c>
      <c r="E746" s="12">
        <v>5116</v>
      </c>
      <c r="F746" t="s">
        <v>16</v>
      </c>
      <c r="G746" t="s">
        <v>17</v>
      </c>
      <c r="H746" t="s">
        <v>18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1492</v>
      </c>
      <c r="O746" s="8">
        <f>E746/D746*100</f>
        <v>102.32000000000001</v>
      </c>
      <c r="P746" s="12">
        <f>E746/L746</f>
        <v>82.516129032258064</v>
      </c>
      <c r="Q746" t="str">
        <f>LEFT(N746,SEARCH("/",N746,1)-1)</f>
        <v>publishing</v>
      </c>
      <c r="R746" t="str">
        <f>RIGHT(N746,LEN(N746)-SEARCH("/",N746,1))</f>
        <v>nonfiction</v>
      </c>
      <c r="S746" s="15">
        <f t="shared" si="22"/>
        <v>41226.95721064815</v>
      </c>
      <c r="T746" s="15">
        <f t="shared" si="23"/>
        <v>41256.95721064815</v>
      </c>
    </row>
    <row r="747" spans="1:20" ht="60" x14ac:dyDescent="0.25">
      <c r="A747">
        <v>745</v>
      </c>
      <c r="B747" s="3" t="s">
        <v>1541</v>
      </c>
      <c r="C747" s="3" t="s">
        <v>1542</v>
      </c>
      <c r="D747" s="12">
        <v>2220</v>
      </c>
      <c r="E747" s="12">
        <v>3976</v>
      </c>
      <c r="F747" t="s">
        <v>16</v>
      </c>
      <c r="G747" t="s">
        <v>17</v>
      </c>
      <c r="H747" t="s">
        <v>18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1492</v>
      </c>
      <c r="O747" s="8">
        <f>E747/D747*100</f>
        <v>179.09909909909908</v>
      </c>
      <c r="P747" s="12">
        <f>E747/L747</f>
        <v>53.729729729729726</v>
      </c>
      <c r="Q747" t="str">
        <f>LEFT(N747,SEARCH("/",N747,1)-1)</f>
        <v>publishing</v>
      </c>
      <c r="R747" t="str">
        <f>RIGHT(N747,LEN(N747)-SEARCH("/",N747,1))</f>
        <v>nonfiction</v>
      </c>
      <c r="S747" s="15">
        <f t="shared" si="22"/>
        <v>41367.572280092594</v>
      </c>
      <c r="T747" s="15">
        <f t="shared" si="23"/>
        <v>41397.572280092594</v>
      </c>
    </row>
    <row r="748" spans="1:20" ht="30" x14ac:dyDescent="0.25">
      <c r="A748">
        <v>746</v>
      </c>
      <c r="B748" s="3" t="s">
        <v>1543</v>
      </c>
      <c r="C748" s="3" t="s">
        <v>1544</v>
      </c>
      <c r="D748" s="12">
        <v>2987</v>
      </c>
      <c r="E748" s="12">
        <v>3318</v>
      </c>
      <c r="F748" t="s">
        <v>16</v>
      </c>
      <c r="G748" t="s">
        <v>17</v>
      </c>
      <c r="H748" t="s">
        <v>18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1492</v>
      </c>
      <c r="O748" s="8">
        <f>E748/D748*100</f>
        <v>111.08135252761969</v>
      </c>
      <c r="P748" s="12">
        <f>E748/L748</f>
        <v>34.206185567010309</v>
      </c>
      <c r="Q748" t="str">
        <f>LEFT(N748,SEARCH("/",N748,1)-1)</f>
        <v>publishing</v>
      </c>
      <c r="R748" t="str">
        <f>RIGHT(N748,LEN(N748)-SEARCH("/",N748,1))</f>
        <v>nonfiction</v>
      </c>
      <c r="S748" s="15">
        <f t="shared" si="22"/>
        <v>41157.042928240742</v>
      </c>
      <c r="T748" s="15">
        <f t="shared" si="23"/>
        <v>41175.165972222225</v>
      </c>
    </row>
    <row r="749" spans="1:20" ht="60" x14ac:dyDescent="0.25">
      <c r="A749">
        <v>747</v>
      </c>
      <c r="B749" s="3" t="s">
        <v>1545</v>
      </c>
      <c r="C749" s="3" t="s">
        <v>1546</v>
      </c>
      <c r="D749" s="12">
        <v>7000</v>
      </c>
      <c r="E749" s="12">
        <v>7003</v>
      </c>
      <c r="F749" t="s">
        <v>16</v>
      </c>
      <c r="G749" t="s">
        <v>387</v>
      </c>
      <c r="H749" t="s">
        <v>55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1492</v>
      </c>
      <c r="O749" s="8">
        <f>E749/D749*100</f>
        <v>100.04285714285714</v>
      </c>
      <c r="P749" s="12">
        <f>E749/L749</f>
        <v>127.32727272727273</v>
      </c>
      <c r="Q749" t="str">
        <f>LEFT(N749,SEARCH("/",N749,1)-1)</f>
        <v>publishing</v>
      </c>
      <c r="R749" t="str">
        <f>RIGHT(N749,LEN(N749)-SEARCH("/",N749,1))</f>
        <v>nonfiction</v>
      </c>
      <c r="S749" s="15">
        <f t="shared" si="22"/>
        <v>41988.548831018517</v>
      </c>
      <c r="T749" s="15">
        <f t="shared" si="23"/>
        <v>42019.454166666663</v>
      </c>
    </row>
    <row r="750" spans="1:20" ht="45" x14ac:dyDescent="0.25">
      <c r="A750">
        <v>748</v>
      </c>
      <c r="B750" s="3" t="s">
        <v>1547</v>
      </c>
      <c r="C750" s="3" t="s">
        <v>1548</v>
      </c>
      <c r="D750" s="12">
        <v>2000</v>
      </c>
      <c r="E750" s="12">
        <v>2005</v>
      </c>
      <c r="F750" t="s">
        <v>16</v>
      </c>
      <c r="G750" t="s">
        <v>17</v>
      </c>
      <c r="H750" t="s">
        <v>18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1492</v>
      </c>
      <c r="O750" s="8">
        <f>E750/D750*100</f>
        <v>100.25</v>
      </c>
      <c r="P750" s="12">
        <f>E750/L750</f>
        <v>45.56818181818182</v>
      </c>
      <c r="Q750" t="str">
        <f>LEFT(N750,SEARCH("/",N750,1)-1)</f>
        <v>publishing</v>
      </c>
      <c r="R750" t="str">
        <f>RIGHT(N750,LEN(N750)-SEARCH("/",N750,1))</f>
        <v>nonfiction</v>
      </c>
      <c r="S750" s="15">
        <f t="shared" si="22"/>
        <v>41831.846828703703</v>
      </c>
      <c r="T750" s="15">
        <f t="shared" si="23"/>
        <v>41861.846828703703</v>
      </c>
    </row>
    <row r="751" spans="1:20" ht="60" x14ac:dyDescent="0.25">
      <c r="A751">
        <v>749</v>
      </c>
      <c r="B751" s="3" t="s">
        <v>1549</v>
      </c>
      <c r="C751" s="3" t="s">
        <v>1550</v>
      </c>
      <c r="D751" s="12">
        <v>10000</v>
      </c>
      <c r="E751" s="12">
        <v>10556</v>
      </c>
      <c r="F751" t="s">
        <v>16</v>
      </c>
      <c r="G751" t="s">
        <v>17</v>
      </c>
      <c r="H751" t="s">
        <v>18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1492</v>
      </c>
      <c r="O751" s="8">
        <f>E751/D751*100</f>
        <v>105.56</v>
      </c>
      <c r="P751" s="12">
        <f>E751/L751</f>
        <v>95.963636363636368</v>
      </c>
      <c r="Q751" t="str">
        <f>LEFT(N751,SEARCH("/",N751,1)-1)</f>
        <v>publishing</v>
      </c>
      <c r="R751" t="str">
        <f>RIGHT(N751,LEN(N751)-SEARCH("/",N751,1))</f>
        <v>nonfiction</v>
      </c>
      <c r="S751" s="15">
        <f t="shared" si="22"/>
        <v>42733.94131944445</v>
      </c>
      <c r="T751" s="15">
        <f t="shared" si="23"/>
        <v>42763.94131944445</v>
      </c>
    </row>
    <row r="752" spans="1:20" ht="60" x14ac:dyDescent="0.25">
      <c r="A752">
        <v>750</v>
      </c>
      <c r="B752" s="3" t="s">
        <v>1551</v>
      </c>
      <c r="C752" s="3" t="s">
        <v>1552</v>
      </c>
      <c r="D752" s="12">
        <v>4444</v>
      </c>
      <c r="E752" s="12">
        <v>4559</v>
      </c>
      <c r="F752" t="s">
        <v>16</v>
      </c>
      <c r="G752" t="s">
        <v>17</v>
      </c>
      <c r="H752" t="s">
        <v>18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1492</v>
      </c>
      <c r="O752" s="8">
        <f>E752/D752*100</f>
        <v>102.58775877587757</v>
      </c>
      <c r="P752" s="12">
        <f>E752/L752</f>
        <v>77.271186440677965</v>
      </c>
      <c r="Q752" t="str">
        <f>LEFT(N752,SEARCH("/",N752,1)-1)</f>
        <v>publishing</v>
      </c>
      <c r="R752" t="str">
        <f>RIGHT(N752,LEN(N752)-SEARCH("/",N752,1))</f>
        <v>nonfiction</v>
      </c>
      <c r="S752" s="15">
        <f t="shared" si="22"/>
        <v>41299.878148148149</v>
      </c>
      <c r="T752" s="15">
        <f t="shared" si="23"/>
        <v>41329.878148148149</v>
      </c>
    </row>
    <row r="753" spans="1:20" ht="45" x14ac:dyDescent="0.25">
      <c r="A753">
        <v>751</v>
      </c>
      <c r="B753" s="3" t="s">
        <v>1553</v>
      </c>
      <c r="C753" s="3" t="s">
        <v>1554</v>
      </c>
      <c r="D753" s="12">
        <v>3000</v>
      </c>
      <c r="E753" s="12">
        <v>3555</v>
      </c>
      <c r="F753" t="s">
        <v>16</v>
      </c>
      <c r="G753" t="s">
        <v>17</v>
      </c>
      <c r="H753" t="s">
        <v>18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1492</v>
      </c>
      <c r="O753" s="8">
        <f>E753/D753*100</f>
        <v>118.5</v>
      </c>
      <c r="P753" s="12">
        <f>E753/L753</f>
        <v>57.338709677419352</v>
      </c>
      <c r="Q753" t="str">
        <f>LEFT(N753,SEARCH("/",N753,1)-1)</f>
        <v>publishing</v>
      </c>
      <c r="R753" t="str">
        <f>RIGHT(N753,LEN(N753)-SEARCH("/",N753,1))</f>
        <v>nonfiction</v>
      </c>
      <c r="S753" s="15">
        <f t="shared" si="22"/>
        <v>40713.630497685182</v>
      </c>
      <c r="T753" s="15">
        <f t="shared" si="23"/>
        <v>40759.630497685182</v>
      </c>
    </row>
    <row r="754" spans="1:20" ht="60" x14ac:dyDescent="0.25">
      <c r="A754">
        <v>752</v>
      </c>
      <c r="B754" s="3" t="s">
        <v>1555</v>
      </c>
      <c r="C754" s="3" t="s">
        <v>1556</v>
      </c>
      <c r="D754" s="12">
        <v>5000</v>
      </c>
      <c r="E754" s="12">
        <v>5585</v>
      </c>
      <c r="F754" t="s">
        <v>16</v>
      </c>
      <c r="G754" t="s">
        <v>50</v>
      </c>
      <c r="H754" t="s">
        <v>51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1492</v>
      </c>
      <c r="O754" s="8">
        <f>E754/D754*100</f>
        <v>111.7</v>
      </c>
      <c r="P754" s="12">
        <f>E754/L754</f>
        <v>53.19047619047619</v>
      </c>
      <c r="Q754" t="str">
        <f>LEFT(N754,SEARCH("/",N754,1)-1)</f>
        <v>publishing</v>
      </c>
      <c r="R754" t="str">
        <f>RIGHT(N754,LEN(N754)-SEARCH("/",N754,1))</f>
        <v>nonfiction</v>
      </c>
      <c r="S754" s="15">
        <f t="shared" si="22"/>
        <v>42639.421493055561</v>
      </c>
      <c r="T754" s="15">
        <f t="shared" si="23"/>
        <v>42659.458333333328</v>
      </c>
    </row>
    <row r="755" spans="1:20" ht="60" x14ac:dyDescent="0.25">
      <c r="A755">
        <v>753</v>
      </c>
      <c r="B755" s="3" t="s">
        <v>1557</v>
      </c>
      <c r="C755" s="3" t="s">
        <v>1558</v>
      </c>
      <c r="D755" s="12">
        <v>10000</v>
      </c>
      <c r="E755" s="12">
        <v>12800</v>
      </c>
      <c r="F755" t="s">
        <v>16</v>
      </c>
      <c r="G755" t="s">
        <v>17</v>
      </c>
      <c r="H755" t="s">
        <v>18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1492</v>
      </c>
      <c r="O755" s="8">
        <f>E755/D755*100</f>
        <v>128</v>
      </c>
      <c r="P755" s="12">
        <f>E755/L755</f>
        <v>492.30769230769232</v>
      </c>
      <c r="Q755" t="str">
        <f>LEFT(N755,SEARCH("/",N755,1)-1)</f>
        <v>publishing</v>
      </c>
      <c r="R755" t="str">
        <f>RIGHT(N755,LEN(N755)-SEARCH("/",N755,1))</f>
        <v>nonfiction</v>
      </c>
      <c r="S755" s="15">
        <f t="shared" si="22"/>
        <v>42019.590173611112</v>
      </c>
      <c r="T755" s="15">
        <f t="shared" si="23"/>
        <v>42049.590173611112</v>
      </c>
    </row>
    <row r="756" spans="1:20" ht="60" x14ac:dyDescent="0.25">
      <c r="A756">
        <v>754</v>
      </c>
      <c r="B756" s="3" t="s">
        <v>1559</v>
      </c>
      <c r="C756" s="3" t="s">
        <v>1560</v>
      </c>
      <c r="D756" s="12">
        <v>2000</v>
      </c>
      <c r="E756" s="12">
        <v>2075</v>
      </c>
      <c r="F756" t="s">
        <v>16</v>
      </c>
      <c r="G756" t="s">
        <v>17</v>
      </c>
      <c r="H756" t="s">
        <v>18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1492</v>
      </c>
      <c r="O756" s="8">
        <f>E756/D756*100</f>
        <v>103.75000000000001</v>
      </c>
      <c r="P756" s="12">
        <f>E756/L756</f>
        <v>42.346938775510203</v>
      </c>
      <c r="Q756" t="str">
        <f>LEFT(N756,SEARCH("/",N756,1)-1)</f>
        <v>publishing</v>
      </c>
      <c r="R756" t="str">
        <f>RIGHT(N756,LEN(N756)-SEARCH("/",N756,1))</f>
        <v>nonfiction</v>
      </c>
      <c r="S756" s="15">
        <f t="shared" si="22"/>
        <v>41249.749085648145</v>
      </c>
      <c r="T756" s="15">
        <f t="shared" si="23"/>
        <v>41279.749085648145</v>
      </c>
    </row>
    <row r="757" spans="1:20" ht="45" x14ac:dyDescent="0.25">
      <c r="A757">
        <v>755</v>
      </c>
      <c r="B757" s="3" t="s">
        <v>1561</v>
      </c>
      <c r="C757" s="3" t="s">
        <v>1562</v>
      </c>
      <c r="D757" s="12">
        <v>2500</v>
      </c>
      <c r="E757" s="12">
        <v>2547.69</v>
      </c>
      <c r="F757" t="s">
        <v>16</v>
      </c>
      <c r="G757" t="s">
        <v>17</v>
      </c>
      <c r="H757" t="s">
        <v>18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1492</v>
      </c>
      <c r="O757" s="8">
        <f>E757/D757*100</f>
        <v>101.9076</v>
      </c>
      <c r="P757" s="12">
        <f>E757/L757</f>
        <v>37.466029411764708</v>
      </c>
      <c r="Q757" t="str">
        <f>LEFT(N757,SEARCH("/",N757,1)-1)</f>
        <v>publishing</v>
      </c>
      <c r="R757" t="str">
        <f>RIGHT(N757,LEN(N757)-SEARCH("/",N757,1))</f>
        <v>nonfiction</v>
      </c>
      <c r="S757" s="15">
        <f t="shared" si="22"/>
        <v>41383.605057870373</v>
      </c>
      <c r="T757" s="15">
        <f t="shared" si="23"/>
        <v>41414.02847222222</v>
      </c>
    </row>
    <row r="758" spans="1:20" ht="45" x14ac:dyDescent="0.25">
      <c r="A758">
        <v>756</v>
      </c>
      <c r="B758" s="3" t="s">
        <v>1563</v>
      </c>
      <c r="C758" s="3" t="s">
        <v>1564</v>
      </c>
      <c r="D758" s="12">
        <v>700</v>
      </c>
      <c r="E758" s="12">
        <v>824</v>
      </c>
      <c r="F758" t="s">
        <v>16</v>
      </c>
      <c r="G758" t="s">
        <v>17</v>
      </c>
      <c r="H758" t="s">
        <v>18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1492</v>
      </c>
      <c r="O758" s="8">
        <f>E758/D758*100</f>
        <v>117.71428571428571</v>
      </c>
      <c r="P758" s="12">
        <f>E758/L758</f>
        <v>37.454545454545453</v>
      </c>
      <c r="Q758" t="str">
        <f>LEFT(N758,SEARCH("/",N758,1)-1)</f>
        <v>publishing</v>
      </c>
      <c r="R758" t="str">
        <f>RIGHT(N758,LEN(N758)-SEARCH("/",N758,1))</f>
        <v>nonfiction</v>
      </c>
      <c r="S758" s="15">
        <f t="shared" si="22"/>
        <v>40590.766886574071</v>
      </c>
      <c r="T758" s="15">
        <f t="shared" si="23"/>
        <v>40651.725219907406</v>
      </c>
    </row>
    <row r="759" spans="1:20" ht="60" x14ac:dyDescent="0.25">
      <c r="A759">
        <v>757</v>
      </c>
      <c r="B759" s="3" t="s">
        <v>1565</v>
      </c>
      <c r="C759" s="3" t="s">
        <v>1566</v>
      </c>
      <c r="D759" s="12">
        <v>250</v>
      </c>
      <c r="E759" s="12">
        <v>595</v>
      </c>
      <c r="F759" t="s">
        <v>16</v>
      </c>
      <c r="G759" t="s">
        <v>17</v>
      </c>
      <c r="H759" t="s">
        <v>18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1492</v>
      </c>
      <c r="O759" s="8">
        <f>E759/D759*100</f>
        <v>238</v>
      </c>
      <c r="P759" s="12">
        <f>E759/L759</f>
        <v>33.055555555555557</v>
      </c>
      <c r="Q759" t="str">
        <f>LEFT(N759,SEARCH("/",N759,1)-1)</f>
        <v>publishing</v>
      </c>
      <c r="R759" t="str">
        <f>RIGHT(N759,LEN(N759)-SEARCH("/",N759,1))</f>
        <v>nonfiction</v>
      </c>
      <c r="S759" s="15">
        <f t="shared" si="22"/>
        <v>41235.054560185185</v>
      </c>
      <c r="T759" s="15">
        <f t="shared" si="23"/>
        <v>41249.054560185185</v>
      </c>
    </row>
    <row r="760" spans="1:20" ht="45" x14ac:dyDescent="0.25">
      <c r="A760">
        <v>758</v>
      </c>
      <c r="B760" s="3" t="s">
        <v>1567</v>
      </c>
      <c r="C760" s="3" t="s">
        <v>1568</v>
      </c>
      <c r="D760" s="12">
        <v>2500</v>
      </c>
      <c r="E760" s="12">
        <v>2550</v>
      </c>
      <c r="F760" t="s">
        <v>16</v>
      </c>
      <c r="G760" t="s">
        <v>17</v>
      </c>
      <c r="H760" t="s">
        <v>18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1492</v>
      </c>
      <c r="O760" s="8">
        <f>E760/D760*100</f>
        <v>102</v>
      </c>
      <c r="P760" s="12">
        <f>E760/L760</f>
        <v>134.21052631578948</v>
      </c>
      <c r="Q760" t="str">
        <f>LEFT(N760,SEARCH("/",N760,1)-1)</f>
        <v>publishing</v>
      </c>
      <c r="R760" t="str">
        <f>RIGHT(N760,LEN(N760)-SEARCH("/",N760,1))</f>
        <v>nonfiction</v>
      </c>
      <c r="S760" s="15">
        <f t="shared" si="22"/>
        <v>40429.836435185185</v>
      </c>
      <c r="T760" s="15">
        <f t="shared" si="23"/>
        <v>40459.836435185185</v>
      </c>
    </row>
    <row r="761" spans="1:20" ht="45" x14ac:dyDescent="0.25">
      <c r="A761">
        <v>759</v>
      </c>
      <c r="B761" s="3" t="s">
        <v>1569</v>
      </c>
      <c r="C761" s="3" t="s">
        <v>1570</v>
      </c>
      <c r="D761" s="12">
        <v>5000</v>
      </c>
      <c r="E761" s="12">
        <v>5096</v>
      </c>
      <c r="F761" t="s">
        <v>16</v>
      </c>
      <c r="G761" t="s">
        <v>24</v>
      </c>
      <c r="H761" t="s">
        <v>25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1492</v>
      </c>
      <c r="O761" s="8">
        <f>E761/D761*100</f>
        <v>101.92000000000002</v>
      </c>
      <c r="P761" s="12">
        <f>E761/L761</f>
        <v>51.474747474747474</v>
      </c>
      <c r="Q761" t="str">
        <f>LEFT(N761,SEARCH("/",N761,1)-1)</f>
        <v>publishing</v>
      </c>
      <c r="R761" t="str">
        <f>RIGHT(N761,LEN(N761)-SEARCH("/",N761,1))</f>
        <v>nonfiction</v>
      </c>
      <c r="S761" s="15">
        <f t="shared" si="22"/>
        <v>41789.330312500002</v>
      </c>
      <c r="T761" s="15">
        <f t="shared" si="23"/>
        <v>41829.330312500002</v>
      </c>
    </row>
    <row r="762" spans="1:20" ht="60" x14ac:dyDescent="0.25">
      <c r="A762">
        <v>760</v>
      </c>
      <c r="B762" s="3" t="s">
        <v>1571</v>
      </c>
      <c r="C762" s="3" t="s">
        <v>1572</v>
      </c>
      <c r="D762" s="12">
        <v>2200</v>
      </c>
      <c r="E762" s="12">
        <v>0</v>
      </c>
      <c r="F762" t="s">
        <v>357</v>
      </c>
      <c r="G762" t="s">
        <v>17</v>
      </c>
      <c r="H762" t="s">
        <v>18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1573</v>
      </c>
      <c r="O762" s="8">
        <f>E762/D762*100</f>
        <v>0</v>
      </c>
      <c r="P762" s="12" t="e">
        <f>E762/L762</f>
        <v>#DIV/0!</v>
      </c>
      <c r="Q762" t="str">
        <f>LEFT(N762,SEARCH("/",N762,1)-1)</f>
        <v>publishing</v>
      </c>
      <c r="R762" t="str">
        <f>RIGHT(N762,LEN(N762)-SEARCH("/",N762,1))</f>
        <v>fiction</v>
      </c>
      <c r="S762" s="15">
        <f t="shared" si="22"/>
        <v>42670.764039351852</v>
      </c>
      <c r="T762" s="15">
        <f t="shared" si="23"/>
        <v>42700.805706018517</v>
      </c>
    </row>
    <row r="763" spans="1:20" ht="45" x14ac:dyDescent="0.25">
      <c r="A763">
        <v>761</v>
      </c>
      <c r="B763" s="3" t="s">
        <v>1574</v>
      </c>
      <c r="C763" s="3" t="s">
        <v>1575</v>
      </c>
      <c r="D763" s="12">
        <v>5000</v>
      </c>
      <c r="E763" s="12">
        <v>235</v>
      </c>
      <c r="F763" t="s">
        <v>357</v>
      </c>
      <c r="G763" t="s">
        <v>17</v>
      </c>
      <c r="H763" t="s">
        <v>18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1573</v>
      </c>
      <c r="O763" s="8">
        <f>E763/D763*100</f>
        <v>4.7</v>
      </c>
      <c r="P763" s="12">
        <f>E763/L763</f>
        <v>39.166666666666664</v>
      </c>
      <c r="Q763" t="str">
        <f>LEFT(N763,SEARCH("/",N763,1)-1)</f>
        <v>publishing</v>
      </c>
      <c r="R763" t="str">
        <f>RIGHT(N763,LEN(N763)-SEARCH("/",N763,1))</f>
        <v>fiction</v>
      </c>
      <c r="S763" s="15">
        <f t="shared" si="22"/>
        <v>41642.751458333332</v>
      </c>
      <c r="T763" s="15">
        <f t="shared" si="23"/>
        <v>41672.751458333332</v>
      </c>
    </row>
    <row r="764" spans="1:20" ht="45" x14ac:dyDescent="0.25">
      <c r="A764">
        <v>762</v>
      </c>
      <c r="B764" s="3" t="s">
        <v>1576</v>
      </c>
      <c r="C764" s="3" t="s">
        <v>1577</v>
      </c>
      <c r="D764" s="12">
        <v>3500</v>
      </c>
      <c r="E764" s="12">
        <v>0</v>
      </c>
      <c r="F764" t="s">
        <v>357</v>
      </c>
      <c r="G764" t="s">
        <v>1424</v>
      </c>
      <c r="H764" t="s">
        <v>1425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1573</v>
      </c>
      <c r="O764" s="8">
        <f>E764/D764*100</f>
        <v>0</v>
      </c>
      <c r="P764" s="12" t="e">
        <f>E764/L764</f>
        <v>#DIV/0!</v>
      </c>
      <c r="Q764" t="str">
        <f>LEFT(N764,SEARCH("/",N764,1)-1)</f>
        <v>publishing</v>
      </c>
      <c r="R764" t="str">
        <f>RIGHT(N764,LEN(N764)-SEARCH("/",N764,1))</f>
        <v>fiction</v>
      </c>
      <c r="S764" s="15">
        <f t="shared" si="22"/>
        <v>42690.858449074076</v>
      </c>
      <c r="T764" s="15">
        <f t="shared" si="23"/>
        <v>42708.25</v>
      </c>
    </row>
    <row r="765" spans="1:20" ht="45" x14ac:dyDescent="0.25">
      <c r="A765">
        <v>763</v>
      </c>
      <c r="B765" s="3" t="s">
        <v>1578</v>
      </c>
      <c r="C765" s="3" t="s">
        <v>1579</v>
      </c>
      <c r="D765" s="12">
        <v>4290</v>
      </c>
      <c r="E765" s="12">
        <v>5</v>
      </c>
      <c r="F765" t="s">
        <v>357</v>
      </c>
      <c r="G765" t="s">
        <v>24</v>
      </c>
      <c r="H765" t="s">
        <v>25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1573</v>
      </c>
      <c r="O765" s="8">
        <f>E765/D765*100</f>
        <v>0.11655011655011654</v>
      </c>
      <c r="P765" s="12">
        <f>E765/L765</f>
        <v>5</v>
      </c>
      <c r="Q765" t="str">
        <f>LEFT(N765,SEARCH("/",N765,1)-1)</f>
        <v>publishing</v>
      </c>
      <c r="R765" t="str">
        <f>RIGHT(N765,LEN(N765)-SEARCH("/",N765,1))</f>
        <v>fiction</v>
      </c>
      <c r="S765" s="15">
        <f t="shared" si="22"/>
        <v>41471.446851851848</v>
      </c>
      <c r="T765" s="15">
        <f t="shared" si="23"/>
        <v>41501.446851851848</v>
      </c>
    </row>
    <row r="766" spans="1:20" ht="45" x14ac:dyDescent="0.25">
      <c r="A766">
        <v>764</v>
      </c>
      <c r="B766" s="3" t="s">
        <v>1580</v>
      </c>
      <c r="C766" s="3" t="s">
        <v>1581</v>
      </c>
      <c r="D766" s="12">
        <v>5000</v>
      </c>
      <c r="E766" s="12">
        <v>0</v>
      </c>
      <c r="F766" t="s">
        <v>357</v>
      </c>
      <c r="G766" t="s">
        <v>17</v>
      </c>
      <c r="H766" t="s">
        <v>18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1573</v>
      </c>
      <c r="O766" s="8">
        <f>E766/D766*100</f>
        <v>0</v>
      </c>
      <c r="P766" s="12" t="e">
        <f>E766/L766</f>
        <v>#DIV/0!</v>
      </c>
      <c r="Q766" t="str">
        <f>LEFT(N766,SEARCH("/",N766,1)-1)</f>
        <v>publishing</v>
      </c>
      <c r="R766" t="str">
        <f>RIGHT(N766,LEN(N766)-SEARCH("/",N766,1))</f>
        <v>fiction</v>
      </c>
      <c r="S766" s="15">
        <f t="shared" si="22"/>
        <v>42227.173159722224</v>
      </c>
      <c r="T766" s="15">
        <f t="shared" si="23"/>
        <v>42257.173159722224</v>
      </c>
    </row>
    <row r="767" spans="1:20" ht="60" x14ac:dyDescent="0.25">
      <c r="A767">
        <v>765</v>
      </c>
      <c r="B767" s="3" t="s">
        <v>1582</v>
      </c>
      <c r="C767" s="3" t="s">
        <v>1583</v>
      </c>
      <c r="D767" s="12">
        <v>7000</v>
      </c>
      <c r="E767" s="12">
        <v>2521</v>
      </c>
      <c r="F767" t="s">
        <v>357</v>
      </c>
      <c r="G767" t="s">
        <v>17</v>
      </c>
      <c r="H767" t="s">
        <v>18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1573</v>
      </c>
      <c r="O767" s="8">
        <f>E767/D767*100</f>
        <v>36.014285714285712</v>
      </c>
      <c r="P767" s="12">
        <f>E767/L767</f>
        <v>57.295454545454547</v>
      </c>
      <c r="Q767" t="str">
        <f>LEFT(N767,SEARCH("/",N767,1)-1)</f>
        <v>publishing</v>
      </c>
      <c r="R767" t="str">
        <f>RIGHT(N767,LEN(N767)-SEARCH("/",N767,1))</f>
        <v>fiction</v>
      </c>
      <c r="S767" s="15">
        <f t="shared" si="22"/>
        <v>41901.542638888888</v>
      </c>
      <c r="T767" s="15">
        <f t="shared" si="23"/>
        <v>41931.542638888888</v>
      </c>
    </row>
    <row r="768" spans="1:20" ht="60" x14ac:dyDescent="0.25">
      <c r="A768">
        <v>766</v>
      </c>
      <c r="B768" s="3" t="s">
        <v>1584</v>
      </c>
      <c r="C768" s="3" t="s">
        <v>1585</v>
      </c>
      <c r="D768" s="12">
        <v>4000</v>
      </c>
      <c r="E768" s="12">
        <v>0</v>
      </c>
      <c r="F768" t="s">
        <v>357</v>
      </c>
      <c r="G768" t="s">
        <v>159</v>
      </c>
      <c r="H768" t="s">
        <v>160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1573</v>
      </c>
      <c r="O768" s="8">
        <f>E768/D768*100</f>
        <v>0</v>
      </c>
      <c r="P768" s="12" t="e">
        <f>E768/L768</f>
        <v>#DIV/0!</v>
      </c>
      <c r="Q768" t="str">
        <f>LEFT(N768,SEARCH("/",N768,1)-1)</f>
        <v>publishing</v>
      </c>
      <c r="R768" t="str">
        <f>RIGHT(N768,LEN(N768)-SEARCH("/",N768,1))</f>
        <v>fiction</v>
      </c>
      <c r="S768" s="15">
        <f t="shared" si="22"/>
        <v>42021.783368055556</v>
      </c>
      <c r="T768" s="15">
        <f t="shared" si="23"/>
        <v>42051.783368055556</v>
      </c>
    </row>
    <row r="769" spans="1:20" ht="75" x14ac:dyDescent="0.25">
      <c r="A769">
        <v>767</v>
      </c>
      <c r="B769" s="3" t="s">
        <v>1586</v>
      </c>
      <c r="C769" s="3" t="s">
        <v>1587</v>
      </c>
      <c r="D769" s="12">
        <v>5000</v>
      </c>
      <c r="E769" s="12">
        <v>177</v>
      </c>
      <c r="F769" t="s">
        <v>357</v>
      </c>
      <c r="G769" t="s">
        <v>17</v>
      </c>
      <c r="H769" t="s">
        <v>18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1573</v>
      </c>
      <c r="O769" s="8">
        <f>E769/D769*100</f>
        <v>3.54</v>
      </c>
      <c r="P769" s="12">
        <f>E769/L769</f>
        <v>59</v>
      </c>
      <c r="Q769" t="str">
        <f>LEFT(N769,SEARCH("/",N769,1)-1)</f>
        <v>publishing</v>
      </c>
      <c r="R769" t="str">
        <f>RIGHT(N769,LEN(N769)-SEARCH("/",N769,1))</f>
        <v>fiction</v>
      </c>
      <c r="S769" s="15">
        <f t="shared" si="22"/>
        <v>42115.143634259264</v>
      </c>
      <c r="T769" s="15">
        <f t="shared" si="23"/>
        <v>42145.143634259264</v>
      </c>
    </row>
    <row r="770" spans="1:20" ht="60" x14ac:dyDescent="0.25">
      <c r="A770">
        <v>768</v>
      </c>
      <c r="B770" s="3" t="s">
        <v>1588</v>
      </c>
      <c r="C770" s="3" t="s">
        <v>1589</v>
      </c>
      <c r="D770" s="12">
        <v>2500</v>
      </c>
      <c r="E770" s="12">
        <v>0</v>
      </c>
      <c r="F770" t="s">
        <v>357</v>
      </c>
      <c r="G770" t="s">
        <v>17</v>
      </c>
      <c r="H770" t="s">
        <v>18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1573</v>
      </c>
      <c r="O770" s="8">
        <f>E770/D770*100</f>
        <v>0</v>
      </c>
      <c r="P770" s="12" t="e">
        <f>E770/L770</f>
        <v>#DIV/0!</v>
      </c>
      <c r="Q770" t="str">
        <f>LEFT(N770,SEARCH("/",N770,1)-1)</f>
        <v>publishing</v>
      </c>
      <c r="R770" t="str">
        <f>RIGHT(N770,LEN(N770)-SEARCH("/",N770,1))</f>
        <v>fiction</v>
      </c>
      <c r="S770" s="15">
        <f t="shared" si="22"/>
        <v>41594.207060185188</v>
      </c>
      <c r="T770" s="15">
        <f t="shared" si="23"/>
        <v>41624.207060185188</v>
      </c>
    </row>
    <row r="771" spans="1:20" ht="60" x14ac:dyDescent="0.25">
      <c r="A771">
        <v>769</v>
      </c>
      <c r="B771" s="3" t="s">
        <v>1590</v>
      </c>
      <c r="C771" s="3" t="s">
        <v>1591</v>
      </c>
      <c r="D771" s="12">
        <v>4000</v>
      </c>
      <c r="E771" s="12">
        <v>1656</v>
      </c>
      <c r="F771" t="s">
        <v>357</v>
      </c>
      <c r="G771" t="s">
        <v>17</v>
      </c>
      <c r="H771" t="s">
        <v>18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1573</v>
      </c>
      <c r="O771" s="8">
        <f>E771/D771*100</f>
        <v>41.4</v>
      </c>
      <c r="P771" s="12">
        <f>E771/L771</f>
        <v>31.846153846153847</v>
      </c>
      <c r="Q771" t="str">
        <f>LEFT(N771,SEARCH("/",N771,1)-1)</f>
        <v>publishing</v>
      </c>
      <c r="R771" t="str">
        <f>RIGHT(N771,LEN(N771)-SEARCH("/",N771,1))</f>
        <v>fiction</v>
      </c>
      <c r="S771" s="15">
        <f t="shared" ref="S771:S834" si="24">(((J771/60)/60)/24)+DATE(1970,1,1)</f>
        <v>41604.996458333335</v>
      </c>
      <c r="T771" s="15">
        <f t="shared" ref="T771:T834" si="25">(((I771/60)/60)/24)+DATE(1970,1,1)</f>
        <v>41634.996458333335</v>
      </c>
    </row>
    <row r="772" spans="1:20" ht="60" x14ac:dyDescent="0.25">
      <c r="A772">
        <v>770</v>
      </c>
      <c r="B772" s="3" t="s">
        <v>1592</v>
      </c>
      <c r="C772" s="3" t="s">
        <v>1593</v>
      </c>
      <c r="D772" s="12">
        <v>17500</v>
      </c>
      <c r="E772" s="12">
        <v>0</v>
      </c>
      <c r="F772" t="s">
        <v>357</v>
      </c>
      <c r="G772" t="s">
        <v>17</v>
      </c>
      <c r="H772" t="s">
        <v>18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1573</v>
      </c>
      <c r="O772" s="8">
        <f>E772/D772*100</f>
        <v>0</v>
      </c>
      <c r="P772" s="12" t="e">
        <f>E772/L772</f>
        <v>#DIV/0!</v>
      </c>
      <c r="Q772" t="str">
        <f>LEFT(N772,SEARCH("/",N772,1)-1)</f>
        <v>publishing</v>
      </c>
      <c r="R772" t="str">
        <f>RIGHT(N772,LEN(N772)-SEARCH("/",N772,1))</f>
        <v>fiction</v>
      </c>
      <c r="S772" s="15">
        <f t="shared" si="24"/>
        <v>41289.999641203707</v>
      </c>
      <c r="T772" s="15">
        <f t="shared" si="25"/>
        <v>41329.999641203707</v>
      </c>
    </row>
    <row r="773" spans="1:20" ht="45" x14ac:dyDescent="0.25">
      <c r="A773">
        <v>771</v>
      </c>
      <c r="B773" s="3" t="s">
        <v>1594</v>
      </c>
      <c r="C773" s="3" t="s">
        <v>1595</v>
      </c>
      <c r="D773" s="12">
        <v>38000</v>
      </c>
      <c r="E773" s="12">
        <v>10</v>
      </c>
      <c r="F773" t="s">
        <v>357</v>
      </c>
      <c r="G773" t="s">
        <v>17</v>
      </c>
      <c r="H773" t="s">
        <v>18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1573</v>
      </c>
      <c r="O773" s="8">
        <f>E773/D773*100</f>
        <v>2.6315789473684209E-2</v>
      </c>
      <c r="P773" s="12">
        <f>E773/L773</f>
        <v>10</v>
      </c>
      <c r="Q773" t="str">
        <f>LEFT(N773,SEARCH("/",N773,1)-1)</f>
        <v>publishing</v>
      </c>
      <c r="R773" t="str">
        <f>RIGHT(N773,LEN(N773)-SEARCH("/",N773,1))</f>
        <v>fiction</v>
      </c>
      <c r="S773" s="15">
        <f t="shared" si="24"/>
        <v>42349.824097222227</v>
      </c>
      <c r="T773" s="15">
        <f t="shared" si="25"/>
        <v>42399.824097222227</v>
      </c>
    </row>
    <row r="774" spans="1:20" ht="60" x14ac:dyDescent="0.25">
      <c r="A774">
        <v>772</v>
      </c>
      <c r="B774" s="3" t="s">
        <v>1596</v>
      </c>
      <c r="C774" s="3" t="s">
        <v>1597</v>
      </c>
      <c r="D774" s="12">
        <v>1500</v>
      </c>
      <c r="E774" s="12">
        <v>50</v>
      </c>
      <c r="F774" t="s">
        <v>357</v>
      </c>
      <c r="G774" t="s">
        <v>17</v>
      </c>
      <c r="H774" t="s">
        <v>18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1573</v>
      </c>
      <c r="O774" s="8">
        <f>E774/D774*100</f>
        <v>3.3333333333333335</v>
      </c>
      <c r="P774" s="12">
        <f>E774/L774</f>
        <v>50</v>
      </c>
      <c r="Q774" t="str">
        <f>LEFT(N774,SEARCH("/",N774,1)-1)</f>
        <v>publishing</v>
      </c>
      <c r="R774" t="str">
        <f>RIGHT(N774,LEN(N774)-SEARCH("/",N774,1))</f>
        <v>fiction</v>
      </c>
      <c r="S774" s="15">
        <f t="shared" si="24"/>
        <v>40068.056932870371</v>
      </c>
      <c r="T774" s="15">
        <f t="shared" si="25"/>
        <v>40118.165972222225</v>
      </c>
    </row>
    <row r="775" spans="1:20" ht="60" x14ac:dyDescent="0.25">
      <c r="A775">
        <v>773</v>
      </c>
      <c r="B775" s="3" t="s">
        <v>1598</v>
      </c>
      <c r="C775" s="3" t="s">
        <v>1599</v>
      </c>
      <c r="D775" s="12">
        <v>3759</v>
      </c>
      <c r="E775" s="12">
        <v>32</v>
      </c>
      <c r="F775" t="s">
        <v>357</v>
      </c>
      <c r="G775" t="s">
        <v>24</v>
      </c>
      <c r="H775" t="s">
        <v>25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1573</v>
      </c>
      <c r="O775" s="8">
        <f>E775/D775*100</f>
        <v>0.85129023676509719</v>
      </c>
      <c r="P775" s="12">
        <f>E775/L775</f>
        <v>16</v>
      </c>
      <c r="Q775" t="str">
        <f>LEFT(N775,SEARCH("/",N775,1)-1)</f>
        <v>publishing</v>
      </c>
      <c r="R775" t="str">
        <f>RIGHT(N775,LEN(N775)-SEARCH("/",N775,1))</f>
        <v>fiction</v>
      </c>
      <c r="S775" s="15">
        <f t="shared" si="24"/>
        <v>42100.735937499994</v>
      </c>
      <c r="T775" s="15">
        <f t="shared" si="25"/>
        <v>42134.959027777775</v>
      </c>
    </row>
    <row r="776" spans="1:20" ht="60" x14ac:dyDescent="0.25">
      <c r="A776">
        <v>774</v>
      </c>
      <c r="B776" s="3" t="s">
        <v>1600</v>
      </c>
      <c r="C776" s="3" t="s">
        <v>1601</v>
      </c>
      <c r="D776" s="12">
        <v>500</v>
      </c>
      <c r="E776" s="12">
        <v>351</v>
      </c>
      <c r="F776" t="s">
        <v>357</v>
      </c>
      <c r="G776" t="s">
        <v>17</v>
      </c>
      <c r="H776" t="s">
        <v>18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1573</v>
      </c>
      <c r="O776" s="8">
        <f>E776/D776*100</f>
        <v>70.199999999999989</v>
      </c>
      <c r="P776" s="12">
        <f>E776/L776</f>
        <v>39</v>
      </c>
      <c r="Q776" t="str">
        <f>LEFT(N776,SEARCH("/",N776,1)-1)</f>
        <v>publishing</v>
      </c>
      <c r="R776" t="str">
        <f>RIGHT(N776,LEN(N776)-SEARCH("/",N776,1))</f>
        <v>fiction</v>
      </c>
      <c r="S776" s="15">
        <f t="shared" si="24"/>
        <v>41663.780300925922</v>
      </c>
      <c r="T776" s="15">
        <f t="shared" si="25"/>
        <v>41693.780300925922</v>
      </c>
    </row>
    <row r="777" spans="1:20" ht="45" x14ac:dyDescent="0.25">
      <c r="A777">
        <v>775</v>
      </c>
      <c r="B777" s="3" t="s">
        <v>1602</v>
      </c>
      <c r="C777" s="3" t="s">
        <v>1603</v>
      </c>
      <c r="D777" s="12">
        <v>10000</v>
      </c>
      <c r="E777" s="12">
        <v>170</v>
      </c>
      <c r="F777" t="s">
        <v>357</v>
      </c>
      <c r="G777" t="s">
        <v>17</v>
      </c>
      <c r="H777" t="s">
        <v>18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1573</v>
      </c>
      <c r="O777" s="8">
        <f>E777/D777*100</f>
        <v>1.7000000000000002</v>
      </c>
      <c r="P777" s="12">
        <f>E777/L777</f>
        <v>34</v>
      </c>
      <c r="Q777" t="str">
        <f>LEFT(N777,SEARCH("/",N777,1)-1)</f>
        <v>publishing</v>
      </c>
      <c r="R777" t="str">
        <f>RIGHT(N777,LEN(N777)-SEARCH("/",N777,1))</f>
        <v>fiction</v>
      </c>
      <c r="S777" s="15">
        <f t="shared" si="24"/>
        <v>40863.060127314813</v>
      </c>
      <c r="T777" s="15">
        <f t="shared" si="25"/>
        <v>40893.060127314813</v>
      </c>
    </row>
    <row r="778" spans="1:20" ht="60" x14ac:dyDescent="0.25">
      <c r="A778">
        <v>776</v>
      </c>
      <c r="B778" s="3" t="s">
        <v>1604</v>
      </c>
      <c r="C778" s="3" t="s">
        <v>1605</v>
      </c>
      <c r="D778" s="12">
        <v>7000</v>
      </c>
      <c r="E778" s="12">
        <v>3598</v>
      </c>
      <c r="F778" t="s">
        <v>357</v>
      </c>
      <c r="G778" t="s">
        <v>17</v>
      </c>
      <c r="H778" t="s">
        <v>18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1573</v>
      </c>
      <c r="O778" s="8">
        <f>E778/D778*100</f>
        <v>51.4</v>
      </c>
      <c r="P778" s="12">
        <f>E778/L778</f>
        <v>63.122807017543863</v>
      </c>
      <c r="Q778" t="str">
        <f>LEFT(N778,SEARCH("/",N778,1)-1)</f>
        <v>publishing</v>
      </c>
      <c r="R778" t="str">
        <f>RIGHT(N778,LEN(N778)-SEARCH("/",N778,1))</f>
        <v>fiction</v>
      </c>
      <c r="S778" s="15">
        <f t="shared" si="24"/>
        <v>42250.685706018514</v>
      </c>
      <c r="T778" s="15">
        <f t="shared" si="25"/>
        <v>42288.208333333328</v>
      </c>
    </row>
    <row r="779" spans="1:20" ht="60" x14ac:dyDescent="0.25">
      <c r="A779">
        <v>777</v>
      </c>
      <c r="B779" s="3" t="s">
        <v>1606</v>
      </c>
      <c r="C779" s="3" t="s">
        <v>1607</v>
      </c>
      <c r="D779" s="12">
        <v>3000</v>
      </c>
      <c r="E779" s="12">
        <v>21</v>
      </c>
      <c r="F779" t="s">
        <v>357</v>
      </c>
      <c r="G779" t="s">
        <v>17</v>
      </c>
      <c r="H779" t="s">
        <v>18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1573</v>
      </c>
      <c r="O779" s="8">
        <f>E779/D779*100</f>
        <v>0.70000000000000007</v>
      </c>
      <c r="P779" s="12">
        <f>E779/L779</f>
        <v>7</v>
      </c>
      <c r="Q779" t="str">
        <f>LEFT(N779,SEARCH("/",N779,1)-1)</f>
        <v>publishing</v>
      </c>
      <c r="R779" t="str">
        <f>RIGHT(N779,LEN(N779)-SEARCH("/",N779,1))</f>
        <v>fiction</v>
      </c>
      <c r="S779" s="15">
        <f t="shared" si="24"/>
        <v>41456.981215277774</v>
      </c>
      <c r="T779" s="15">
        <f t="shared" si="25"/>
        <v>41486.981215277774</v>
      </c>
    </row>
    <row r="780" spans="1:20" ht="45" x14ac:dyDescent="0.25">
      <c r="A780">
        <v>778</v>
      </c>
      <c r="B780" s="3" t="s">
        <v>1608</v>
      </c>
      <c r="C780" s="3" t="s">
        <v>1609</v>
      </c>
      <c r="D780" s="12">
        <v>500</v>
      </c>
      <c r="E780" s="12">
        <v>2</v>
      </c>
      <c r="F780" t="s">
        <v>357</v>
      </c>
      <c r="G780" t="s">
        <v>17</v>
      </c>
      <c r="H780" t="s">
        <v>18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1573</v>
      </c>
      <c r="O780" s="8">
        <f>E780/D780*100</f>
        <v>0.4</v>
      </c>
      <c r="P780" s="12">
        <f>E780/L780</f>
        <v>2</v>
      </c>
      <c r="Q780" t="str">
        <f>LEFT(N780,SEARCH("/",N780,1)-1)</f>
        <v>publishing</v>
      </c>
      <c r="R780" t="str">
        <f>RIGHT(N780,LEN(N780)-SEARCH("/",N780,1))</f>
        <v>fiction</v>
      </c>
      <c r="S780" s="15">
        <f t="shared" si="24"/>
        <v>41729.702314814815</v>
      </c>
      <c r="T780" s="15">
        <f t="shared" si="25"/>
        <v>41759.702314814815</v>
      </c>
    </row>
    <row r="781" spans="1:20" ht="60" x14ac:dyDescent="0.25">
      <c r="A781">
        <v>779</v>
      </c>
      <c r="B781" s="3" t="s">
        <v>1610</v>
      </c>
      <c r="C781" s="3" t="s">
        <v>1611</v>
      </c>
      <c r="D781" s="12">
        <v>15000</v>
      </c>
      <c r="E781" s="12">
        <v>400</v>
      </c>
      <c r="F781" t="s">
        <v>357</v>
      </c>
      <c r="G781" t="s">
        <v>17</v>
      </c>
      <c r="H781" t="s">
        <v>18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1573</v>
      </c>
      <c r="O781" s="8">
        <f>E781/D781*100</f>
        <v>2.666666666666667</v>
      </c>
      <c r="P781" s="12">
        <f>E781/L781</f>
        <v>66.666666666666671</v>
      </c>
      <c r="Q781" t="str">
        <f>LEFT(N781,SEARCH("/",N781,1)-1)</f>
        <v>publishing</v>
      </c>
      <c r="R781" t="str">
        <f>RIGHT(N781,LEN(N781)-SEARCH("/",N781,1))</f>
        <v>fiction</v>
      </c>
      <c r="S781" s="15">
        <f t="shared" si="24"/>
        <v>40436.68408564815</v>
      </c>
      <c r="T781" s="15">
        <f t="shared" si="25"/>
        <v>40466.166666666664</v>
      </c>
    </row>
    <row r="782" spans="1:20" ht="45" x14ac:dyDescent="0.25">
      <c r="A782">
        <v>780</v>
      </c>
      <c r="B782" s="3" t="s">
        <v>1612</v>
      </c>
      <c r="C782" s="3" t="s">
        <v>1613</v>
      </c>
      <c r="D782" s="12">
        <v>1000</v>
      </c>
      <c r="E782" s="12">
        <v>1040</v>
      </c>
      <c r="F782" t="s">
        <v>16</v>
      </c>
      <c r="G782" t="s">
        <v>17</v>
      </c>
      <c r="H782" t="s">
        <v>18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1614</v>
      </c>
      <c r="O782" s="8">
        <f>E782/D782*100</f>
        <v>104</v>
      </c>
      <c r="P782" s="12">
        <f>E782/L782</f>
        <v>38.518518518518519</v>
      </c>
      <c r="Q782" t="str">
        <f>LEFT(N782,SEARCH("/",N782,1)-1)</f>
        <v>music</v>
      </c>
      <c r="R782" t="str">
        <f>RIGHT(N782,LEN(N782)-SEARCH("/",N782,1))</f>
        <v>rock</v>
      </c>
      <c r="S782" s="15">
        <f t="shared" si="24"/>
        <v>40636.673900462964</v>
      </c>
      <c r="T782" s="15">
        <f t="shared" si="25"/>
        <v>40666.673900462964</v>
      </c>
    </row>
    <row r="783" spans="1:20" ht="45" x14ac:dyDescent="0.25">
      <c r="A783">
        <v>781</v>
      </c>
      <c r="B783" s="3" t="s">
        <v>1615</v>
      </c>
      <c r="C783" s="3" t="s">
        <v>1616</v>
      </c>
      <c r="D783" s="12">
        <v>800</v>
      </c>
      <c r="E783" s="12">
        <v>1065.23</v>
      </c>
      <c r="F783" t="s">
        <v>16</v>
      </c>
      <c r="G783" t="s">
        <v>17</v>
      </c>
      <c r="H783" t="s">
        <v>18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1614</v>
      </c>
      <c r="O783" s="8">
        <f>E783/D783*100</f>
        <v>133.15375</v>
      </c>
      <c r="P783" s="12">
        <f>E783/L783</f>
        <v>42.609200000000001</v>
      </c>
      <c r="Q783" t="str">
        <f>LEFT(N783,SEARCH("/",N783,1)-1)</f>
        <v>music</v>
      </c>
      <c r="R783" t="str">
        <f>RIGHT(N783,LEN(N783)-SEARCH("/",N783,1))</f>
        <v>rock</v>
      </c>
      <c r="S783" s="15">
        <f t="shared" si="24"/>
        <v>41403.000856481485</v>
      </c>
      <c r="T783" s="15">
        <f t="shared" si="25"/>
        <v>41433.000856481485</v>
      </c>
    </row>
    <row r="784" spans="1:20" ht="45" x14ac:dyDescent="0.25">
      <c r="A784">
        <v>782</v>
      </c>
      <c r="B784" s="3" t="s">
        <v>1617</v>
      </c>
      <c r="C784" s="3" t="s">
        <v>1618</v>
      </c>
      <c r="D784" s="12">
        <v>700</v>
      </c>
      <c r="E784" s="12">
        <v>700</v>
      </c>
      <c r="F784" t="s">
        <v>16</v>
      </c>
      <c r="G784" t="s">
        <v>17</v>
      </c>
      <c r="H784" t="s">
        <v>18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1614</v>
      </c>
      <c r="O784" s="8">
        <f>E784/D784*100</f>
        <v>100</v>
      </c>
      <c r="P784" s="12">
        <f>E784/L784</f>
        <v>50</v>
      </c>
      <c r="Q784" t="str">
        <f>LEFT(N784,SEARCH("/",N784,1)-1)</f>
        <v>music</v>
      </c>
      <c r="R784" t="str">
        <f>RIGHT(N784,LEN(N784)-SEARCH("/",N784,1))</f>
        <v>rock</v>
      </c>
      <c r="S784" s="15">
        <f t="shared" si="24"/>
        <v>41116.758125</v>
      </c>
      <c r="T784" s="15">
        <f t="shared" si="25"/>
        <v>41146.758125</v>
      </c>
    </row>
    <row r="785" spans="1:20" ht="60" x14ac:dyDescent="0.25">
      <c r="A785">
        <v>783</v>
      </c>
      <c r="B785" s="3" t="s">
        <v>1619</v>
      </c>
      <c r="C785" s="3" t="s">
        <v>1620</v>
      </c>
      <c r="D785" s="12">
        <v>1500</v>
      </c>
      <c r="E785" s="12">
        <v>2222</v>
      </c>
      <c r="F785" t="s">
        <v>16</v>
      </c>
      <c r="G785" t="s">
        <v>17</v>
      </c>
      <c r="H785" t="s">
        <v>18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1614</v>
      </c>
      <c r="O785" s="8">
        <f>E785/D785*100</f>
        <v>148.13333333333333</v>
      </c>
      <c r="P785" s="12">
        <f>E785/L785</f>
        <v>63.485714285714288</v>
      </c>
      <c r="Q785" t="str">
        <f>LEFT(N785,SEARCH("/",N785,1)-1)</f>
        <v>music</v>
      </c>
      <c r="R785" t="str">
        <f>RIGHT(N785,LEN(N785)-SEARCH("/",N785,1))</f>
        <v>rock</v>
      </c>
      <c r="S785" s="15">
        <f t="shared" si="24"/>
        <v>40987.773715277777</v>
      </c>
      <c r="T785" s="15">
        <f t="shared" si="25"/>
        <v>41026.916666666664</v>
      </c>
    </row>
    <row r="786" spans="1:20" ht="60" x14ac:dyDescent="0.25">
      <c r="A786">
        <v>784</v>
      </c>
      <c r="B786" s="3" t="s">
        <v>1621</v>
      </c>
      <c r="C786" s="3" t="s">
        <v>1622</v>
      </c>
      <c r="D786" s="12">
        <v>1000</v>
      </c>
      <c r="E786" s="12">
        <v>1025</v>
      </c>
      <c r="F786" t="s">
        <v>16</v>
      </c>
      <c r="G786" t="s">
        <v>17</v>
      </c>
      <c r="H786" t="s">
        <v>18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1614</v>
      </c>
      <c r="O786" s="8">
        <f>E786/D786*100</f>
        <v>102.49999999999999</v>
      </c>
      <c r="P786" s="12">
        <f>E786/L786</f>
        <v>102.5</v>
      </c>
      <c r="Q786" t="str">
        <f>LEFT(N786,SEARCH("/",N786,1)-1)</f>
        <v>music</v>
      </c>
      <c r="R786" t="str">
        <f>RIGHT(N786,LEN(N786)-SEARCH("/",N786,1))</f>
        <v>rock</v>
      </c>
      <c r="S786" s="15">
        <f t="shared" si="24"/>
        <v>41675.149525462963</v>
      </c>
      <c r="T786" s="15">
        <f t="shared" si="25"/>
        <v>41715.107858796298</v>
      </c>
    </row>
    <row r="787" spans="1:20" ht="60" x14ac:dyDescent="0.25">
      <c r="A787">
        <v>785</v>
      </c>
      <c r="B787" s="3" t="s">
        <v>1623</v>
      </c>
      <c r="C787" s="3" t="s">
        <v>1624</v>
      </c>
      <c r="D787" s="12">
        <v>500</v>
      </c>
      <c r="E787" s="12">
        <v>903.14</v>
      </c>
      <c r="F787" t="s">
        <v>16</v>
      </c>
      <c r="G787" t="s">
        <v>17</v>
      </c>
      <c r="H787" t="s">
        <v>18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1614</v>
      </c>
      <c r="O787" s="8">
        <f>E787/D787*100</f>
        <v>180.62799999999999</v>
      </c>
      <c r="P787" s="12">
        <f>E787/L787</f>
        <v>31.142758620689655</v>
      </c>
      <c r="Q787" t="str">
        <f>LEFT(N787,SEARCH("/",N787,1)-1)</f>
        <v>music</v>
      </c>
      <c r="R787" t="str">
        <f>RIGHT(N787,LEN(N787)-SEARCH("/",N787,1))</f>
        <v>rock</v>
      </c>
      <c r="S787" s="15">
        <f t="shared" si="24"/>
        <v>41303.593923611108</v>
      </c>
      <c r="T787" s="15">
        <f t="shared" si="25"/>
        <v>41333.593923611108</v>
      </c>
    </row>
    <row r="788" spans="1:20" ht="45" x14ac:dyDescent="0.25">
      <c r="A788">
        <v>786</v>
      </c>
      <c r="B788" s="3" t="s">
        <v>1625</v>
      </c>
      <c r="C788" s="3" t="s">
        <v>1626</v>
      </c>
      <c r="D788" s="12">
        <v>5000</v>
      </c>
      <c r="E788" s="12">
        <v>7140</v>
      </c>
      <c r="F788" t="s">
        <v>16</v>
      </c>
      <c r="G788" t="s">
        <v>17</v>
      </c>
      <c r="H788" t="s">
        <v>18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1614</v>
      </c>
      <c r="O788" s="8">
        <f>E788/D788*100</f>
        <v>142.79999999999998</v>
      </c>
      <c r="P788" s="12">
        <f>E788/L788</f>
        <v>162.27272727272728</v>
      </c>
      <c r="Q788" t="str">
        <f>LEFT(N788,SEARCH("/",N788,1)-1)</f>
        <v>music</v>
      </c>
      <c r="R788" t="str">
        <f>RIGHT(N788,LEN(N788)-SEARCH("/",N788,1))</f>
        <v>rock</v>
      </c>
      <c r="S788" s="15">
        <f t="shared" si="24"/>
        <v>40983.055949074071</v>
      </c>
      <c r="T788" s="15">
        <f t="shared" si="25"/>
        <v>41040.657638888886</v>
      </c>
    </row>
    <row r="789" spans="1:20" ht="60" x14ac:dyDescent="0.25">
      <c r="A789">
        <v>787</v>
      </c>
      <c r="B789" s="3" t="s">
        <v>1627</v>
      </c>
      <c r="C789" s="3" t="s">
        <v>1628</v>
      </c>
      <c r="D789" s="12">
        <v>1200</v>
      </c>
      <c r="E789" s="12">
        <v>1370</v>
      </c>
      <c r="F789" t="s">
        <v>16</v>
      </c>
      <c r="G789" t="s">
        <v>17</v>
      </c>
      <c r="H789" t="s">
        <v>18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1614</v>
      </c>
      <c r="O789" s="8">
        <f>E789/D789*100</f>
        <v>114.16666666666666</v>
      </c>
      <c r="P789" s="12">
        <f>E789/L789</f>
        <v>80.588235294117652</v>
      </c>
      <c r="Q789" t="str">
        <f>LEFT(N789,SEARCH("/",N789,1)-1)</f>
        <v>music</v>
      </c>
      <c r="R789" t="str">
        <f>RIGHT(N789,LEN(N789)-SEARCH("/",N789,1))</f>
        <v>rock</v>
      </c>
      <c r="S789" s="15">
        <f t="shared" si="24"/>
        <v>41549.627615740741</v>
      </c>
      <c r="T789" s="15">
        <f t="shared" si="25"/>
        <v>41579.627615740741</v>
      </c>
    </row>
    <row r="790" spans="1:20" ht="60" x14ac:dyDescent="0.25">
      <c r="A790">
        <v>788</v>
      </c>
      <c r="B790" s="3" t="s">
        <v>1629</v>
      </c>
      <c r="C790" s="3" t="s">
        <v>1630</v>
      </c>
      <c r="D790" s="12">
        <v>1000</v>
      </c>
      <c r="E790" s="12">
        <v>2035.05</v>
      </c>
      <c r="F790" t="s">
        <v>16</v>
      </c>
      <c r="G790" t="s">
        <v>17</v>
      </c>
      <c r="H790" t="s">
        <v>18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1614</v>
      </c>
      <c r="O790" s="8">
        <f>E790/D790*100</f>
        <v>203.505</v>
      </c>
      <c r="P790" s="12">
        <f>E790/L790</f>
        <v>59.85441176470588</v>
      </c>
      <c r="Q790" t="str">
        <f>LEFT(N790,SEARCH("/",N790,1)-1)</f>
        <v>music</v>
      </c>
      <c r="R790" t="str">
        <f>RIGHT(N790,LEN(N790)-SEARCH("/",N790,1))</f>
        <v>rock</v>
      </c>
      <c r="S790" s="15">
        <f t="shared" si="24"/>
        <v>41059.006805555553</v>
      </c>
      <c r="T790" s="15">
        <f t="shared" si="25"/>
        <v>41097.165972222225</v>
      </c>
    </row>
    <row r="791" spans="1:20" ht="45" x14ac:dyDescent="0.25">
      <c r="A791">
        <v>789</v>
      </c>
      <c r="B791" s="3" t="s">
        <v>1631</v>
      </c>
      <c r="C791" s="3" t="s">
        <v>1632</v>
      </c>
      <c r="D791" s="12">
        <v>1700</v>
      </c>
      <c r="E791" s="12">
        <v>1860</v>
      </c>
      <c r="F791" t="s">
        <v>16</v>
      </c>
      <c r="G791" t="s">
        <v>17</v>
      </c>
      <c r="H791" t="s">
        <v>18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1614</v>
      </c>
      <c r="O791" s="8">
        <f>E791/D791*100</f>
        <v>109.41176470588236</v>
      </c>
      <c r="P791" s="12">
        <f>E791/L791</f>
        <v>132.85714285714286</v>
      </c>
      <c r="Q791" t="str">
        <f>LEFT(N791,SEARCH("/",N791,1)-1)</f>
        <v>music</v>
      </c>
      <c r="R791" t="str">
        <f>RIGHT(N791,LEN(N791)-SEARCH("/",N791,1))</f>
        <v>rock</v>
      </c>
      <c r="S791" s="15">
        <f t="shared" si="24"/>
        <v>41277.186111111114</v>
      </c>
      <c r="T791" s="15">
        <f t="shared" si="25"/>
        <v>41295.332638888889</v>
      </c>
    </row>
    <row r="792" spans="1:20" ht="60" x14ac:dyDescent="0.25">
      <c r="A792">
        <v>790</v>
      </c>
      <c r="B792" s="3" t="s">
        <v>1633</v>
      </c>
      <c r="C792" s="3" t="s">
        <v>1634</v>
      </c>
      <c r="D792" s="12">
        <v>10000</v>
      </c>
      <c r="E792" s="12">
        <v>14437.46</v>
      </c>
      <c r="F792" t="s">
        <v>16</v>
      </c>
      <c r="G792" t="s">
        <v>17</v>
      </c>
      <c r="H792" t="s">
        <v>18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1614</v>
      </c>
      <c r="O792" s="8">
        <f>E792/D792*100</f>
        <v>144.37459999999999</v>
      </c>
      <c r="P792" s="12">
        <f>E792/L792</f>
        <v>92.547820512820508</v>
      </c>
      <c r="Q792" t="str">
        <f>LEFT(N792,SEARCH("/",N792,1)-1)</f>
        <v>music</v>
      </c>
      <c r="R792" t="str">
        <f>RIGHT(N792,LEN(N792)-SEARCH("/",N792,1))</f>
        <v>rock</v>
      </c>
      <c r="S792" s="15">
        <f t="shared" si="24"/>
        <v>41276.047905092593</v>
      </c>
      <c r="T792" s="15">
        <f t="shared" si="25"/>
        <v>41306.047905092593</v>
      </c>
    </row>
    <row r="793" spans="1:20" ht="60" x14ac:dyDescent="0.25">
      <c r="A793">
        <v>791</v>
      </c>
      <c r="B793" s="3" t="s">
        <v>1635</v>
      </c>
      <c r="C793" s="3" t="s">
        <v>1636</v>
      </c>
      <c r="D793" s="12">
        <v>7500</v>
      </c>
      <c r="E793" s="12">
        <v>7790</v>
      </c>
      <c r="F793" t="s">
        <v>16</v>
      </c>
      <c r="G793" t="s">
        <v>17</v>
      </c>
      <c r="H793" t="s">
        <v>18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1614</v>
      </c>
      <c r="O793" s="8">
        <f>E793/D793*100</f>
        <v>103.86666666666666</v>
      </c>
      <c r="P793" s="12">
        <f>E793/L793</f>
        <v>60.859375</v>
      </c>
      <c r="Q793" t="str">
        <f>LEFT(N793,SEARCH("/",N793,1)-1)</f>
        <v>music</v>
      </c>
      <c r="R793" t="str">
        <f>RIGHT(N793,LEN(N793)-SEARCH("/",N793,1))</f>
        <v>rock</v>
      </c>
      <c r="S793" s="15">
        <f t="shared" si="24"/>
        <v>41557.780624999999</v>
      </c>
      <c r="T793" s="15">
        <f t="shared" si="25"/>
        <v>41591.249305555553</v>
      </c>
    </row>
    <row r="794" spans="1:20" ht="30" x14ac:dyDescent="0.25">
      <c r="A794">
        <v>792</v>
      </c>
      <c r="B794" s="3" t="s">
        <v>1637</v>
      </c>
      <c r="C794" s="3" t="s">
        <v>1638</v>
      </c>
      <c r="D794" s="12">
        <v>2500</v>
      </c>
      <c r="E794" s="12">
        <v>2511.11</v>
      </c>
      <c r="F794" t="s">
        <v>16</v>
      </c>
      <c r="G794" t="s">
        <v>17</v>
      </c>
      <c r="H794" t="s">
        <v>18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1614</v>
      </c>
      <c r="O794" s="8">
        <f>E794/D794*100</f>
        <v>100.44440000000002</v>
      </c>
      <c r="P794" s="12">
        <f>E794/L794</f>
        <v>41.851833333333339</v>
      </c>
      <c r="Q794" t="str">
        <f>LEFT(N794,SEARCH("/",N794,1)-1)</f>
        <v>music</v>
      </c>
      <c r="R794" t="str">
        <f>RIGHT(N794,LEN(N794)-SEARCH("/",N794,1))</f>
        <v>rock</v>
      </c>
      <c r="S794" s="15">
        <f t="shared" si="24"/>
        <v>41555.873645833337</v>
      </c>
      <c r="T794" s="15">
        <f t="shared" si="25"/>
        <v>41585.915312500001</v>
      </c>
    </row>
    <row r="795" spans="1:20" ht="60" x14ac:dyDescent="0.25">
      <c r="A795">
        <v>793</v>
      </c>
      <c r="B795" s="3" t="s">
        <v>1639</v>
      </c>
      <c r="C795" s="3" t="s">
        <v>1640</v>
      </c>
      <c r="D795" s="12">
        <v>2750</v>
      </c>
      <c r="E795" s="12">
        <v>2826.43</v>
      </c>
      <c r="F795" t="s">
        <v>16</v>
      </c>
      <c r="G795" t="s">
        <v>17</v>
      </c>
      <c r="H795" t="s">
        <v>18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1614</v>
      </c>
      <c r="O795" s="8">
        <f>E795/D795*100</f>
        <v>102.77927272727271</v>
      </c>
      <c r="P795" s="12">
        <f>E795/L795</f>
        <v>88.325937499999995</v>
      </c>
      <c r="Q795" t="str">
        <f>LEFT(N795,SEARCH("/",N795,1)-1)</f>
        <v>music</v>
      </c>
      <c r="R795" t="str">
        <f>RIGHT(N795,LEN(N795)-SEARCH("/",N795,1))</f>
        <v>rock</v>
      </c>
      <c r="S795" s="15">
        <f t="shared" si="24"/>
        <v>41442.741249999999</v>
      </c>
      <c r="T795" s="15">
        <f t="shared" si="25"/>
        <v>41458.207638888889</v>
      </c>
    </row>
    <row r="796" spans="1:20" ht="60" x14ac:dyDescent="0.25">
      <c r="A796">
        <v>794</v>
      </c>
      <c r="B796" s="3" t="s">
        <v>1641</v>
      </c>
      <c r="C796" s="3" t="s">
        <v>1642</v>
      </c>
      <c r="D796" s="12">
        <v>8000</v>
      </c>
      <c r="E796" s="12">
        <v>8425</v>
      </c>
      <c r="F796" t="s">
        <v>16</v>
      </c>
      <c r="G796" t="s">
        <v>17</v>
      </c>
      <c r="H796" t="s">
        <v>18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1614</v>
      </c>
      <c r="O796" s="8">
        <f>E796/D796*100</f>
        <v>105.31250000000001</v>
      </c>
      <c r="P796" s="12">
        <f>E796/L796</f>
        <v>158.96226415094338</v>
      </c>
      <c r="Q796" t="str">
        <f>LEFT(N796,SEARCH("/",N796,1)-1)</f>
        <v>music</v>
      </c>
      <c r="R796" t="str">
        <f>RIGHT(N796,LEN(N796)-SEARCH("/",N796,1))</f>
        <v>rock</v>
      </c>
      <c r="S796" s="15">
        <f t="shared" si="24"/>
        <v>40736.115011574075</v>
      </c>
      <c r="T796" s="15">
        <f t="shared" si="25"/>
        <v>40791.712500000001</v>
      </c>
    </row>
    <row r="797" spans="1:20" ht="60" x14ac:dyDescent="0.25">
      <c r="A797">
        <v>795</v>
      </c>
      <c r="B797" s="3" t="s">
        <v>1643</v>
      </c>
      <c r="C797" s="3" t="s">
        <v>1644</v>
      </c>
      <c r="D797" s="12">
        <v>14000</v>
      </c>
      <c r="E797" s="12">
        <v>15650</v>
      </c>
      <c r="F797" t="s">
        <v>16</v>
      </c>
      <c r="G797" t="s">
        <v>17</v>
      </c>
      <c r="H797" t="s">
        <v>18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1614</v>
      </c>
      <c r="O797" s="8">
        <f>E797/D797*100</f>
        <v>111.78571428571429</v>
      </c>
      <c r="P797" s="12">
        <f>E797/L797</f>
        <v>85.054347826086953</v>
      </c>
      <c r="Q797" t="str">
        <f>LEFT(N797,SEARCH("/",N797,1)-1)</f>
        <v>music</v>
      </c>
      <c r="R797" t="str">
        <f>RIGHT(N797,LEN(N797)-SEARCH("/",N797,1))</f>
        <v>rock</v>
      </c>
      <c r="S797" s="15">
        <f t="shared" si="24"/>
        <v>40963.613032407404</v>
      </c>
      <c r="T797" s="15">
        <f t="shared" si="25"/>
        <v>41006.207638888889</v>
      </c>
    </row>
    <row r="798" spans="1:20" ht="60" x14ac:dyDescent="0.25">
      <c r="A798">
        <v>796</v>
      </c>
      <c r="B798" s="3" t="s">
        <v>1645</v>
      </c>
      <c r="C798" s="3" t="s">
        <v>1646</v>
      </c>
      <c r="D798" s="12">
        <v>10000</v>
      </c>
      <c r="E798" s="12">
        <v>10135</v>
      </c>
      <c r="F798" t="s">
        <v>16</v>
      </c>
      <c r="G798" t="s">
        <v>17</v>
      </c>
      <c r="H798" t="s">
        <v>18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1614</v>
      </c>
      <c r="O798" s="8">
        <f>E798/D798*100</f>
        <v>101.35000000000001</v>
      </c>
      <c r="P798" s="12">
        <f>E798/L798</f>
        <v>112.61111111111111</v>
      </c>
      <c r="Q798" t="str">
        <f>LEFT(N798,SEARCH("/",N798,1)-1)</f>
        <v>music</v>
      </c>
      <c r="R798" t="str">
        <f>RIGHT(N798,LEN(N798)-SEARCH("/",N798,1))</f>
        <v>rock</v>
      </c>
      <c r="S798" s="15">
        <f t="shared" si="24"/>
        <v>41502.882928240739</v>
      </c>
      <c r="T798" s="15">
        <f t="shared" si="25"/>
        <v>41532.881944444445</v>
      </c>
    </row>
    <row r="799" spans="1:20" ht="60" x14ac:dyDescent="0.25">
      <c r="A799">
        <v>797</v>
      </c>
      <c r="B799" s="3" t="s">
        <v>1647</v>
      </c>
      <c r="C799" s="3" t="s">
        <v>1648</v>
      </c>
      <c r="D799" s="12">
        <v>3000</v>
      </c>
      <c r="E799" s="12">
        <v>3226</v>
      </c>
      <c r="F799" t="s">
        <v>16</v>
      </c>
      <c r="G799" t="s">
        <v>17</v>
      </c>
      <c r="H799" t="s">
        <v>18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1614</v>
      </c>
      <c r="O799" s="8">
        <f>E799/D799*100</f>
        <v>107.53333333333333</v>
      </c>
      <c r="P799" s="12">
        <f>E799/L799</f>
        <v>45.436619718309856</v>
      </c>
      <c r="Q799" t="str">
        <f>LEFT(N799,SEARCH("/",N799,1)-1)</f>
        <v>music</v>
      </c>
      <c r="R799" t="str">
        <f>RIGHT(N799,LEN(N799)-SEARCH("/",N799,1))</f>
        <v>rock</v>
      </c>
      <c r="S799" s="15">
        <f t="shared" si="24"/>
        <v>40996.994074074071</v>
      </c>
      <c r="T799" s="15">
        <f t="shared" si="25"/>
        <v>41028.166666666664</v>
      </c>
    </row>
    <row r="800" spans="1:20" ht="45" x14ac:dyDescent="0.25">
      <c r="A800">
        <v>798</v>
      </c>
      <c r="B800" s="3" t="s">
        <v>1649</v>
      </c>
      <c r="C800" s="3" t="s">
        <v>1650</v>
      </c>
      <c r="D800" s="12">
        <v>3500</v>
      </c>
      <c r="E800" s="12">
        <v>4021</v>
      </c>
      <c r="F800" t="s">
        <v>16</v>
      </c>
      <c r="G800" t="s">
        <v>17</v>
      </c>
      <c r="H800" t="s">
        <v>18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1614</v>
      </c>
      <c r="O800" s="8">
        <f>E800/D800*100</f>
        <v>114.88571428571429</v>
      </c>
      <c r="P800" s="12">
        <f>E800/L800</f>
        <v>46.218390804597703</v>
      </c>
      <c r="Q800" t="str">
        <f>LEFT(N800,SEARCH("/",N800,1)-1)</f>
        <v>music</v>
      </c>
      <c r="R800" t="str">
        <f>RIGHT(N800,LEN(N800)-SEARCH("/",N800,1))</f>
        <v>rock</v>
      </c>
      <c r="S800" s="15">
        <f t="shared" si="24"/>
        <v>41882.590127314819</v>
      </c>
      <c r="T800" s="15">
        <f t="shared" si="25"/>
        <v>41912.590127314819</v>
      </c>
    </row>
    <row r="801" spans="1:20" ht="60" x14ac:dyDescent="0.25">
      <c r="A801">
        <v>799</v>
      </c>
      <c r="B801" s="3" t="s">
        <v>1651</v>
      </c>
      <c r="C801" s="3" t="s">
        <v>1652</v>
      </c>
      <c r="D801" s="12">
        <v>5000</v>
      </c>
      <c r="E801" s="12">
        <v>5001</v>
      </c>
      <c r="F801" t="s">
        <v>16</v>
      </c>
      <c r="G801" t="s">
        <v>17</v>
      </c>
      <c r="H801" t="s">
        <v>18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1614</v>
      </c>
      <c r="O801" s="8">
        <f>E801/D801*100</f>
        <v>100.02</v>
      </c>
      <c r="P801" s="12">
        <f>E801/L801</f>
        <v>178.60714285714286</v>
      </c>
      <c r="Q801" t="str">
        <f>LEFT(N801,SEARCH("/",N801,1)-1)</f>
        <v>music</v>
      </c>
      <c r="R801" t="str">
        <f>RIGHT(N801,LEN(N801)-SEARCH("/",N801,1))</f>
        <v>rock</v>
      </c>
      <c r="S801" s="15">
        <f t="shared" si="24"/>
        <v>40996.667199074072</v>
      </c>
      <c r="T801" s="15">
        <f t="shared" si="25"/>
        <v>41026.667199074072</v>
      </c>
    </row>
    <row r="802" spans="1:20" ht="45" x14ac:dyDescent="0.25">
      <c r="A802">
        <v>800</v>
      </c>
      <c r="B802" s="3" t="s">
        <v>1653</v>
      </c>
      <c r="C802" s="3" t="s">
        <v>1654</v>
      </c>
      <c r="D802" s="12">
        <v>1500</v>
      </c>
      <c r="E802" s="12">
        <v>2282</v>
      </c>
      <c r="F802" t="s">
        <v>16</v>
      </c>
      <c r="G802" t="s">
        <v>24</v>
      </c>
      <c r="H802" t="s">
        <v>25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1614</v>
      </c>
      <c r="O802" s="8">
        <f>E802/D802*100</f>
        <v>152.13333333333335</v>
      </c>
      <c r="P802" s="12">
        <f>E802/L802</f>
        <v>40.75</v>
      </c>
      <c r="Q802" t="str">
        <f>LEFT(N802,SEARCH("/",N802,1)-1)</f>
        <v>music</v>
      </c>
      <c r="R802" t="str">
        <f>RIGHT(N802,LEN(N802)-SEARCH("/",N802,1))</f>
        <v>rock</v>
      </c>
      <c r="S802" s="15">
        <f t="shared" si="24"/>
        <v>41863.433495370373</v>
      </c>
      <c r="T802" s="15">
        <f t="shared" si="25"/>
        <v>41893.433495370373</v>
      </c>
    </row>
    <row r="803" spans="1:20" ht="45" x14ac:dyDescent="0.25">
      <c r="A803">
        <v>801</v>
      </c>
      <c r="B803" s="3" t="s">
        <v>1655</v>
      </c>
      <c r="C803" s="3" t="s">
        <v>1656</v>
      </c>
      <c r="D803" s="12">
        <v>2000</v>
      </c>
      <c r="E803" s="12">
        <v>2230.4299999999998</v>
      </c>
      <c r="F803" t="s">
        <v>16</v>
      </c>
      <c r="G803" t="s">
        <v>17</v>
      </c>
      <c r="H803" t="s">
        <v>18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1614</v>
      </c>
      <c r="O803" s="8">
        <f>E803/D803*100</f>
        <v>111.52149999999999</v>
      </c>
      <c r="P803" s="12">
        <f>E803/L803</f>
        <v>43.733921568627444</v>
      </c>
      <c r="Q803" t="str">
        <f>LEFT(N803,SEARCH("/",N803,1)-1)</f>
        <v>music</v>
      </c>
      <c r="R803" t="str">
        <f>RIGHT(N803,LEN(N803)-SEARCH("/",N803,1))</f>
        <v>rock</v>
      </c>
      <c r="S803" s="15">
        <f t="shared" si="24"/>
        <v>40695.795370370368</v>
      </c>
      <c r="T803" s="15">
        <f t="shared" si="25"/>
        <v>40725.795370370368</v>
      </c>
    </row>
    <row r="804" spans="1:20" ht="60" x14ac:dyDescent="0.25">
      <c r="A804">
        <v>802</v>
      </c>
      <c r="B804" s="3" t="s">
        <v>1657</v>
      </c>
      <c r="C804" s="3" t="s">
        <v>1658</v>
      </c>
      <c r="D804" s="12">
        <v>6000</v>
      </c>
      <c r="E804" s="12">
        <v>6080</v>
      </c>
      <c r="F804" t="s">
        <v>16</v>
      </c>
      <c r="G804" t="s">
        <v>17</v>
      </c>
      <c r="H804" t="s">
        <v>18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1614</v>
      </c>
      <c r="O804" s="8">
        <f>E804/D804*100</f>
        <v>101.33333333333334</v>
      </c>
      <c r="P804" s="12">
        <f>E804/L804</f>
        <v>81.066666666666663</v>
      </c>
      <c r="Q804" t="str">
        <f>LEFT(N804,SEARCH("/",N804,1)-1)</f>
        <v>music</v>
      </c>
      <c r="R804" t="str">
        <f>RIGHT(N804,LEN(N804)-SEARCH("/",N804,1))</f>
        <v>rock</v>
      </c>
      <c r="S804" s="15">
        <f t="shared" si="24"/>
        <v>41123.022268518522</v>
      </c>
      <c r="T804" s="15">
        <f t="shared" si="25"/>
        <v>41169.170138888891</v>
      </c>
    </row>
    <row r="805" spans="1:20" ht="60" x14ac:dyDescent="0.25">
      <c r="A805">
        <v>803</v>
      </c>
      <c r="B805" s="3" t="s">
        <v>1659</v>
      </c>
      <c r="C805" s="3" t="s">
        <v>1660</v>
      </c>
      <c r="D805" s="12">
        <v>2300</v>
      </c>
      <c r="E805" s="12">
        <v>2835</v>
      </c>
      <c r="F805" t="s">
        <v>16</v>
      </c>
      <c r="G805" t="s">
        <v>17</v>
      </c>
      <c r="H805" t="s">
        <v>18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1614</v>
      </c>
      <c r="O805" s="8">
        <f>E805/D805*100</f>
        <v>123.2608695652174</v>
      </c>
      <c r="P805" s="12">
        <f>E805/L805</f>
        <v>74.60526315789474</v>
      </c>
      <c r="Q805" t="str">
        <f>LEFT(N805,SEARCH("/",N805,1)-1)</f>
        <v>music</v>
      </c>
      <c r="R805" t="str">
        <f>RIGHT(N805,LEN(N805)-SEARCH("/",N805,1))</f>
        <v>rock</v>
      </c>
      <c r="S805" s="15">
        <f t="shared" si="24"/>
        <v>40665.949976851851</v>
      </c>
      <c r="T805" s="15">
        <f t="shared" si="25"/>
        <v>40692.041666666664</v>
      </c>
    </row>
    <row r="806" spans="1:20" ht="60" x14ac:dyDescent="0.25">
      <c r="A806">
        <v>804</v>
      </c>
      <c r="B806" s="3" t="s">
        <v>1661</v>
      </c>
      <c r="C806" s="3" t="s">
        <v>1662</v>
      </c>
      <c r="D806" s="12">
        <v>5500</v>
      </c>
      <c r="E806" s="12">
        <v>5500</v>
      </c>
      <c r="F806" t="s">
        <v>16</v>
      </c>
      <c r="G806" t="s">
        <v>17</v>
      </c>
      <c r="H806" t="s">
        <v>18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1614</v>
      </c>
      <c r="O806" s="8">
        <f>E806/D806*100</f>
        <v>100</v>
      </c>
      <c r="P806" s="12">
        <f>E806/L806</f>
        <v>305.55555555555554</v>
      </c>
      <c r="Q806" t="str">
        <f>LEFT(N806,SEARCH("/",N806,1)-1)</f>
        <v>music</v>
      </c>
      <c r="R806" t="str">
        <f>RIGHT(N806,LEN(N806)-SEARCH("/",N806,1))</f>
        <v>rock</v>
      </c>
      <c r="S806" s="15">
        <f t="shared" si="24"/>
        <v>40730.105625000004</v>
      </c>
      <c r="T806" s="15">
        <f t="shared" si="25"/>
        <v>40747.165972222225</v>
      </c>
    </row>
    <row r="807" spans="1:20" ht="45" x14ac:dyDescent="0.25">
      <c r="A807">
        <v>805</v>
      </c>
      <c r="B807" s="3" t="s">
        <v>1663</v>
      </c>
      <c r="C807" s="3" t="s">
        <v>1664</v>
      </c>
      <c r="D807" s="12">
        <v>3000</v>
      </c>
      <c r="E807" s="12">
        <v>3150</v>
      </c>
      <c r="F807" t="s">
        <v>16</v>
      </c>
      <c r="G807" t="s">
        <v>17</v>
      </c>
      <c r="H807" t="s">
        <v>18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1614</v>
      </c>
      <c r="O807" s="8">
        <f>E807/D807*100</f>
        <v>105</v>
      </c>
      <c r="P807" s="12">
        <f>E807/L807</f>
        <v>58.333333333333336</v>
      </c>
      <c r="Q807" t="str">
        <f>LEFT(N807,SEARCH("/",N807,1)-1)</f>
        <v>music</v>
      </c>
      <c r="R807" t="str">
        <f>RIGHT(N807,LEN(N807)-SEARCH("/",N807,1))</f>
        <v>rock</v>
      </c>
      <c r="S807" s="15">
        <f t="shared" si="24"/>
        <v>40690.823055555556</v>
      </c>
      <c r="T807" s="15">
        <f t="shared" si="25"/>
        <v>40740.958333333336</v>
      </c>
    </row>
    <row r="808" spans="1:20" ht="30" x14ac:dyDescent="0.25">
      <c r="A808">
        <v>806</v>
      </c>
      <c r="B808" s="3" t="s">
        <v>1665</v>
      </c>
      <c r="C808" s="3" t="s">
        <v>1666</v>
      </c>
      <c r="D808" s="12">
        <v>8000</v>
      </c>
      <c r="E808" s="12">
        <v>8355</v>
      </c>
      <c r="F808" t="s">
        <v>16</v>
      </c>
      <c r="G808" t="s">
        <v>17</v>
      </c>
      <c r="H808" t="s">
        <v>18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1614</v>
      </c>
      <c r="O808" s="8">
        <f>E808/D808*100</f>
        <v>104.4375</v>
      </c>
      <c r="P808" s="12">
        <f>E808/L808</f>
        <v>117.67605633802818</v>
      </c>
      <c r="Q808" t="str">
        <f>LEFT(N808,SEARCH("/",N808,1)-1)</f>
        <v>music</v>
      </c>
      <c r="R808" t="str">
        <f>RIGHT(N808,LEN(N808)-SEARCH("/",N808,1))</f>
        <v>rock</v>
      </c>
      <c r="S808" s="15">
        <f t="shared" si="24"/>
        <v>40763.691423611112</v>
      </c>
      <c r="T808" s="15">
        <f t="shared" si="25"/>
        <v>40793.691423611112</v>
      </c>
    </row>
    <row r="809" spans="1:20" ht="30" x14ac:dyDescent="0.25">
      <c r="A809">
        <v>807</v>
      </c>
      <c r="B809" s="3" t="s">
        <v>1667</v>
      </c>
      <c r="C809" s="3" t="s">
        <v>1668</v>
      </c>
      <c r="D809" s="12">
        <v>4000</v>
      </c>
      <c r="E809" s="12">
        <v>4205</v>
      </c>
      <c r="F809" t="s">
        <v>16</v>
      </c>
      <c r="G809" t="s">
        <v>17</v>
      </c>
      <c r="H809" t="s">
        <v>18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1614</v>
      </c>
      <c r="O809" s="8">
        <f>E809/D809*100</f>
        <v>105.125</v>
      </c>
      <c r="P809" s="12">
        <f>E809/L809</f>
        <v>73.771929824561397</v>
      </c>
      <c r="Q809" t="str">
        <f>LEFT(N809,SEARCH("/",N809,1)-1)</f>
        <v>music</v>
      </c>
      <c r="R809" t="str">
        <f>RIGHT(N809,LEN(N809)-SEARCH("/",N809,1))</f>
        <v>rock</v>
      </c>
      <c r="S809" s="15">
        <f t="shared" si="24"/>
        <v>42759.628599537042</v>
      </c>
      <c r="T809" s="15">
        <f t="shared" si="25"/>
        <v>42795.083333333328</v>
      </c>
    </row>
    <row r="810" spans="1:20" ht="60" x14ac:dyDescent="0.25">
      <c r="A810">
        <v>808</v>
      </c>
      <c r="B810" s="3" t="s">
        <v>1669</v>
      </c>
      <c r="C810" s="3" t="s">
        <v>1670</v>
      </c>
      <c r="D810" s="12">
        <v>4500</v>
      </c>
      <c r="E810" s="12">
        <v>4500</v>
      </c>
      <c r="F810" t="s">
        <v>16</v>
      </c>
      <c r="G810" t="s">
        <v>159</v>
      </c>
      <c r="H810" t="s">
        <v>160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1614</v>
      </c>
      <c r="O810" s="8">
        <f>E810/D810*100</f>
        <v>100</v>
      </c>
      <c r="P810" s="12">
        <f>E810/L810</f>
        <v>104.65116279069767</v>
      </c>
      <c r="Q810" t="str">
        <f>LEFT(N810,SEARCH("/",N810,1)-1)</f>
        <v>music</v>
      </c>
      <c r="R810" t="str">
        <f>RIGHT(N810,LEN(N810)-SEARCH("/",N810,1))</f>
        <v>rock</v>
      </c>
      <c r="S810" s="15">
        <f t="shared" si="24"/>
        <v>41962.100532407407</v>
      </c>
      <c r="T810" s="15">
        <f t="shared" si="25"/>
        <v>41995.207638888889</v>
      </c>
    </row>
    <row r="811" spans="1:20" ht="45" x14ac:dyDescent="0.25">
      <c r="A811">
        <v>809</v>
      </c>
      <c r="B811" s="3" t="s">
        <v>1671</v>
      </c>
      <c r="C811" s="3" t="s">
        <v>1672</v>
      </c>
      <c r="D811" s="12">
        <v>4000</v>
      </c>
      <c r="E811" s="12">
        <v>4151</v>
      </c>
      <c r="F811" t="s">
        <v>16</v>
      </c>
      <c r="G811" t="s">
        <v>17</v>
      </c>
      <c r="H811" t="s">
        <v>18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1614</v>
      </c>
      <c r="O811" s="8">
        <f>E811/D811*100</f>
        <v>103.77499999999999</v>
      </c>
      <c r="P811" s="12">
        <f>E811/L811</f>
        <v>79.82692307692308</v>
      </c>
      <c r="Q811" t="str">
        <f>LEFT(N811,SEARCH("/",N811,1)-1)</f>
        <v>music</v>
      </c>
      <c r="R811" t="str">
        <f>RIGHT(N811,LEN(N811)-SEARCH("/",N811,1))</f>
        <v>rock</v>
      </c>
      <c r="S811" s="15">
        <f t="shared" si="24"/>
        <v>41628.833680555559</v>
      </c>
      <c r="T811" s="15">
        <f t="shared" si="25"/>
        <v>41658.833680555559</v>
      </c>
    </row>
    <row r="812" spans="1:20" ht="60" x14ac:dyDescent="0.25">
      <c r="A812">
        <v>810</v>
      </c>
      <c r="B812" s="3" t="s">
        <v>1673</v>
      </c>
      <c r="C812" s="3" t="s">
        <v>1674</v>
      </c>
      <c r="D812" s="12">
        <v>1500</v>
      </c>
      <c r="E812" s="12">
        <v>1575</v>
      </c>
      <c r="F812" t="s">
        <v>16</v>
      </c>
      <c r="G812" t="s">
        <v>17</v>
      </c>
      <c r="H812" t="s">
        <v>18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1614</v>
      </c>
      <c r="O812" s="8">
        <f>E812/D812*100</f>
        <v>105</v>
      </c>
      <c r="P812" s="12">
        <f>E812/L812</f>
        <v>58.333333333333336</v>
      </c>
      <c r="Q812" t="str">
        <f>LEFT(N812,SEARCH("/",N812,1)-1)</f>
        <v>music</v>
      </c>
      <c r="R812" t="str">
        <f>RIGHT(N812,LEN(N812)-SEARCH("/",N812,1))</f>
        <v>rock</v>
      </c>
      <c r="S812" s="15">
        <f t="shared" si="24"/>
        <v>41123.056273148148</v>
      </c>
      <c r="T812" s="15">
        <f t="shared" si="25"/>
        <v>41153.056273148148</v>
      </c>
    </row>
    <row r="813" spans="1:20" ht="45" x14ac:dyDescent="0.25">
      <c r="A813">
        <v>811</v>
      </c>
      <c r="B813" s="3" t="s">
        <v>1675</v>
      </c>
      <c r="C813" s="3" t="s">
        <v>1676</v>
      </c>
      <c r="D813" s="12">
        <v>1000</v>
      </c>
      <c r="E813" s="12">
        <v>1040</v>
      </c>
      <c r="F813" t="s">
        <v>16</v>
      </c>
      <c r="G813" t="s">
        <v>17</v>
      </c>
      <c r="H813" t="s">
        <v>18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1614</v>
      </c>
      <c r="O813" s="8">
        <f>E813/D813*100</f>
        <v>104</v>
      </c>
      <c r="P813" s="12">
        <f>E813/L813</f>
        <v>86.666666666666671</v>
      </c>
      <c r="Q813" t="str">
        <f>LEFT(N813,SEARCH("/",N813,1)-1)</f>
        <v>music</v>
      </c>
      <c r="R813" t="str">
        <f>RIGHT(N813,LEN(N813)-SEARCH("/",N813,1))</f>
        <v>rock</v>
      </c>
      <c r="S813" s="15">
        <f t="shared" si="24"/>
        <v>41443.643541666665</v>
      </c>
      <c r="T813" s="15">
        <f t="shared" si="25"/>
        <v>41465.702777777777</v>
      </c>
    </row>
    <row r="814" spans="1:20" ht="60" x14ac:dyDescent="0.25">
      <c r="A814">
        <v>812</v>
      </c>
      <c r="B814" s="3" t="s">
        <v>1677</v>
      </c>
      <c r="C814" s="3" t="s">
        <v>1678</v>
      </c>
      <c r="D814" s="12">
        <v>600</v>
      </c>
      <c r="E814" s="12">
        <v>911</v>
      </c>
      <c r="F814" t="s">
        <v>16</v>
      </c>
      <c r="G814" t="s">
        <v>17</v>
      </c>
      <c r="H814" t="s">
        <v>18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1614</v>
      </c>
      <c r="O814" s="8">
        <f>E814/D814*100</f>
        <v>151.83333333333334</v>
      </c>
      <c r="P814" s="12">
        <f>E814/L814</f>
        <v>27.606060606060606</v>
      </c>
      <c r="Q814" t="str">
        <f>LEFT(N814,SEARCH("/",N814,1)-1)</f>
        <v>music</v>
      </c>
      <c r="R814" t="str">
        <f>RIGHT(N814,LEN(N814)-SEARCH("/",N814,1))</f>
        <v>rock</v>
      </c>
      <c r="S814" s="15">
        <f t="shared" si="24"/>
        <v>41282.017962962964</v>
      </c>
      <c r="T814" s="15">
        <f t="shared" si="25"/>
        <v>41334.581944444442</v>
      </c>
    </row>
    <row r="815" spans="1:20" ht="30" x14ac:dyDescent="0.25">
      <c r="A815">
        <v>813</v>
      </c>
      <c r="B815" s="3" t="s">
        <v>1679</v>
      </c>
      <c r="C815" s="3" t="s">
        <v>1680</v>
      </c>
      <c r="D815" s="12">
        <v>1500</v>
      </c>
      <c r="E815" s="12">
        <v>2399.94</v>
      </c>
      <c r="F815" t="s">
        <v>16</v>
      </c>
      <c r="G815" t="s">
        <v>17</v>
      </c>
      <c r="H815" t="s">
        <v>18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1614</v>
      </c>
      <c r="O815" s="8">
        <f>E815/D815*100</f>
        <v>159.99600000000001</v>
      </c>
      <c r="P815" s="12">
        <f>E815/L815</f>
        <v>24.999375000000001</v>
      </c>
      <c r="Q815" t="str">
        <f>LEFT(N815,SEARCH("/",N815,1)-1)</f>
        <v>music</v>
      </c>
      <c r="R815" t="str">
        <f>RIGHT(N815,LEN(N815)-SEARCH("/",N815,1))</f>
        <v>rock</v>
      </c>
      <c r="S815" s="15">
        <f t="shared" si="24"/>
        <v>41080.960243055553</v>
      </c>
      <c r="T815" s="15">
        <f t="shared" si="25"/>
        <v>41110.960243055553</v>
      </c>
    </row>
    <row r="816" spans="1:20" ht="60" x14ac:dyDescent="0.25">
      <c r="A816">
        <v>814</v>
      </c>
      <c r="B816" s="3" t="s">
        <v>1681</v>
      </c>
      <c r="C816" s="3" t="s">
        <v>1682</v>
      </c>
      <c r="D816" s="12">
        <v>1000</v>
      </c>
      <c r="E816" s="12">
        <v>1273</v>
      </c>
      <c r="F816" t="s">
        <v>16</v>
      </c>
      <c r="G816" t="s">
        <v>17</v>
      </c>
      <c r="H816" t="s">
        <v>18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1614</v>
      </c>
      <c r="O816" s="8">
        <f>E816/D816*100</f>
        <v>127.3</v>
      </c>
      <c r="P816" s="12">
        <f>E816/L816</f>
        <v>45.464285714285715</v>
      </c>
      <c r="Q816" t="str">
        <f>LEFT(N816,SEARCH("/",N816,1)-1)</f>
        <v>music</v>
      </c>
      <c r="R816" t="str">
        <f>RIGHT(N816,LEN(N816)-SEARCH("/",N816,1))</f>
        <v>rock</v>
      </c>
      <c r="S816" s="15">
        <f t="shared" si="24"/>
        <v>40679.743067129632</v>
      </c>
      <c r="T816" s="15">
        <f t="shared" si="25"/>
        <v>40694.75277777778</v>
      </c>
    </row>
    <row r="817" spans="1:20" ht="30" x14ac:dyDescent="0.25">
      <c r="A817">
        <v>815</v>
      </c>
      <c r="B817" s="3" t="s">
        <v>1683</v>
      </c>
      <c r="C817" s="3" t="s">
        <v>1684</v>
      </c>
      <c r="D817" s="12">
        <v>4000</v>
      </c>
      <c r="E817" s="12">
        <v>4280</v>
      </c>
      <c r="F817" t="s">
        <v>16</v>
      </c>
      <c r="G817" t="s">
        <v>17</v>
      </c>
      <c r="H817" t="s">
        <v>18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1614</v>
      </c>
      <c r="O817" s="8">
        <f>E817/D817*100</f>
        <v>107</v>
      </c>
      <c r="P817" s="12">
        <f>E817/L817</f>
        <v>99.534883720930239</v>
      </c>
      <c r="Q817" t="str">
        <f>LEFT(N817,SEARCH("/",N817,1)-1)</f>
        <v>music</v>
      </c>
      <c r="R817" t="str">
        <f>RIGHT(N817,LEN(N817)-SEARCH("/",N817,1))</f>
        <v>rock</v>
      </c>
      <c r="S817" s="15">
        <f t="shared" si="24"/>
        <v>41914.917858796296</v>
      </c>
      <c r="T817" s="15">
        <f t="shared" si="25"/>
        <v>41944.917858796296</v>
      </c>
    </row>
    <row r="818" spans="1:20" ht="45" x14ac:dyDescent="0.25">
      <c r="A818">
        <v>816</v>
      </c>
      <c r="B818" s="3" t="s">
        <v>1685</v>
      </c>
      <c r="C818" s="3" t="s">
        <v>1686</v>
      </c>
      <c r="D818" s="12">
        <v>7000</v>
      </c>
      <c r="E818" s="12">
        <v>8058.55</v>
      </c>
      <c r="F818" t="s">
        <v>16</v>
      </c>
      <c r="G818" t="s">
        <v>17</v>
      </c>
      <c r="H818" t="s">
        <v>18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1614</v>
      </c>
      <c r="O818" s="8">
        <f>E818/D818*100</f>
        <v>115.12214285714286</v>
      </c>
      <c r="P818" s="12">
        <f>E818/L818</f>
        <v>39.31</v>
      </c>
      <c r="Q818" t="str">
        <f>LEFT(N818,SEARCH("/",N818,1)-1)</f>
        <v>music</v>
      </c>
      <c r="R818" t="str">
        <f>RIGHT(N818,LEN(N818)-SEARCH("/",N818,1))</f>
        <v>rock</v>
      </c>
      <c r="S818" s="15">
        <f t="shared" si="24"/>
        <v>41341.870868055557</v>
      </c>
      <c r="T818" s="15">
        <f t="shared" si="25"/>
        <v>41373.270833333336</v>
      </c>
    </row>
    <row r="819" spans="1:20" ht="45" x14ac:dyDescent="0.25">
      <c r="A819">
        <v>817</v>
      </c>
      <c r="B819" s="3" t="s">
        <v>1687</v>
      </c>
      <c r="C819" s="3" t="s">
        <v>1688</v>
      </c>
      <c r="D819" s="12">
        <v>1500</v>
      </c>
      <c r="E819" s="12">
        <v>2056.66</v>
      </c>
      <c r="F819" t="s">
        <v>16</v>
      </c>
      <c r="G819" t="s">
        <v>17</v>
      </c>
      <c r="H819" t="s">
        <v>18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1614</v>
      </c>
      <c r="O819" s="8">
        <f>E819/D819*100</f>
        <v>137.11066666666665</v>
      </c>
      <c r="P819" s="12">
        <f>E819/L819</f>
        <v>89.419999999999987</v>
      </c>
      <c r="Q819" t="str">
        <f>LEFT(N819,SEARCH("/",N819,1)-1)</f>
        <v>music</v>
      </c>
      <c r="R819" t="str">
        <f>RIGHT(N819,LEN(N819)-SEARCH("/",N819,1))</f>
        <v>rock</v>
      </c>
      <c r="S819" s="15">
        <f t="shared" si="24"/>
        <v>40925.599664351852</v>
      </c>
      <c r="T819" s="15">
        <f t="shared" si="25"/>
        <v>40979.207638888889</v>
      </c>
    </row>
    <row r="820" spans="1:20" ht="60" x14ac:dyDescent="0.25">
      <c r="A820">
        <v>818</v>
      </c>
      <c r="B820" s="3" t="s">
        <v>1689</v>
      </c>
      <c r="C820" s="3" t="s">
        <v>1690</v>
      </c>
      <c r="D820" s="12">
        <v>350</v>
      </c>
      <c r="E820" s="12">
        <v>545</v>
      </c>
      <c r="F820" t="s">
        <v>16</v>
      </c>
      <c r="G820" t="s">
        <v>17</v>
      </c>
      <c r="H820" t="s">
        <v>18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1614</v>
      </c>
      <c r="O820" s="8">
        <f>E820/D820*100</f>
        <v>155.71428571428572</v>
      </c>
      <c r="P820" s="12">
        <f>E820/L820</f>
        <v>28.684210526315791</v>
      </c>
      <c r="Q820" t="str">
        <f>LEFT(N820,SEARCH("/",N820,1)-1)</f>
        <v>music</v>
      </c>
      <c r="R820" t="str">
        <f>RIGHT(N820,LEN(N820)-SEARCH("/",N820,1))</f>
        <v>rock</v>
      </c>
      <c r="S820" s="15">
        <f t="shared" si="24"/>
        <v>41120.882881944446</v>
      </c>
      <c r="T820" s="15">
        <f t="shared" si="25"/>
        <v>41128.709027777775</v>
      </c>
    </row>
    <row r="821" spans="1:20" ht="30" x14ac:dyDescent="0.25">
      <c r="A821">
        <v>819</v>
      </c>
      <c r="B821" s="3" t="s">
        <v>1691</v>
      </c>
      <c r="C821" s="3" t="s">
        <v>1692</v>
      </c>
      <c r="D821" s="12">
        <v>400</v>
      </c>
      <c r="E821" s="12">
        <v>435</v>
      </c>
      <c r="F821" t="s">
        <v>16</v>
      </c>
      <c r="G821" t="s">
        <v>17</v>
      </c>
      <c r="H821" t="s">
        <v>18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1614</v>
      </c>
      <c r="O821" s="8">
        <f>E821/D821*100</f>
        <v>108.74999999999999</v>
      </c>
      <c r="P821" s="12">
        <f>E821/L821</f>
        <v>31.071428571428573</v>
      </c>
      <c r="Q821" t="str">
        <f>LEFT(N821,SEARCH("/",N821,1)-1)</f>
        <v>music</v>
      </c>
      <c r="R821" t="str">
        <f>RIGHT(N821,LEN(N821)-SEARCH("/",N821,1))</f>
        <v>rock</v>
      </c>
      <c r="S821" s="15">
        <f t="shared" si="24"/>
        <v>41619.998310185183</v>
      </c>
      <c r="T821" s="15">
        <f t="shared" si="25"/>
        <v>41629.197222222225</v>
      </c>
    </row>
    <row r="822" spans="1:20" ht="45" x14ac:dyDescent="0.25">
      <c r="A822">
        <v>820</v>
      </c>
      <c r="B822" s="3" t="s">
        <v>1693</v>
      </c>
      <c r="C822" s="3" t="s">
        <v>1694</v>
      </c>
      <c r="D822" s="12">
        <v>2000</v>
      </c>
      <c r="E822" s="12">
        <v>2681</v>
      </c>
      <c r="F822" t="s">
        <v>16</v>
      </c>
      <c r="G822" t="s">
        <v>17</v>
      </c>
      <c r="H822" t="s">
        <v>18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1614</v>
      </c>
      <c r="O822" s="8">
        <f>E822/D822*100</f>
        <v>134.05000000000001</v>
      </c>
      <c r="P822" s="12">
        <f>E822/L822</f>
        <v>70.55263157894737</v>
      </c>
      <c r="Q822" t="str">
        <f>LEFT(N822,SEARCH("/",N822,1)-1)</f>
        <v>music</v>
      </c>
      <c r="R822" t="str">
        <f>RIGHT(N822,LEN(N822)-SEARCH("/",N822,1))</f>
        <v>rock</v>
      </c>
      <c r="S822" s="15">
        <f t="shared" si="24"/>
        <v>41768.841921296298</v>
      </c>
      <c r="T822" s="15">
        <f t="shared" si="25"/>
        <v>41799.208333333336</v>
      </c>
    </row>
    <row r="823" spans="1:20" ht="45" x14ac:dyDescent="0.25">
      <c r="A823">
        <v>821</v>
      </c>
      <c r="B823" s="3" t="s">
        <v>1695</v>
      </c>
      <c r="C823" s="3" t="s">
        <v>1696</v>
      </c>
      <c r="D823" s="12">
        <v>17482</v>
      </c>
      <c r="E823" s="12">
        <v>17482</v>
      </c>
      <c r="F823" t="s">
        <v>16</v>
      </c>
      <c r="G823" t="s">
        <v>17</v>
      </c>
      <c r="H823" t="s">
        <v>18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1614</v>
      </c>
      <c r="O823" s="8">
        <f>E823/D823*100</f>
        <v>100</v>
      </c>
      <c r="P823" s="12">
        <f>E823/L823</f>
        <v>224.12820512820514</v>
      </c>
      <c r="Q823" t="str">
        <f>LEFT(N823,SEARCH("/",N823,1)-1)</f>
        <v>music</v>
      </c>
      <c r="R823" t="str">
        <f>RIGHT(N823,LEN(N823)-SEARCH("/",N823,1))</f>
        <v>rock</v>
      </c>
      <c r="S823" s="15">
        <f t="shared" si="24"/>
        <v>42093.922048611115</v>
      </c>
      <c r="T823" s="15">
        <f t="shared" si="25"/>
        <v>42128.167361111111</v>
      </c>
    </row>
    <row r="824" spans="1:20" ht="45" x14ac:dyDescent="0.25">
      <c r="A824">
        <v>822</v>
      </c>
      <c r="B824" s="3" t="s">
        <v>1697</v>
      </c>
      <c r="C824" s="3" t="s">
        <v>1698</v>
      </c>
      <c r="D824" s="12">
        <v>3000</v>
      </c>
      <c r="E824" s="12">
        <v>3575</v>
      </c>
      <c r="F824" t="s">
        <v>16</v>
      </c>
      <c r="G824" t="s">
        <v>17</v>
      </c>
      <c r="H824" t="s">
        <v>18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1614</v>
      </c>
      <c r="O824" s="8">
        <f>E824/D824*100</f>
        <v>119.16666666666667</v>
      </c>
      <c r="P824" s="12">
        <f>E824/L824</f>
        <v>51.811594202898547</v>
      </c>
      <c r="Q824" t="str">
        <f>LEFT(N824,SEARCH("/",N824,1)-1)</f>
        <v>music</v>
      </c>
      <c r="R824" t="str">
        <f>RIGHT(N824,LEN(N824)-SEARCH("/",N824,1))</f>
        <v>rock</v>
      </c>
      <c r="S824" s="15">
        <f t="shared" si="24"/>
        <v>41157.947337962964</v>
      </c>
      <c r="T824" s="15">
        <f t="shared" si="25"/>
        <v>41187.947337962964</v>
      </c>
    </row>
    <row r="825" spans="1:20" ht="45" x14ac:dyDescent="0.25">
      <c r="A825">
        <v>823</v>
      </c>
      <c r="B825" s="3" t="s">
        <v>1699</v>
      </c>
      <c r="C825" s="3" t="s">
        <v>1700</v>
      </c>
      <c r="D825" s="12">
        <v>800</v>
      </c>
      <c r="E825" s="12">
        <v>1436</v>
      </c>
      <c r="F825" t="s">
        <v>16</v>
      </c>
      <c r="G825" t="s">
        <v>17</v>
      </c>
      <c r="H825" t="s">
        <v>18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1614</v>
      </c>
      <c r="O825" s="8">
        <f>E825/D825*100</f>
        <v>179.5</v>
      </c>
      <c r="P825" s="12">
        <f>E825/L825</f>
        <v>43.515151515151516</v>
      </c>
      <c r="Q825" t="str">
        <f>LEFT(N825,SEARCH("/",N825,1)-1)</f>
        <v>music</v>
      </c>
      <c r="R825" t="str">
        <f>RIGHT(N825,LEN(N825)-SEARCH("/",N825,1))</f>
        <v>rock</v>
      </c>
      <c r="S825" s="15">
        <f t="shared" si="24"/>
        <v>42055.972824074073</v>
      </c>
      <c r="T825" s="15">
        <f t="shared" si="25"/>
        <v>42085.931157407409</v>
      </c>
    </row>
    <row r="826" spans="1:20" ht="60" x14ac:dyDescent="0.25">
      <c r="A826">
        <v>824</v>
      </c>
      <c r="B826" s="3" t="s">
        <v>1701</v>
      </c>
      <c r="C826" s="3" t="s">
        <v>1702</v>
      </c>
      <c r="D826" s="12">
        <v>1600</v>
      </c>
      <c r="E826" s="12">
        <v>2150.1</v>
      </c>
      <c r="F826" t="s">
        <v>16</v>
      </c>
      <c r="G826" t="s">
        <v>17</v>
      </c>
      <c r="H826" t="s">
        <v>18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1614</v>
      </c>
      <c r="O826" s="8">
        <f>E826/D826*100</f>
        <v>134.38124999999999</v>
      </c>
      <c r="P826" s="12">
        <f>E826/L826</f>
        <v>39.816666666666663</v>
      </c>
      <c r="Q826" t="str">
        <f>LEFT(N826,SEARCH("/",N826,1)-1)</f>
        <v>music</v>
      </c>
      <c r="R826" t="str">
        <f>RIGHT(N826,LEN(N826)-SEARCH("/",N826,1))</f>
        <v>rock</v>
      </c>
      <c r="S826" s="15">
        <f t="shared" si="24"/>
        <v>40250.242106481484</v>
      </c>
      <c r="T826" s="15">
        <f t="shared" si="25"/>
        <v>40286.290972222225</v>
      </c>
    </row>
    <row r="827" spans="1:20" ht="45" x14ac:dyDescent="0.25">
      <c r="A827">
        <v>825</v>
      </c>
      <c r="B827" s="3" t="s">
        <v>1703</v>
      </c>
      <c r="C827" s="3" t="s">
        <v>1704</v>
      </c>
      <c r="D827" s="12">
        <v>12500</v>
      </c>
      <c r="E827" s="12">
        <v>12554</v>
      </c>
      <c r="F827" t="s">
        <v>16</v>
      </c>
      <c r="G827" t="s">
        <v>17</v>
      </c>
      <c r="H827" t="s">
        <v>18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1614</v>
      </c>
      <c r="O827" s="8">
        <f>E827/D827*100</f>
        <v>100.43200000000002</v>
      </c>
      <c r="P827" s="12">
        <f>E827/L827</f>
        <v>126.8080808080808</v>
      </c>
      <c r="Q827" t="str">
        <f>LEFT(N827,SEARCH("/",N827,1)-1)</f>
        <v>music</v>
      </c>
      <c r="R827" t="str">
        <f>RIGHT(N827,LEN(N827)-SEARCH("/",N827,1))</f>
        <v>rock</v>
      </c>
      <c r="S827" s="15">
        <f t="shared" si="24"/>
        <v>41186.306527777779</v>
      </c>
      <c r="T827" s="15">
        <f t="shared" si="25"/>
        <v>41211.306527777779</v>
      </c>
    </row>
    <row r="828" spans="1:20" ht="45" x14ac:dyDescent="0.25">
      <c r="A828">
        <v>826</v>
      </c>
      <c r="B828" s="3" t="s">
        <v>1705</v>
      </c>
      <c r="C828" s="3" t="s">
        <v>1706</v>
      </c>
      <c r="D828" s="12">
        <v>5500</v>
      </c>
      <c r="E828" s="12">
        <v>5580</v>
      </c>
      <c r="F828" t="s">
        <v>16</v>
      </c>
      <c r="G828" t="s">
        <v>17</v>
      </c>
      <c r="H828" t="s">
        <v>18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1614</v>
      </c>
      <c r="O828" s="8">
        <f>E828/D828*100</f>
        <v>101.45454545454547</v>
      </c>
      <c r="P828" s="12">
        <f>E828/L828</f>
        <v>113.87755102040816</v>
      </c>
      <c r="Q828" t="str">
        <f>LEFT(N828,SEARCH("/",N828,1)-1)</f>
        <v>music</v>
      </c>
      <c r="R828" t="str">
        <f>RIGHT(N828,LEN(N828)-SEARCH("/",N828,1))</f>
        <v>rock</v>
      </c>
      <c r="S828" s="15">
        <f t="shared" si="24"/>
        <v>40973.038541666669</v>
      </c>
      <c r="T828" s="15">
        <f t="shared" si="25"/>
        <v>40993.996874999997</v>
      </c>
    </row>
    <row r="829" spans="1:20" ht="60" x14ac:dyDescent="0.25">
      <c r="A829">
        <v>827</v>
      </c>
      <c r="B829" s="3" t="s">
        <v>1707</v>
      </c>
      <c r="C829" s="3" t="s">
        <v>1708</v>
      </c>
      <c r="D829" s="12">
        <v>300</v>
      </c>
      <c r="E829" s="12">
        <v>310</v>
      </c>
      <c r="F829" t="s">
        <v>16</v>
      </c>
      <c r="G829" t="s">
        <v>17</v>
      </c>
      <c r="H829" t="s">
        <v>18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1614</v>
      </c>
      <c r="O829" s="8">
        <f>E829/D829*100</f>
        <v>103.33333333333334</v>
      </c>
      <c r="P829" s="12">
        <f>E829/L829</f>
        <v>28.181818181818183</v>
      </c>
      <c r="Q829" t="str">
        <f>LEFT(N829,SEARCH("/",N829,1)-1)</f>
        <v>music</v>
      </c>
      <c r="R829" t="str">
        <f>RIGHT(N829,LEN(N829)-SEARCH("/",N829,1))</f>
        <v>rock</v>
      </c>
      <c r="S829" s="15">
        <f t="shared" si="24"/>
        <v>40927.473460648151</v>
      </c>
      <c r="T829" s="15">
        <f t="shared" si="25"/>
        <v>40953.825694444444</v>
      </c>
    </row>
    <row r="830" spans="1:20" ht="60" x14ac:dyDescent="0.25">
      <c r="A830">
        <v>828</v>
      </c>
      <c r="B830" s="3" t="s">
        <v>1709</v>
      </c>
      <c r="C830" s="3" t="s">
        <v>1710</v>
      </c>
      <c r="D830" s="12">
        <v>1300</v>
      </c>
      <c r="E830" s="12">
        <v>1391</v>
      </c>
      <c r="F830" t="s">
        <v>16</v>
      </c>
      <c r="G830" t="s">
        <v>17</v>
      </c>
      <c r="H830" t="s">
        <v>18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1614</v>
      </c>
      <c r="O830" s="8">
        <f>E830/D830*100</f>
        <v>107</v>
      </c>
      <c r="P830" s="12">
        <f>E830/L830</f>
        <v>36.60526315789474</v>
      </c>
      <c r="Q830" t="str">
        <f>LEFT(N830,SEARCH("/",N830,1)-1)</f>
        <v>music</v>
      </c>
      <c r="R830" t="str">
        <f>RIGHT(N830,LEN(N830)-SEARCH("/",N830,1))</f>
        <v>rock</v>
      </c>
      <c r="S830" s="15">
        <f t="shared" si="24"/>
        <v>41073.050717592596</v>
      </c>
      <c r="T830" s="15">
        <f t="shared" si="25"/>
        <v>41085.683333333334</v>
      </c>
    </row>
    <row r="831" spans="1:20" ht="60" x14ac:dyDescent="0.25">
      <c r="A831">
        <v>829</v>
      </c>
      <c r="B831" s="3" t="s">
        <v>1711</v>
      </c>
      <c r="C831" s="3" t="s">
        <v>1712</v>
      </c>
      <c r="D831" s="12">
        <v>500</v>
      </c>
      <c r="E831" s="12">
        <v>520</v>
      </c>
      <c r="F831" t="s">
        <v>16</v>
      </c>
      <c r="G831" t="s">
        <v>24</v>
      </c>
      <c r="H831" t="s">
        <v>25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1614</v>
      </c>
      <c r="O831" s="8">
        <f>E831/D831*100</f>
        <v>104</v>
      </c>
      <c r="P831" s="12">
        <f>E831/L831</f>
        <v>32.5</v>
      </c>
      <c r="Q831" t="str">
        <f>LEFT(N831,SEARCH("/",N831,1)-1)</f>
        <v>music</v>
      </c>
      <c r="R831" t="str">
        <f>RIGHT(N831,LEN(N831)-SEARCH("/",N831,1))</f>
        <v>rock</v>
      </c>
      <c r="S831" s="15">
        <f t="shared" si="24"/>
        <v>42504.801388888889</v>
      </c>
      <c r="T831" s="15">
        <f t="shared" si="25"/>
        <v>42564.801388888889</v>
      </c>
    </row>
    <row r="832" spans="1:20" ht="45" x14ac:dyDescent="0.25">
      <c r="A832">
        <v>830</v>
      </c>
      <c r="B832" s="3" t="s">
        <v>1713</v>
      </c>
      <c r="C832" s="3" t="s">
        <v>1714</v>
      </c>
      <c r="D832" s="12">
        <v>1800</v>
      </c>
      <c r="E832" s="12">
        <v>1941</v>
      </c>
      <c r="F832" t="s">
        <v>16</v>
      </c>
      <c r="G832" t="s">
        <v>17</v>
      </c>
      <c r="H832" t="s">
        <v>18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1614</v>
      </c>
      <c r="O832" s="8">
        <f>E832/D832*100</f>
        <v>107.83333333333334</v>
      </c>
      <c r="P832" s="12">
        <f>E832/L832</f>
        <v>60.65625</v>
      </c>
      <c r="Q832" t="str">
        <f>LEFT(N832,SEARCH("/",N832,1)-1)</f>
        <v>music</v>
      </c>
      <c r="R832" t="str">
        <f>RIGHT(N832,LEN(N832)-SEARCH("/",N832,1))</f>
        <v>rock</v>
      </c>
      <c r="S832" s="15">
        <f t="shared" si="24"/>
        <v>41325.525752314818</v>
      </c>
      <c r="T832" s="15">
        <f t="shared" si="25"/>
        <v>41355.484085648146</v>
      </c>
    </row>
    <row r="833" spans="1:20" ht="45" x14ac:dyDescent="0.25">
      <c r="A833">
        <v>831</v>
      </c>
      <c r="B833" s="3" t="s">
        <v>1715</v>
      </c>
      <c r="C833" s="3" t="s">
        <v>1716</v>
      </c>
      <c r="D833" s="12">
        <v>1500</v>
      </c>
      <c r="E833" s="12">
        <v>3500</v>
      </c>
      <c r="F833" t="s">
        <v>16</v>
      </c>
      <c r="G833" t="s">
        <v>17</v>
      </c>
      <c r="H833" t="s">
        <v>18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1614</v>
      </c>
      <c r="O833" s="8">
        <f>E833/D833*100</f>
        <v>233.33333333333334</v>
      </c>
      <c r="P833" s="12">
        <f>E833/L833</f>
        <v>175</v>
      </c>
      <c r="Q833" t="str">
        <f>LEFT(N833,SEARCH("/",N833,1)-1)</f>
        <v>music</v>
      </c>
      <c r="R833" t="str">
        <f>RIGHT(N833,LEN(N833)-SEARCH("/",N833,1))</f>
        <v>rock</v>
      </c>
      <c r="S833" s="15">
        <f t="shared" si="24"/>
        <v>40996.646921296298</v>
      </c>
      <c r="T833" s="15">
        <f t="shared" si="25"/>
        <v>41026.646921296298</v>
      </c>
    </row>
    <row r="834" spans="1:20" ht="60" x14ac:dyDescent="0.25">
      <c r="A834">
        <v>832</v>
      </c>
      <c r="B834" s="3" t="s">
        <v>1717</v>
      </c>
      <c r="C834" s="3" t="s">
        <v>1718</v>
      </c>
      <c r="D834" s="12">
        <v>15000</v>
      </c>
      <c r="E834" s="12">
        <v>15091.06</v>
      </c>
      <c r="F834" t="s">
        <v>16</v>
      </c>
      <c r="G834" t="s">
        <v>17</v>
      </c>
      <c r="H834" t="s">
        <v>18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1614</v>
      </c>
      <c r="O834" s="8">
        <f>E834/D834*100</f>
        <v>100.60706666666665</v>
      </c>
      <c r="P834" s="12">
        <f>E834/L834</f>
        <v>97.993896103896105</v>
      </c>
      <c r="Q834" t="str">
        <f>LEFT(N834,SEARCH("/",N834,1)-1)</f>
        <v>music</v>
      </c>
      <c r="R834" t="str">
        <f>RIGHT(N834,LEN(N834)-SEARCH("/",N834,1))</f>
        <v>rock</v>
      </c>
      <c r="S834" s="15">
        <f t="shared" si="24"/>
        <v>40869.675173611111</v>
      </c>
      <c r="T834" s="15">
        <f t="shared" si="25"/>
        <v>40929.342361111114</v>
      </c>
    </row>
    <row r="835" spans="1:20" x14ac:dyDescent="0.25">
      <c r="A835">
        <v>833</v>
      </c>
      <c r="B835" s="3" t="s">
        <v>1719</v>
      </c>
      <c r="C835" s="3" t="s">
        <v>1720</v>
      </c>
      <c r="D835" s="12">
        <v>6000</v>
      </c>
      <c r="E835" s="12">
        <v>6100</v>
      </c>
      <c r="F835" t="s">
        <v>16</v>
      </c>
      <c r="G835" t="s">
        <v>17</v>
      </c>
      <c r="H835" t="s">
        <v>18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1614</v>
      </c>
      <c r="O835" s="8">
        <f>E835/D835*100</f>
        <v>101.66666666666666</v>
      </c>
      <c r="P835" s="12">
        <f>E835/L835</f>
        <v>148.78048780487805</v>
      </c>
      <c r="Q835" t="str">
        <f>LEFT(N835,SEARCH("/",N835,1)-1)</f>
        <v>music</v>
      </c>
      <c r="R835" t="str">
        <f>RIGHT(N835,LEN(N835)-SEARCH("/",N835,1))</f>
        <v>rock</v>
      </c>
      <c r="S835" s="15">
        <f t="shared" ref="S835:S898" si="26">(((J835/60)/60)/24)+DATE(1970,1,1)</f>
        <v>41718.878182870372</v>
      </c>
      <c r="T835" s="15">
        <f t="shared" ref="T835:T898" si="27">(((I835/60)/60)/24)+DATE(1970,1,1)</f>
        <v>41748.878182870372</v>
      </c>
    </row>
    <row r="836" spans="1:20" ht="60" x14ac:dyDescent="0.25">
      <c r="A836">
        <v>834</v>
      </c>
      <c r="B836" s="3" t="s">
        <v>1721</v>
      </c>
      <c r="C836" s="3" t="s">
        <v>1722</v>
      </c>
      <c r="D836" s="12">
        <v>5500</v>
      </c>
      <c r="E836" s="12">
        <v>7206</v>
      </c>
      <c r="F836" t="s">
        <v>16</v>
      </c>
      <c r="G836" t="s">
        <v>17</v>
      </c>
      <c r="H836" t="s">
        <v>18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1614</v>
      </c>
      <c r="O836" s="8">
        <f>E836/D836*100</f>
        <v>131.0181818181818</v>
      </c>
      <c r="P836" s="12">
        <f>E836/L836</f>
        <v>96.08</v>
      </c>
      <c r="Q836" t="str">
        <f>LEFT(N836,SEARCH("/",N836,1)-1)</f>
        <v>music</v>
      </c>
      <c r="R836" t="str">
        <f>RIGHT(N836,LEN(N836)-SEARCH("/",N836,1))</f>
        <v>rock</v>
      </c>
      <c r="S836" s="15">
        <f t="shared" si="26"/>
        <v>41422.822824074072</v>
      </c>
      <c r="T836" s="15">
        <f t="shared" si="27"/>
        <v>41456.165972222225</v>
      </c>
    </row>
    <row r="837" spans="1:20" ht="60" x14ac:dyDescent="0.25">
      <c r="A837">
        <v>835</v>
      </c>
      <c r="B837" s="3" t="s">
        <v>1723</v>
      </c>
      <c r="C837" s="3" t="s">
        <v>1724</v>
      </c>
      <c r="D837" s="12">
        <v>2000</v>
      </c>
      <c r="E837" s="12">
        <v>2345</v>
      </c>
      <c r="F837" t="s">
        <v>16</v>
      </c>
      <c r="G837" t="s">
        <v>17</v>
      </c>
      <c r="H837" t="s">
        <v>18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1614</v>
      </c>
      <c r="O837" s="8">
        <f>E837/D837*100</f>
        <v>117.25000000000001</v>
      </c>
      <c r="P837" s="12">
        <f>E837/L837</f>
        <v>58.625</v>
      </c>
      <c r="Q837" t="str">
        <f>LEFT(N837,SEARCH("/",N837,1)-1)</f>
        <v>music</v>
      </c>
      <c r="R837" t="str">
        <f>RIGHT(N837,LEN(N837)-SEARCH("/",N837,1))</f>
        <v>rock</v>
      </c>
      <c r="S837" s="15">
        <f t="shared" si="26"/>
        <v>41005.45784722222</v>
      </c>
      <c r="T837" s="15">
        <f t="shared" si="27"/>
        <v>41048.125</v>
      </c>
    </row>
    <row r="838" spans="1:20" x14ac:dyDescent="0.25">
      <c r="A838">
        <v>836</v>
      </c>
      <c r="B838" s="3" t="s">
        <v>1725</v>
      </c>
      <c r="C838" s="3" t="s">
        <v>1726</v>
      </c>
      <c r="D838" s="12">
        <v>5000</v>
      </c>
      <c r="E838" s="12">
        <v>5046.5200000000004</v>
      </c>
      <c r="F838" t="s">
        <v>16</v>
      </c>
      <c r="G838" t="s">
        <v>17</v>
      </c>
      <c r="H838" t="s">
        <v>18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1614</v>
      </c>
      <c r="O838" s="8">
        <f>E838/D838*100</f>
        <v>100.93039999999999</v>
      </c>
      <c r="P838" s="12">
        <f>E838/L838</f>
        <v>109.70695652173914</v>
      </c>
      <c r="Q838" t="str">
        <f>LEFT(N838,SEARCH("/",N838,1)-1)</f>
        <v>music</v>
      </c>
      <c r="R838" t="str">
        <f>RIGHT(N838,LEN(N838)-SEARCH("/",N838,1))</f>
        <v>rock</v>
      </c>
      <c r="S838" s="15">
        <f t="shared" si="26"/>
        <v>41524.056921296295</v>
      </c>
      <c r="T838" s="15">
        <f t="shared" si="27"/>
        <v>41554.056921296295</v>
      </c>
    </row>
    <row r="839" spans="1:20" ht="45" x14ac:dyDescent="0.25">
      <c r="A839">
        <v>837</v>
      </c>
      <c r="B839" s="3" t="s">
        <v>1727</v>
      </c>
      <c r="C839" s="3" t="s">
        <v>1728</v>
      </c>
      <c r="D839" s="12">
        <v>2500</v>
      </c>
      <c r="E839" s="12">
        <v>3045</v>
      </c>
      <c r="F839" t="s">
        <v>16</v>
      </c>
      <c r="G839" t="s">
        <v>17</v>
      </c>
      <c r="H839" t="s">
        <v>18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1614</v>
      </c>
      <c r="O839" s="8">
        <f>E839/D839*100</f>
        <v>121.8</v>
      </c>
      <c r="P839" s="12">
        <f>E839/L839</f>
        <v>49.112903225806448</v>
      </c>
      <c r="Q839" t="str">
        <f>LEFT(N839,SEARCH("/",N839,1)-1)</f>
        <v>music</v>
      </c>
      <c r="R839" t="str">
        <f>RIGHT(N839,LEN(N839)-SEARCH("/",N839,1))</f>
        <v>rock</v>
      </c>
      <c r="S839" s="15">
        <f t="shared" si="26"/>
        <v>41730.998402777775</v>
      </c>
      <c r="T839" s="15">
        <f t="shared" si="27"/>
        <v>41760.998402777775</v>
      </c>
    </row>
    <row r="840" spans="1:20" ht="60" x14ac:dyDescent="0.25">
      <c r="A840">
        <v>838</v>
      </c>
      <c r="B840" s="3" t="s">
        <v>1729</v>
      </c>
      <c r="C840" s="3" t="s">
        <v>1730</v>
      </c>
      <c r="D840" s="12">
        <v>2000</v>
      </c>
      <c r="E840" s="12">
        <v>2908</v>
      </c>
      <c r="F840" t="s">
        <v>16</v>
      </c>
      <c r="G840" t="s">
        <v>17</v>
      </c>
      <c r="H840" t="s">
        <v>18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1614</v>
      </c>
      <c r="O840" s="8">
        <f>E840/D840*100</f>
        <v>145.4</v>
      </c>
      <c r="P840" s="12">
        <f>E840/L840</f>
        <v>47.672131147540981</v>
      </c>
      <c r="Q840" t="str">
        <f>LEFT(N840,SEARCH("/",N840,1)-1)</f>
        <v>music</v>
      </c>
      <c r="R840" t="str">
        <f>RIGHT(N840,LEN(N840)-SEARCH("/",N840,1))</f>
        <v>rock</v>
      </c>
      <c r="S840" s="15">
        <f t="shared" si="26"/>
        <v>40895.897974537038</v>
      </c>
      <c r="T840" s="15">
        <f t="shared" si="27"/>
        <v>40925.897974537038</v>
      </c>
    </row>
    <row r="841" spans="1:20" ht="45" x14ac:dyDescent="0.25">
      <c r="A841">
        <v>839</v>
      </c>
      <c r="B841" s="3" t="s">
        <v>1731</v>
      </c>
      <c r="C841" s="3" t="s">
        <v>1732</v>
      </c>
      <c r="D841" s="12">
        <v>5000</v>
      </c>
      <c r="E841" s="12">
        <v>5830.83</v>
      </c>
      <c r="F841" t="s">
        <v>16</v>
      </c>
      <c r="G841" t="s">
        <v>17</v>
      </c>
      <c r="H841" t="s">
        <v>18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1614</v>
      </c>
      <c r="O841" s="8">
        <f>E841/D841*100</f>
        <v>116.61660000000001</v>
      </c>
      <c r="P841" s="12">
        <f>E841/L841</f>
        <v>60.737812499999997</v>
      </c>
      <c r="Q841" t="str">
        <f>LEFT(N841,SEARCH("/",N841,1)-1)</f>
        <v>music</v>
      </c>
      <c r="R841" t="str">
        <f>RIGHT(N841,LEN(N841)-SEARCH("/",N841,1))</f>
        <v>rock</v>
      </c>
      <c r="S841" s="15">
        <f t="shared" si="26"/>
        <v>41144.763379629629</v>
      </c>
      <c r="T841" s="15">
        <f t="shared" si="27"/>
        <v>41174.763379629629</v>
      </c>
    </row>
    <row r="842" spans="1:20" ht="45" x14ac:dyDescent="0.25">
      <c r="A842">
        <v>840</v>
      </c>
      <c r="B842" s="3" t="s">
        <v>1733</v>
      </c>
      <c r="C842" s="3" t="s">
        <v>1734</v>
      </c>
      <c r="D842" s="12">
        <v>10000</v>
      </c>
      <c r="E842" s="12">
        <v>12041.66</v>
      </c>
      <c r="F842" t="s">
        <v>16</v>
      </c>
      <c r="G842" t="s">
        <v>17</v>
      </c>
      <c r="H842" t="s">
        <v>18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1735</v>
      </c>
      <c r="O842" s="8">
        <f>E842/D842*100</f>
        <v>120.4166</v>
      </c>
      <c r="P842" s="12">
        <f>E842/L842</f>
        <v>63.37715789473684</v>
      </c>
      <c r="Q842" t="str">
        <f>LEFT(N842,SEARCH("/",N842,1)-1)</f>
        <v>music</v>
      </c>
      <c r="R842" t="str">
        <f>RIGHT(N842,LEN(N842)-SEARCH("/",N842,1))</f>
        <v>metal</v>
      </c>
      <c r="S842" s="15">
        <f t="shared" si="26"/>
        <v>42607.226701388892</v>
      </c>
      <c r="T842" s="15">
        <f t="shared" si="27"/>
        <v>42637.226701388892</v>
      </c>
    </row>
    <row r="843" spans="1:20" ht="60" x14ac:dyDescent="0.25">
      <c r="A843">
        <v>841</v>
      </c>
      <c r="B843" s="3" t="s">
        <v>1736</v>
      </c>
      <c r="C843" s="3" t="s">
        <v>1737</v>
      </c>
      <c r="D843" s="12">
        <v>5000</v>
      </c>
      <c r="E843" s="12">
        <v>5066</v>
      </c>
      <c r="F843" t="s">
        <v>16</v>
      </c>
      <c r="G843" t="s">
        <v>17</v>
      </c>
      <c r="H843" t="s">
        <v>18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1735</v>
      </c>
      <c r="O843" s="8">
        <f>E843/D843*100</f>
        <v>101.32000000000001</v>
      </c>
      <c r="P843" s="12">
        <f>E843/L843</f>
        <v>53.893617021276597</v>
      </c>
      <c r="Q843" t="str">
        <f>LEFT(N843,SEARCH("/",N843,1)-1)</f>
        <v>music</v>
      </c>
      <c r="R843" t="str">
        <f>RIGHT(N843,LEN(N843)-SEARCH("/",N843,1))</f>
        <v>metal</v>
      </c>
      <c r="S843" s="15">
        <f t="shared" si="26"/>
        <v>41923.838692129626</v>
      </c>
      <c r="T843" s="15">
        <f t="shared" si="27"/>
        <v>41953.88035879629</v>
      </c>
    </row>
    <row r="844" spans="1:20" ht="45" x14ac:dyDescent="0.25">
      <c r="A844">
        <v>842</v>
      </c>
      <c r="B844" s="3" t="s">
        <v>1738</v>
      </c>
      <c r="C844" s="3" t="s">
        <v>1739</v>
      </c>
      <c r="D844" s="12">
        <v>2500</v>
      </c>
      <c r="E844" s="12">
        <v>2608</v>
      </c>
      <c r="F844" t="s">
        <v>16</v>
      </c>
      <c r="G844" t="s">
        <v>159</v>
      </c>
      <c r="H844" t="s">
        <v>160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1735</v>
      </c>
      <c r="O844" s="8">
        <f>E844/D844*100</f>
        <v>104.32</v>
      </c>
      <c r="P844" s="12">
        <f>E844/L844</f>
        <v>66.871794871794876</v>
      </c>
      <c r="Q844" t="str">
        <f>LEFT(N844,SEARCH("/",N844,1)-1)</f>
        <v>music</v>
      </c>
      <c r="R844" t="str">
        <f>RIGHT(N844,LEN(N844)-SEARCH("/",N844,1))</f>
        <v>metal</v>
      </c>
      <c r="S844" s="15">
        <f t="shared" si="26"/>
        <v>41526.592395833337</v>
      </c>
      <c r="T844" s="15">
        <f t="shared" si="27"/>
        <v>41561.165972222225</v>
      </c>
    </row>
    <row r="845" spans="1:20" ht="60" x14ac:dyDescent="0.25">
      <c r="A845">
        <v>843</v>
      </c>
      <c r="B845" s="3" t="s">
        <v>1740</v>
      </c>
      <c r="C845" s="3" t="s">
        <v>1741</v>
      </c>
      <c r="D845" s="12">
        <v>3000</v>
      </c>
      <c r="E845" s="12">
        <v>8014</v>
      </c>
      <c r="F845" t="s">
        <v>16</v>
      </c>
      <c r="G845" t="s">
        <v>17</v>
      </c>
      <c r="H845" t="s">
        <v>18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1735</v>
      </c>
      <c r="O845" s="8">
        <f>E845/D845*100</f>
        <v>267.13333333333333</v>
      </c>
      <c r="P845" s="12">
        <f>E845/L845</f>
        <v>63.102362204724407</v>
      </c>
      <c r="Q845" t="str">
        <f>LEFT(N845,SEARCH("/",N845,1)-1)</f>
        <v>music</v>
      </c>
      <c r="R845" t="str">
        <f>RIGHT(N845,LEN(N845)-SEARCH("/",N845,1))</f>
        <v>metal</v>
      </c>
      <c r="S845" s="15">
        <f t="shared" si="26"/>
        <v>42695.257870370369</v>
      </c>
      <c r="T845" s="15">
        <f t="shared" si="27"/>
        <v>42712.333333333328</v>
      </c>
    </row>
    <row r="846" spans="1:20" ht="60" x14ac:dyDescent="0.25">
      <c r="A846">
        <v>844</v>
      </c>
      <c r="B846" s="3" t="s">
        <v>1742</v>
      </c>
      <c r="C846" s="3" t="s">
        <v>1743</v>
      </c>
      <c r="D846" s="12">
        <v>3000</v>
      </c>
      <c r="E846" s="12">
        <v>5824</v>
      </c>
      <c r="F846" t="s">
        <v>16</v>
      </c>
      <c r="G846" t="s">
        <v>17</v>
      </c>
      <c r="H846" t="s">
        <v>18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1735</v>
      </c>
      <c r="O846" s="8">
        <f>E846/D846*100</f>
        <v>194.13333333333333</v>
      </c>
      <c r="P846" s="12">
        <f>E846/L846</f>
        <v>36.628930817610062</v>
      </c>
      <c r="Q846" t="str">
        <f>LEFT(N846,SEARCH("/",N846,1)-1)</f>
        <v>music</v>
      </c>
      <c r="R846" t="str">
        <f>RIGHT(N846,LEN(N846)-SEARCH("/",N846,1))</f>
        <v>metal</v>
      </c>
      <c r="S846" s="15">
        <f t="shared" si="26"/>
        <v>41905.684629629628</v>
      </c>
      <c r="T846" s="15">
        <f t="shared" si="27"/>
        <v>41944.207638888889</v>
      </c>
    </row>
    <row r="847" spans="1:20" ht="45" x14ac:dyDescent="0.25">
      <c r="A847">
        <v>845</v>
      </c>
      <c r="B847" s="3" t="s">
        <v>1744</v>
      </c>
      <c r="C847" s="3" t="s">
        <v>1745</v>
      </c>
      <c r="D847" s="12">
        <v>5000</v>
      </c>
      <c r="E847" s="12">
        <v>6019.01</v>
      </c>
      <c r="F847" t="s">
        <v>16</v>
      </c>
      <c r="G847" t="s">
        <v>17</v>
      </c>
      <c r="H847" t="s">
        <v>18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1735</v>
      </c>
      <c r="O847" s="8">
        <f>E847/D847*100</f>
        <v>120.3802</v>
      </c>
      <c r="P847" s="12">
        <f>E847/L847</f>
        <v>34.005706214689269</v>
      </c>
      <c r="Q847" t="str">
        <f>LEFT(N847,SEARCH("/",N847,1)-1)</f>
        <v>music</v>
      </c>
      <c r="R847" t="str">
        <f>RIGHT(N847,LEN(N847)-SEARCH("/",N847,1))</f>
        <v>metal</v>
      </c>
      <c r="S847" s="15">
        <f t="shared" si="26"/>
        <v>42578.205972222218</v>
      </c>
      <c r="T847" s="15">
        <f t="shared" si="27"/>
        <v>42618.165972222225</v>
      </c>
    </row>
    <row r="848" spans="1:20" ht="45" x14ac:dyDescent="0.25">
      <c r="A848">
        <v>846</v>
      </c>
      <c r="B848" s="3" t="s">
        <v>1746</v>
      </c>
      <c r="C848" s="3" t="s">
        <v>1747</v>
      </c>
      <c r="D848" s="12">
        <v>1100</v>
      </c>
      <c r="E848" s="12">
        <v>1342.01</v>
      </c>
      <c r="F848" t="s">
        <v>16</v>
      </c>
      <c r="G848" t="s">
        <v>24</v>
      </c>
      <c r="H848" t="s">
        <v>25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1735</v>
      </c>
      <c r="O848" s="8">
        <f>E848/D848*100</f>
        <v>122.00090909090908</v>
      </c>
      <c r="P848" s="12">
        <f>E848/L848</f>
        <v>28.553404255319148</v>
      </c>
      <c r="Q848" t="str">
        <f>LEFT(N848,SEARCH("/",N848,1)-1)</f>
        <v>music</v>
      </c>
      <c r="R848" t="str">
        <f>RIGHT(N848,LEN(N848)-SEARCH("/",N848,1))</f>
        <v>metal</v>
      </c>
      <c r="S848" s="15">
        <f t="shared" si="26"/>
        <v>41694.391840277778</v>
      </c>
      <c r="T848" s="15">
        <f t="shared" si="27"/>
        <v>41708.583333333336</v>
      </c>
    </row>
    <row r="849" spans="1:20" ht="30" x14ac:dyDescent="0.25">
      <c r="A849">
        <v>847</v>
      </c>
      <c r="B849" s="3" t="s">
        <v>1748</v>
      </c>
      <c r="C849" s="3" t="s">
        <v>1749</v>
      </c>
      <c r="D849" s="12">
        <v>10</v>
      </c>
      <c r="E849" s="12">
        <v>10</v>
      </c>
      <c r="F849" t="s">
        <v>16</v>
      </c>
      <c r="G849" t="s">
        <v>17</v>
      </c>
      <c r="H849" t="s">
        <v>18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1735</v>
      </c>
      <c r="O849" s="8">
        <f>E849/D849*100</f>
        <v>100</v>
      </c>
      <c r="P849" s="12">
        <f>E849/L849</f>
        <v>10</v>
      </c>
      <c r="Q849" t="str">
        <f>LEFT(N849,SEARCH("/",N849,1)-1)</f>
        <v>music</v>
      </c>
      <c r="R849" t="str">
        <f>RIGHT(N849,LEN(N849)-SEARCH("/",N849,1))</f>
        <v>metal</v>
      </c>
      <c r="S849" s="15">
        <f t="shared" si="26"/>
        <v>42165.79833333334</v>
      </c>
      <c r="T849" s="15">
        <f t="shared" si="27"/>
        <v>42195.79833333334</v>
      </c>
    </row>
    <row r="850" spans="1:20" ht="45" x14ac:dyDescent="0.25">
      <c r="A850">
        <v>848</v>
      </c>
      <c r="B850" s="3" t="s">
        <v>1750</v>
      </c>
      <c r="C850" s="3" t="s">
        <v>1751</v>
      </c>
      <c r="D850" s="12">
        <v>300</v>
      </c>
      <c r="E850" s="12">
        <v>300</v>
      </c>
      <c r="F850" t="s">
        <v>16</v>
      </c>
      <c r="G850" t="s">
        <v>17</v>
      </c>
      <c r="H850" t="s">
        <v>18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1735</v>
      </c>
      <c r="O850" s="8">
        <f>E850/D850*100</f>
        <v>100</v>
      </c>
      <c r="P850" s="12">
        <f>E850/L850</f>
        <v>18.75</v>
      </c>
      <c r="Q850" t="str">
        <f>LEFT(N850,SEARCH("/",N850,1)-1)</f>
        <v>music</v>
      </c>
      <c r="R850" t="str">
        <f>RIGHT(N850,LEN(N850)-SEARCH("/",N850,1))</f>
        <v>metal</v>
      </c>
      <c r="S850" s="15">
        <f t="shared" si="26"/>
        <v>42078.792048611111</v>
      </c>
      <c r="T850" s="15">
        <f t="shared" si="27"/>
        <v>42108.792048611111</v>
      </c>
    </row>
    <row r="851" spans="1:20" ht="60" x14ac:dyDescent="0.25">
      <c r="A851">
        <v>849</v>
      </c>
      <c r="B851" s="3" t="s">
        <v>1752</v>
      </c>
      <c r="C851" s="3" t="s">
        <v>1753</v>
      </c>
      <c r="D851" s="12">
        <v>4000</v>
      </c>
      <c r="E851" s="12">
        <v>4796</v>
      </c>
      <c r="F851" t="s">
        <v>16</v>
      </c>
      <c r="G851" t="s">
        <v>17</v>
      </c>
      <c r="H851" t="s">
        <v>18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1735</v>
      </c>
      <c r="O851" s="8">
        <f>E851/D851*100</f>
        <v>119.9</v>
      </c>
      <c r="P851" s="12">
        <f>E851/L851</f>
        <v>41.704347826086959</v>
      </c>
      <c r="Q851" t="str">
        <f>LEFT(N851,SEARCH("/",N851,1)-1)</f>
        <v>music</v>
      </c>
      <c r="R851" t="str">
        <f>RIGHT(N851,LEN(N851)-SEARCH("/",N851,1))</f>
        <v>metal</v>
      </c>
      <c r="S851" s="15">
        <f t="shared" si="26"/>
        <v>42051.148888888885</v>
      </c>
      <c r="T851" s="15">
        <f t="shared" si="27"/>
        <v>42079.107222222221</v>
      </c>
    </row>
    <row r="852" spans="1:20" ht="45" x14ac:dyDescent="0.25">
      <c r="A852">
        <v>850</v>
      </c>
      <c r="B852" s="3" t="s">
        <v>1754</v>
      </c>
      <c r="C852" s="3" t="s">
        <v>1755</v>
      </c>
      <c r="D852" s="12">
        <v>4000</v>
      </c>
      <c r="E852" s="12">
        <v>6207</v>
      </c>
      <c r="F852" t="s">
        <v>16</v>
      </c>
      <c r="G852" t="s">
        <v>17</v>
      </c>
      <c r="H852" t="s">
        <v>18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1735</v>
      </c>
      <c r="O852" s="8">
        <f>E852/D852*100</f>
        <v>155.17499999999998</v>
      </c>
      <c r="P852" s="12">
        <f>E852/L852</f>
        <v>46.669172932330824</v>
      </c>
      <c r="Q852" t="str">
        <f>LEFT(N852,SEARCH("/",N852,1)-1)</f>
        <v>music</v>
      </c>
      <c r="R852" t="str">
        <f>RIGHT(N852,LEN(N852)-SEARCH("/",N852,1))</f>
        <v>metal</v>
      </c>
      <c r="S852" s="15">
        <f t="shared" si="26"/>
        <v>42452.827743055561</v>
      </c>
      <c r="T852" s="15">
        <f t="shared" si="27"/>
        <v>42485.207638888889</v>
      </c>
    </row>
    <row r="853" spans="1:20" ht="45" x14ac:dyDescent="0.25">
      <c r="A853">
        <v>851</v>
      </c>
      <c r="B853" s="3" t="s">
        <v>1756</v>
      </c>
      <c r="C853" s="3" t="s">
        <v>1757</v>
      </c>
      <c r="D853" s="12">
        <v>2000</v>
      </c>
      <c r="E853" s="12">
        <v>2609</v>
      </c>
      <c r="F853" t="s">
        <v>16</v>
      </c>
      <c r="G853" t="s">
        <v>179</v>
      </c>
      <c r="H853" t="s">
        <v>55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1735</v>
      </c>
      <c r="O853" s="8">
        <f>E853/D853*100</f>
        <v>130.44999999999999</v>
      </c>
      <c r="P853" s="12">
        <f>E853/L853</f>
        <v>37.271428571428572</v>
      </c>
      <c r="Q853" t="str">
        <f>LEFT(N853,SEARCH("/",N853,1)-1)</f>
        <v>music</v>
      </c>
      <c r="R853" t="str">
        <f>RIGHT(N853,LEN(N853)-SEARCH("/",N853,1))</f>
        <v>metal</v>
      </c>
      <c r="S853" s="15">
        <f t="shared" si="26"/>
        <v>42522.880243055552</v>
      </c>
      <c r="T853" s="15">
        <f t="shared" si="27"/>
        <v>42582.822916666672</v>
      </c>
    </row>
    <row r="854" spans="1:20" ht="30" x14ac:dyDescent="0.25">
      <c r="A854">
        <v>852</v>
      </c>
      <c r="B854" s="3" t="s">
        <v>1758</v>
      </c>
      <c r="C854" s="3" t="s">
        <v>1759</v>
      </c>
      <c r="D854" s="12">
        <v>3500</v>
      </c>
      <c r="E854" s="12">
        <v>3674</v>
      </c>
      <c r="F854" t="s">
        <v>16</v>
      </c>
      <c r="G854" t="s">
        <v>17</v>
      </c>
      <c r="H854" t="s">
        <v>18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1735</v>
      </c>
      <c r="O854" s="8">
        <f>E854/D854*100</f>
        <v>104.97142857142859</v>
      </c>
      <c r="P854" s="12">
        <f>E854/L854</f>
        <v>59.258064516129032</v>
      </c>
      <c r="Q854" t="str">
        <f>LEFT(N854,SEARCH("/",N854,1)-1)</f>
        <v>music</v>
      </c>
      <c r="R854" t="str">
        <f>RIGHT(N854,LEN(N854)-SEARCH("/",N854,1))</f>
        <v>metal</v>
      </c>
      <c r="S854" s="15">
        <f t="shared" si="26"/>
        <v>42656.805497685185</v>
      </c>
      <c r="T854" s="15">
        <f t="shared" si="27"/>
        <v>42667.875</v>
      </c>
    </row>
    <row r="855" spans="1:20" ht="45" x14ac:dyDescent="0.25">
      <c r="A855">
        <v>853</v>
      </c>
      <c r="B855" s="3" t="s">
        <v>1760</v>
      </c>
      <c r="C855" s="3" t="s">
        <v>1761</v>
      </c>
      <c r="D855" s="12">
        <v>300</v>
      </c>
      <c r="E855" s="12">
        <v>300</v>
      </c>
      <c r="F855" t="s">
        <v>16</v>
      </c>
      <c r="G855" t="s">
        <v>17</v>
      </c>
      <c r="H855" t="s">
        <v>18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1735</v>
      </c>
      <c r="O855" s="8">
        <f>E855/D855*100</f>
        <v>100</v>
      </c>
      <c r="P855" s="12">
        <f>E855/L855</f>
        <v>30</v>
      </c>
      <c r="Q855" t="str">
        <f>LEFT(N855,SEARCH("/",N855,1)-1)</f>
        <v>music</v>
      </c>
      <c r="R855" t="str">
        <f>RIGHT(N855,LEN(N855)-SEARCH("/",N855,1))</f>
        <v>metal</v>
      </c>
      <c r="S855" s="15">
        <f t="shared" si="26"/>
        <v>42021.832280092596</v>
      </c>
      <c r="T855" s="15">
        <f t="shared" si="27"/>
        <v>42051.832280092596</v>
      </c>
    </row>
    <row r="856" spans="1:20" ht="45" x14ac:dyDescent="0.25">
      <c r="A856">
        <v>854</v>
      </c>
      <c r="B856" s="3" t="s">
        <v>1762</v>
      </c>
      <c r="C856" s="3" t="s">
        <v>1763</v>
      </c>
      <c r="D856" s="12">
        <v>27800</v>
      </c>
      <c r="E856" s="12">
        <v>32865.300000000003</v>
      </c>
      <c r="F856" t="s">
        <v>16</v>
      </c>
      <c r="G856" t="s">
        <v>17</v>
      </c>
      <c r="H856" t="s">
        <v>18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1735</v>
      </c>
      <c r="O856" s="8">
        <f>E856/D856*100</f>
        <v>118.2205035971223</v>
      </c>
      <c r="P856" s="12">
        <f>E856/L856</f>
        <v>65.8623246492986</v>
      </c>
      <c r="Q856" t="str">
        <f>LEFT(N856,SEARCH("/",N856,1)-1)</f>
        <v>music</v>
      </c>
      <c r="R856" t="str">
        <f>RIGHT(N856,LEN(N856)-SEARCH("/",N856,1))</f>
        <v>metal</v>
      </c>
      <c r="S856" s="15">
        <f t="shared" si="26"/>
        <v>42702.212337962963</v>
      </c>
      <c r="T856" s="15">
        <f t="shared" si="27"/>
        <v>42732.212337962963</v>
      </c>
    </row>
    <row r="857" spans="1:20" ht="45" x14ac:dyDescent="0.25">
      <c r="A857">
        <v>855</v>
      </c>
      <c r="B857" s="3" t="s">
        <v>1764</v>
      </c>
      <c r="C857" s="3" t="s">
        <v>1765</v>
      </c>
      <c r="D857" s="12">
        <v>1450</v>
      </c>
      <c r="E857" s="12">
        <v>1500</v>
      </c>
      <c r="F857" t="s">
        <v>16</v>
      </c>
      <c r="G857" t="s">
        <v>17</v>
      </c>
      <c r="H857" t="s">
        <v>18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1735</v>
      </c>
      <c r="O857" s="8">
        <f>E857/D857*100</f>
        <v>103.44827586206897</v>
      </c>
      <c r="P857" s="12">
        <f>E857/L857</f>
        <v>31.914893617021278</v>
      </c>
      <c r="Q857" t="str">
        <f>LEFT(N857,SEARCH("/",N857,1)-1)</f>
        <v>music</v>
      </c>
      <c r="R857" t="str">
        <f>RIGHT(N857,LEN(N857)-SEARCH("/",N857,1))</f>
        <v>metal</v>
      </c>
      <c r="S857" s="15">
        <f t="shared" si="26"/>
        <v>42545.125196759262</v>
      </c>
      <c r="T857" s="15">
        <f t="shared" si="27"/>
        <v>42575.125196759262</v>
      </c>
    </row>
    <row r="858" spans="1:20" ht="60" x14ac:dyDescent="0.25">
      <c r="A858">
        <v>856</v>
      </c>
      <c r="B858" s="3" t="s">
        <v>1766</v>
      </c>
      <c r="C858" s="3" t="s">
        <v>1767</v>
      </c>
      <c r="D858" s="12">
        <v>250</v>
      </c>
      <c r="E858" s="12">
        <v>545</v>
      </c>
      <c r="F858" t="s">
        <v>16</v>
      </c>
      <c r="G858" t="s">
        <v>502</v>
      </c>
      <c r="H858" t="s">
        <v>55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1735</v>
      </c>
      <c r="O858" s="8">
        <f>E858/D858*100</f>
        <v>218.00000000000003</v>
      </c>
      <c r="P858" s="12">
        <f>E858/L858</f>
        <v>19.464285714285715</v>
      </c>
      <c r="Q858" t="str">
        <f>LEFT(N858,SEARCH("/",N858,1)-1)</f>
        <v>music</v>
      </c>
      <c r="R858" t="str">
        <f>RIGHT(N858,LEN(N858)-SEARCH("/",N858,1))</f>
        <v>metal</v>
      </c>
      <c r="S858" s="15">
        <f t="shared" si="26"/>
        <v>42609.311990740738</v>
      </c>
      <c r="T858" s="15">
        <f t="shared" si="27"/>
        <v>42668.791666666672</v>
      </c>
    </row>
    <row r="859" spans="1:20" ht="45" x14ac:dyDescent="0.25">
      <c r="A859">
        <v>857</v>
      </c>
      <c r="B859" s="3" t="s">
        <v>1768</v>
      </c>
      <c r="C859" s="3" t="s">
        <v>1769</v>
      </c>
      <c r="D859" s="12">
        <v>1200</v>
      </c>
      <c r="E859" s="12">
        <v>1200</v>
      </c>
      <c r="F859" t="s">
        <v>16</v>
      </c>
      <c r="G859" t="s">
        <v>54</v>
      </c>
      <c r="H859" t="s">
        <v>55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1735</v>
      </c>
      <c r="O859" s="8">
        <f>E859/D859*100</f>
        <v>100</v>
      </c>
      <c r="P859" s="12">
        <f>E859/L859</f>
        <v>50</v>
      </c>
      <c r="Q859" t="str">
        <f>LEFT(N859,SEARCH("/",N859,1)-1)</f>
        <v>music</v>
      </c>
      <c r="R859" t="str">
        <f>RIGHT(N859,LEN(N859)-SEARCH("/",N859,1))</f>
        <v>metal</v>
      </c>
      <c r="S859" s="15">
        <f t="shared" si="26"/>
        <v>42291.581377314811</v>
      </c>
      <c r="T859" s="15">
        <f t="shared" si="27"/>
        <v>42333.623043981483</v>
      </c>
    </row>
    <row r="860" spans="1:20" ht="60" x14ac:dyDescent="0.25">
      <c r="A860">
        <v>858</v>
      </c>
      <c r="B860" s="3" t="s">
        <v>1770</v>
      </c>
      <c r="C860" s="3" t="s">
        <v>1771</v>
      </c>
      <c r="D860" s="12">
        <v>1200</v>
      </c>
      <c r="E860" s="12">
        <v>1728.07</v>
      </c>
      <c r="F860" t="s">
        <v>16</v>
      </c>
      <c r="G860" t="s">
        <v>24</v>
      </c>
      <c r="H860" t="s">
        <v>25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1735</v>
      </c>
      <c r="O860" s="8">
        <f>E860/D860*100</f>
        <v>144.00583333333333</v>
      </c>
      <c r="P860" s="12">
        <f>E860/L860</f>
        <v>22.737763157894737</v>
      </c>
      <c r="Q860" t="str">
        <f>LEFT(N860,SEARCH("/",N860,1)-1)</f>
        <v>music</v>
      </c>
      <c r="R860" t="str">
        <f>RIGHT(N860,LEN(N860)-SEARCH("/",N860,1))</f>
        <v>metal</v>
      </c>
      <c r="S860" s="15">
        <f t="shared" si="26"/>
        <v>42079.745578703703</v>
      </c>
      <c r="T860" s="15">
        <f t="shared" si="27"/>
        <v>42109.957638888889</v>
      </c>
    </row>
    <row r="861" spans="1:20" ht="45" x14ac:dyDescent="0.25">
      <c r="A861">
        <v>859</v>
      </c>
      <c r="B861" s="3" t="s">
        <v>1772</v>
      </c>
      <c r="C861" s="3" t="s">
        <v>1773</v>
      </c>
      <c r="D861" s="12">
        <v>4000</v>
      </c>
      <c r="E861" s="12">
        <v>4187</v>
      </c>
      <c r="F861" t="s">
        <v>16</v>
      </c>
      <c r="G861" t="s">
        <v>17</v>
      </c>
      <c r="H861" t="s">
        <v>18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1735</v>
      </c>
      <c r="O861" s="8">
        <f>E861/D861*100</f>
        <v>104.67500000000001</v>
      </c>
      <c r="P861" s="12">
        <f>E861/L861</f>
        <v>42.724489795918366</v>
      </c>
      <c r="Q861" t="str">
        <f>LEFT(N861,SEARCH("/",N861,1)-1)</f>
        <v>music</v>
      </c>
      <c r="R861" t="str">
        <f>RIGHT(N861,LEN(N861)-SEARCH("/",N861,1))</f>
        <v>metal</v>
      </c>
      <c r="S861" s="15">
        <f t="shared" si="26"/>
        <v>42128.820231481484</v>
      </c>
      <c r="T861" s="15">
        <f t="shared" si="27"/>
        <v>42159</v>
      </c>
    </row>
    <row r="862" spans="1:20" ht="60" x14ac:dyDescent="0.25">
      <c r="A862">
        <v>860</v>
      </c>
      <c r="B862" s="3" t="s">
        <v>1774</v>
      </c>
      <c r="C862" s="3" t="s">
        <v>1775</v>
      </c>
      <c r="D862" s="12">
        <v>14000</v>
      </c>
      <c r="E862" s="12">
        <v>2540</v>
      </c>
      <c r="F862" t="s">
        <v>357</v>
      </c>
      <c r="G862" t="s">
        <v>17</v>
      </c>
      <c r="H862" t="s">
        <v>18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1776</v>
      </c>
      <c r="O862" s="8">
        <f>E862/D862*100</f>
        <v>18.142857142857142</v>
      </c>
      <c r="P862" s="12">
        <f>E862/L862</f>
        <v>52.916666666666664</v>
      </c>
      <c r="Q862" t="str">
        <f>LEFT(N862,SEARCH("/",N862,1)-1)</f>
        <v>music</v>
      </c>
      <c r="R862" t="str">
        <f>RIGHT(N862,LEN(N862)-SEARCH("/",N862,1))</f>
        <v>jazz</v>
      </c>
      <c r="S862" s="15">
        <f t="shared" si="26"/>
        <v>41570.482789351852</v>
      </c>
      <c r="T862" s="15">
        <f t="shared" si="27"/>
        <v>41600.524456018517</v>
      </c>
    </row>
    <row r="863" spans="1:20" ht="45" x14ac:dyDescent="0.25">
      <c r="A863">
        <v>861</v>
      </c>
      <c r="B863" s="3" t="s">
        <v>1777</v>
      </c>
      <c r="C863" s="3" t="s">
        <v>1778</v>
      </c>
      <c r="D863" s="12">
        <v>4500</v>
      </c>
      <c r="E863" s="12">
        <v>101</v>
      </c>
      <c r="F863" t="s">
        <v>357</v>
      </c>
      <c r="G863" t="s">
        <v>17</v>
      </c>
      <c r="H863" t="s">
        <v>18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1776</v>
      </c>
      <c r="O863" s="8">
        <f>E863/D863*100</f>
        <v>2.2444444444444445</v>
      </c>
      <c r="P863" s="12">
        <f>E863/L863</f>
        <v>50.5</v>
      </c>
      <c r="Q863" t="str">
        <f>LEFT(N863,SEARCH("/",N863,1)-1)</f>
        <v>music</v>
      </c>
      <c r="R863" t="str">
        <f>RIGHT(N863,LEN(N863)-SEARCH("/",N863,1))</f>
        <v>jazz</v>
      </c>
      <c r="S863" s="15">
        <f t="shared" si="26"/>
        <v>42599.965324074074</v>
      </c>
      <c r="T863" s="15">
        <f t="shared" si="27"/>
        <v>42629.965324074074</v>
      </c>
    </row>
    <row r="864" spans="1:20" ht="45" x14ac:dyDescent="0.25">
      <c r="A864">
        <v>862</v>
      </c>
      <c r="B864" s="3" t="s">
        <v>1779</v>
      </c>
      <c r="C864" s="3" t="s">
        <v>1780</v>
      </c>
      <c r="D864" s="12">
        <v>50000</v>
      </c>
      <c r="E864" s="12">
        <v>170</v>
      </c>
      <c r="F864" t="s">
        <v>357</v>
      </c>
      <c r="G864" t="s">
        <v>24</v>
      </c>
      <c r="H864" t="s">
        <v>25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1776</v>
      </c>
      <c r="O864" s="8">
        <f>E864/D864*100</f>
        <v>0.33999999999999997</v>
      </c>
      <c r="P864" s="12">
        <f>E864/L864</f>
        <v>42.5</v>
      </c>
      <c r="Q864" t="str">
        <f>LEFT(N864,SEARCH("/",N864,1)-1)</f>
        <v>music</v>
      </c>
      <c r="R864" t="str">
        <f>RIGHT(N864,LEN(N864)-SEARCH("/",N864,1))</f>
        <v>jazz</v>
      </c>
      <c r="S864" s="15">
        <f t="shared" si="26"/>
        <v>41559.5549537037</v>
      </c>
      <c r="T864" s="15">
        <f t="shared" si="27"/>
        <v>41589.596620370372</v>
      </c>
    </row>
    <row r="865" spans="1:20" ht="45" x14ac:dyDescent="0.25">
      <c r="A865">
        <v>863</v>
      </c>
      <c r="B865" s="3" t="s">
        <v>1781</v>
      </c>
      <c r="C865" s="3" t="s">
        <v>1782</v>
      </c>
      <c r="D865" s="12">
        <v>2000</v>
      </c>
      <c r="E865" s="12">
        <v>90</v>
      </c>
      <c r="F865" t="s">
        <v>357</v>
      </c>
      <c r="G865" t="s">
        <v>17</v>
      </c>
      <c r="H865" t="s">
        <v>18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1776</v>
      </c>
      <c r="O865" s="8">
        <f>E865/D865*100</f>
        <v>4.5</v>
      </c>
      <c r="P865" s="12">
        <f>E865/L865</f>
        <v>18</v>
      </c>
      <c r="Q865" t="str">
        <f>LEFT(N865,SEARCH("/",N865,1)-1)</f>
        <v>music</v>
      </c>
      <c r="R865" t="str">
        <f>RIGHT(N865,LEN(N865)-SEARCH("/",N865,1))</f>
        <v>jazz</v>
      </c>
      <c r="S865" s="15">
        <f t="shared" si="26"/>
        <v>40921.117662037039</v>
      </c>
      <c r="T865" s="15">
        <f t="shared" si="27"/>
        <v>40951.117662037039</v>
      </c>
    </row>
    <row r="866" spans="1:20" ht="45" x14ac:dyDescent="0.25">
      <c r="A866">
        <v>864</v>
      </c>
      <c r="B866" s="3" t="s">
        <v>1783</v>
      </c>
      <c r="C866" s="3" t="s">
        <v>1784</v>
      </c>
      <c r="D866" s="12">
        <v>6500</v>
      </c>
      <c r="E866" s="12">
        <v>2700</v>
      </c>
      <c r="F866" t="s">
        <v>357</v>
      </c>
      <c r="G866" t="s">
        <v>17</v>
      </c>
      <c r="H866" t="s">
        <v>18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1776</v>
      </c>
      <c r="O866" s="8">
        <f>E866/D866*100</f>
        <v>41.53846153846154</v>
      </c>
      <c r="P866" s="12">
        <f>E866/L866</f>
        <v>34.177215189873415</v>
      </c>
      <c r="Q866" t="str">
        <f>LEFT(N866,SEARCH("/",N866,1)-1)</f>
        <v>music</v>
      </c>
      <c r="R866" t="str">
        <f>RIGHT(N866,LEN(N866)-SEARCH("/",N866,1))</f>
        <v>jazz</v>
      </c>
      <c r="S866" s="15">
        <f t="shared" si="26"/>
        <v>41541.106921296298</v>
      </c>
      <c r="T866" s="15">
        <f t="shared" si="27"/>
        <v>41563.415972222225</v>
      </c>
    </row>
    <row r="867" spans="1:20" ht="60" x14ac:dyDescent="0.25">
      <c r="A867">
        <v>865</v>
      </c>
      <c r="B867" s="3" t="s">
        <v>1785</v>
      </c>
      <c r="C867" s="3" t="s">
        <v>1786</v>
      </c>
      <c r="D867" s="12">
        <v>2200</v>
      </c>
      <c r="E867" s="12">
        <v>45</v>
      </c>
      <c r="F867" t="s">
        <v>357</v>
      </c>
      <c r="G867" t="s">
        <v>17</v>
      </c>
      <c r="H867" t="s">
        <v>18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1776</v>
      </c>
      <c r="O867" s="8">
        <f>E867/D867*100</f>
        <v>2.0454545454545454</v>
      </c>
      <c r="P867" s="12">
        <f>E867/L867</f>
        <v>22.5</v>
      </c>
      <c r="Q867" t="str">
        <f>LEFT(N867,SEARCH("/",N867,1)-1)</f>
        <v>music</v>
      </c>
      <c r="R867" t="str">
        <f>RIGHT(N867,LEN(N867)-SEARCH("/",N867,1))</f>
        <v>jazz</v>
      </c>
      <c r="S867" s="15">
        <f t="shared" si="26"/>
        <v>41230.77311342593</v>
      </c>
      <c r="T867" s="15">
        <f t="shared" si="27"/>
        <v>41290.77311342593</v>
      </c>
    </row>
    <row r="868" spans="1:20" ht="45" x14ac:dyDescent="0.25">
      <c r="A868">
        <v>866</v>
      </c>
      <c r="B868" s="3" t="s">
        <v>1787</v>
      </c>
      <c r="C868" s="3" t="s">
        <v>1788</v>
      </c>
      <c r="D868" s="12">
        <v>3500</v>
      </c>
      <c r="E868" s="12">
        <v>640</v>
      </c>
      <c r="F868" t="s">
        <v>357</v>
      </c>
      <c r="G868" t="s">
        <v>17</v>
      </c>
      <c r="H868" t="s">
        <v>18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1776</v>
      </c>
      <c r="O868" s="8">
        <f>E868/D868*100</f>
        <v>18.285714285714285</v>
      </c>
      <c r="P868" s="12">
        <f>E868/L868</f>
        <v>58.18181818181818</v>
      </c>
      <c r="Q868" t="str">
        <f>LEFT(N868,SEARCH("/",N868,1)-1)</f>
        <v>music</v>
      </c>
      <c r="R868" t="str">
        <f>RIGHT(N868,LEN(N868)-SEARCH("/",N868,1))</f>
        <v>jazz</v>
      </c>
      <c r="S868" s="15">
        <f t="shared" si="26"/>
        <v>42025.637939814813</v>
      </c>
      <c r="T868" s="15">
        <f t="shared" si="27"/>
        <v>42063.631944444445</v>
      </c>
    </row>
    <row r="869" spans="1:20" ht="60" x14ac:dyDescent="0.25">
      <c r="A869">
        <v>867</v>
      </c>
      <c r="B869" s="3" t="s">
        <v>1789</v>
      </c>
      <c r="C869" s="3" t="s">
        <v>1790</v>
      </c>
      <c r="D869" s="12">
        <v>5000</v>
      </c>
      <c r="E869" s="12">
        <v>1201</v>
      </c>
      <c r="F869" t="s">
        <v>357</v>
      </c>
      <c r="G869" t="s">
        <v>17</v>
      </c>
      <c r="H869" t="s">
        <v>18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1776</v>
      </c>
      <c r="O869" s="8">
        <f>E869/D869*100</f>
        <v>24.02</v>
      </c>
      <c r="P869" s="12">
        <f>E869/L869</f>
        <v>109.18181818181819</v>
      </c>
      <c r="Q869" t="str">
        <f>LEFT(N869,SEARCH("/",N869,1)-1)</f>
        <v>music</v>
      </c>
      <c r="R869" t="str">
        <f>RIGHT(N869,LEN(N869)-SEARCH("/",N869,1))</f>
        <v>jazz</v>
      </c>
      <c r="S869" s="15">
        <f t="shared" si="26"/>
        <v>40088.105393518519</v>
      </c>
      <c r="T869" s="15">
        <f t="shared" si="27"/>
        <v>40148.207638888889</v>
      </c>
    </row>
    <row r="870" spans="1:20" ht="60" x14ac:dyDescent="0.25">
      <c r="A870">
        <v>868</v>
      </c>
      <c r="B870" s="3" t="s">
        <v>1791</v>
      </c>
      <c r="C870" s="3" t="s">
        <v>1792</v>
      </c>
      <c r="D870" s="12">
        <v>45000</v>
      </c>
      <c r="E870" s="12">
        <v>50</v>
      </c>
      <c r="F870" t="s">
        <v>357</v>
      </c>
      <c r="G870" t="s">
        <v>17</v>
      </c>
      <c r="H870" t="s">
        <v>18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1776</v>
      </c>
      <c r="O870" s="8">
        <f>E870/D870*100</f>
        <v>0.1111111111111111</v>
      </c>
      <c r="P870" s="12">
        <f>E870/L870</f>
        <v>50</v>
      </c>
      <c r="Q870" t="str">
        <f>LEFT(N870,SEARCH("/",N870,1)-1)</f>
        <v>music</v>
      </c>
      <c r="R870" t="str">
        <f>RIGHT(N870,LEN(N870)-SEARCH("/",N870,1))</f>
        <v>jazz</v>
      </c>
      <c r="S870" s="15">
        <f t="shared" si="26"/>
        <v>41616.027754629627</v>
      </c>
      <c r="T870" s="15">
        <f t="shared" si="27"/>
        <v>41646.027754629627</v>
      </c>
    </row>
    <row r="871" spans="1:20" ht="60" x14ac:dyDescent="0.25">
      <c r="A871">
        <v>869</v>
      </c>
      <c r="B871" s="3" t="s">
        <v>1793</v>
      </c>
      <c r="C871" s="3" t="s">
        <v>1794</v>
      </c>
      <c r="D871" s="12">
        <v>8800</v>
      </c>
      <c r="E871" s="12">
        <v>1040</v>
      </c>
      <c r="F871" t="s">
        <v>357</v>
      </c>
      <c r="G871" t="s">
        <v>17</v>
      </c>
      <c r="H871" t="s">
        <v>18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1776</v>
      </c>
      <c r="O871" s="8">
        <f>E871/D871*100</f>
        <v>11.818181818181818</v>
      </c>
      <c r="P871" s="12">
        <f>E871/L871</f>
        <v>346.66666666666669</v>
      </c>
      <c r="Q871" t="str">
        <f>LEFT(N871,SEARCH("/",N871,1)-1)</f>
        <v>music</v>
      </c>
      <c r="R871" t="str">
        <f>RIGHT(N871,LEN(N871)-SEARCH("/",N871,1))</f>
        <v>jazz</v>
      </c>
      <c r="S871" s="15">
        <f t="shared" si="26"/>
        <v>41342.845567129632</v>
      </c>
      <c r="T871" s="15">
        <f t="shared" si="27"/>
        <v>41372.803900462961</v>
      </c>
    </row>
    <row r="872" spans="1:20" ht="60" x14ac:dyDescent="0.25">
      <c r="A872">
        <v>870</v>
      </c>
      <c r="B872" s="3" t="s">
        <v>1795</v>
      </c>
      <c r="C872" s="3" t="s">
        <v>1796</v>
      </c>
      <c r="D872" s="12">
        <v>20000</v>
      </c>
      <c r="E872" s="12">
        <v>62</v>
      </c>
      <c r="F872" t="s">
        <v>357</v>
      </c>
      <c r="G872" t="s">
        <v>24</v>
      </c>
      <c r="H872" t="s">
        <v>25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1776</v>
      </c>
      <c r="O872" s="8">
        <f>E872/D872*100</f>
        <v>0.31</v>
      </c>
      <c r="P872" s="12">
        <f>E872/L872</f>
        <v>12.4</v>
      </c>
      <c r="Q872" t="str">
        <f>LEFT(N872,SEARCH("/",N872,1)-1)</f>
        <v>music</v>
      </c>
      <c r="R872" t="str">
        <f>RIGHT(N872,LEN(N872)-SEARCH("/",N872,1))</f>
        <v>jazz</v>
      </c>
      <c r="S872" s="15">
        <f t="shared" si="26"/>
        <v>41488.022256944445</v>
      </c>
      <c r="T872" s="15">
        <f t="shared" si="27"/>
        <v>41518.022256944445</v>
      </c>
    </row>
    <row r="873" spans="1:20" ht="60" x14ac:dyDescent="0.25">
      <c r="A873">
        <v>871</v>
      </c>
      <c r="B873" s="3" t="s">
        <v>1797</v>
      </c>
      <c r="C873" s="3" t="s">
        <v>1798</v>
      </c>
      <c r="D873" s="12">
        <v>6000</v>
      </c>
      <c r="E873" s="12">
        <v>325</v>
      </c>
      <c r="F873" t="s">
        <v>357</v>
      </c>
      <c r="G873" t="s">
        <v>17</v>
      </c>
      <c r="H873" t="s">
        <v>18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1776</v>
      </c>
      <c r="O873" s="8">
        <f>E873/D873*100</f>
        <v>5.416666666666667</v>
      </c>
      <c r="P873" s="12">
        <f>E873/L873</f>
        <v>27.083333333333332</v>
      </c>
      <c r="Q873" t="str">
        <f>LEFT(N873,SEARCH("/",N873,1)-1)</f>
        <v>music</v>
      </c>
      <c r="R873" t="str">
        <f>RIGHT(N873,LEN(N873)-SEARCH("/",N873,1))</f>
        <v>jazz</v>
      </c>
      <c r="S873" s="15">
        <f t="shared" si="26"/>
        <v>41577.561284722222</v>
      </c>
      <c r="T873" s="15">
        <f t="shared" si="27"/>
        <v>41607.602951388886</v>
      </c>
    </row>
    <row r="874" spans="1:20" ht="45" x14ac:dyDescent="0.25">
      <c r="A874">
        <v>872</v>
      </c>
      <c r="B874" s="3" t="s">
        <v>1799</v>
      </c>
      <c r="C874" s="3" t="s">
        <v>1800</v>
      </c>
      <c r="D874" s="12">
        <v>8000</v>
      </c>
      <c r="E874" s="12">
        <v>65</v>
      </c>
      <c r="F874" t="s">
        <v>357</v>
      </c>
      <c r="G874" t="s">
        <v>17</v>
      </c>
      <c r="H874" t="s">
        <v>18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1776</v>
      </c>
      <c r="O874" s="8">
        <f>E874/D874*100</f>
        <v>0.8125</v>
      </c>
      <c r="P874" s="12">
        <f>E874/L874</f>
        <v>32.5</v>
      </c>
      <c r="Q874" t="str">
        <f>LEFT(N874,SEARCH("/",N874,1)-1)</f>
        <v>music</v>
      </c>
      <c r="R874" t="str">
        <f>RIGHT(N874,LEN(N874)-SEARCH("/",N874,1))</f>
        <v>jazz</v>
      </c>
      <c r="S874" s="15">
        <f t="shared" si="26"/>
        <v>40567.825543981482</v>
      </c>
      <c r="T874" s="15">
        <f t="shared" si="27"/>
        <v>40612.825543981482</v>
      </c>
    </row>
    <row r="875" spans="1:20" ht="45" x14ac:dyDescent="0.25">
      <c r="A875">
        <v>873</v>
      </c>
      <c r="B875" s="3" t="s">
        <v>1801</v>
      </c>
      <c r="C875" s="3" t="s">
        <v>1802</v>
      </c>
      <c r="D875" s="12">
        <v>3500</v>
      </c>
      <c r="E875" s="12">
        <v>45</v>
      </c>
      <c r="F875" t="s">
        <v>357</v>
      </c>
      <c r="G875" t="s">
        <v>17</v>
      </c>
      <c r="H875" t="s">
        <v>18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1776</v>
      </c>
      <c r="O875" s="8">
        <f>E875/D875*100</f>
        <v>1.2857142857142856</v>
      </c>
      <c r="P875" s="12">
        <f>E875/L875</f>
        <v>9</v>
      </c>
      <c r="Q875" t="str">
        <f>LEFT(N875,SEARCH("/",N875,1)-1)</f>
        <v>music</v>
      </c>
      <c r="R875" t="str">
        <f>RIGHT(N875,LEN(N875)-SEARCH("/",N875,1))</f>
        <v>jazz</v>
      </c>
      <c r="S875" s="15">
        <f t="shared" si="26"/>
        <v>41184.167129629634</v>
      </c>
      <c r="T875" s="15">
        <f t="shared" si="27"/>
        <v>41224.208796296298</v>
      </c>
    </row>
    <row r="876" spans="1:20" ht="60" x14ac:dyDescent="0.25">
      <c r="A876">
        <v>874</v>
      </c>
      <c r="B876" s="3" t="s">
        <v>1803</v>
      </c>
      <c r="C876" s="3" t="s">
        <v>1804</v>
      </c>
      <c r="D876" s="12">
        <v>3000</v>
      </c>
      <c r="E876" s="12">
        <v>730</v>
      </c>
      <c r="F876" t="s">
        <v>357</v>
      </c>
      <c r="G876" t="s">
        <v>17</v>
      </c>
      <c r="H876" t="s">
        <v>18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1776</v>
      </c>
      <c r="O876" s="8">
        <f>E876/D876*100</f>
        <v>24.333333333333336</v>
      </c>
      <c r="P876" s="12">
        <f>E876/L876</f>
        <v>34.761904761904759</v>
      </c>
      <c r="Q876" t="str">
        <f>LEFT(N876,SEARCH("/",N876,1)-1)</f>
        <v>music</v>
      </c>
      <c r="R876" t="str">
        <f>RIGHT(N876,LEN(N876)-SEARCH("/",N876,1))</f>
        <v>jazz</v>
      </c>
      <c r="S876" s="15">
        <f t="shared" si="26"/>
        <v>41368.583726851852</v>
      </c>
      <c r="T876" s="15">
        <f t="shared" si="27"/>
        <v>41398.583726851852</v>
      </c>
    </row>
    <row r="877" spans="1:20" ht="60" x14ac:dyDescent="0.25">
      <c r="A877">
        <v>875</v>
      </c>
      <c r="B877" s="3" t="s">
        <v>1805</v>
      </c>
      <c r="C877" s="3" t="s">
        <v>1806</v>
      </c>
      <c r="D877" s="12">
        <v>5000</v>
      </c>
      <c r="E877" s="12">
        <v>0</v>
      </c>
      <c r="F877" t="s">
        <v>357</v>
      </c>
      <c r="G877" t="s">
        <v>17</v>
      </c>
      <c r="H877" t="s">
        <v>18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1776</v>
      </c>
      <c r="O877" s="8">
        <f>E877/D877*100</f>
        <v>0</v>
      </c>
      <c r="P877" s="12" t="e">
        <f>E877/L877</f>
        <v>#DIV/0!</v>
      </c>
      <c r="Q877" t="str">
        <f>LEFT(N877,SEARCH("/",N877,1)-1)</f>
        <v>music</v>
      </c>
      <c r="R877" t="str">
        <f>RIGHT(N877,LEN(N877)-SEARCH("/",N877,1))</f>
        <v>jazz</v>
      </c>
      <c r="S877" s="15">
        <f t="shared" si="26"/>
        <v>42248.723738425921</v>
      </c>
      <c r="T877" s="15">
        <f t="shared" si="27"/>
        <v>42268.723738425921</v>
      </c>
    </row>
    <row r="878" spans="1:20" ht="30" x14ac:dyDescent="0.25">
      <c r="A878">
        <v>876</v>
      </c>
      <c r="B878" s="3" t="s">
        <v>1807</v>
      </c>
      <c r="C878" s="3" t="s">
        <v>1808</v>
      </c>
      <c r="D878" s="12">
        <v>3152</v>
      </c>
      <c r="E878" s="12">
        <v>1286</v>
      </c>
      <c r="F878" t="s">
        <v>357</v>
      </c>
      <c r="G878" t="s">
        <v>24</v>
      </c>
      <c r="H878" t="s">
        <v>25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1776</v>
      </c>
      <c r="O878" s="8">
        <f>E878/D878*100</f>
        <v>40.799492385786799</v>
      </c>
      <c r="P878" s="12">
        <f>E878/L878</f>
        <v>28.577777777777779</v>
      </c>
      <c r="Q878" t="str">
        <f>LEFT(N878,SEARCH("/",N878,1)-1)</f>
        <v>music</v>
      </c>
      <c r="R878" t="str">
        <f>RIGHT(N878,LEN(N878)-SEARCH("/",N878,1))</f>
        <v>jazz</v>
      </c>
      <c r="S878" s="15">
        <f t="shared" si="26"/>
        <v>41276.496840277774</v>
      </c>
      <c r="T878" s="15">
        <f t="shared" si="27"/>
        <v>41309.496840277774</v>
      </c>
    </row>
    <row r="879" spans="1:20" ht="60" x14ac:dyDescent="0.25">
      <c r="A879">
        <v>877</v>
      </c>
      <c r="B879" s="3" t="s">
        <v>1809</v>
      </c>
      <c r="C879" s="3" t="s">
        <v>1810</v>
      </c>
      <c r="D879" s="12">
        <v>2000</v>
      </c>
      <c r="E879" s="12">
        <v>1351</v>
      </c>
      <c r="F879" t="s">
        <v>357</v>
      </c>
      <c r="G879" t="s">
        <v>17</v>
      </c>
      <c r="H879" t="s">
        <v>18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1776</v>
      </c>
      <c r="O879" s="8">
        <f>E879/D879*100</f>
        <v>67.55</v>
      </c>
      <c r="P879" s="12">
        <f>E879/L879</f>
        <v>46.586206896551722</v>
      </c>
      <c r="Q879" t="str">
        <f>LEFT(N879,SEARCH("/",N879,1)-1)</f>
        <v>music</v>
      </c>
      <c r="R879" t="str">
        <f>RIGHT(N879,LEN(N879)-SEARCH("/",N879,1))</f>
        <v>jazz</v>
      </c>
      <c r="S879" s="15">
        <f t="shared" si="26"/>
        <v>41597.788888888892</v>
      </c>
      <c r="T879" s="15">
        <f t="shared" si="27"/>
        <v>41627.788888888892</v>
      </c>
    </row>
    <row r="880" spans="1:20" ht="60" x14ac:dyDescent="0.25">
      <c r="A880">
        <v>878</v>
      </c>
      <c r="B880" s="3" t="s">
        <v>1811</v>
      </c>
      <c r="C880" s="3" t="s">
        <v>1812</v>
      </c>
      <c r="D880" s="12">
        <v>5000</v>
      </c>
      <c r="E880" s="12">
        <v>65</v>
      </c>
      <c r="F880" t="s">
        <v>357</v>
      </c>
      <c r="G880" t="s">
        <v>17</v>
      </c>
      <c r="H880" t="s">
        <v>18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1776</v>
      </c>
      <c r="O880" s="8">
        <f>E880/D880*100</f>
        <v>1.3</v>
      </c>
      <c r="P880" s="12">
        <f>E880/L880</f>
        <v>32.5</v>
      </c>
      <c r="Q880" t="str">
        <f>LEFT(N880,SEARCH("/",N880,1)-1)</f>
        <v>music</v>
      </c>
      <c r="R880" t="str">
        <f>RIGHT(N880,LEN(N880)-SEARCH("/",N880,1))</f>
        <v>jazz</v>
      </c>
      <c r="S880" s="15">
        <f t="shared" si="26"/>
        <v>40505.232916666668</v>
      </c>
      <c r="T880" s="15">
        <f t="shared" si="27"/>
        <v>40535.232916666668</v>
      </c>
    </row>
    <row r="881" spans="1:20" ht="60" x14ac:dyDescent="0.25">
      <c r="A881">
        <v>879</v>
      </c>
      <c r="B881" s="3" t="s">
        <v>1813</v>
      </c>
      <c r="C881" s="3" t="s">
        <v>1814</v>
      </c>
      <c r="D881" s="12">
        <v>2100</v>
      </c>
      <c r="E881" s="12">
        <v>644</v>
      </c>
      <c r="F881" t="s">
        <v>357</v>
      </c>
      <c r="G881" t="s">
        <v>17</v>
      </c>
      <c r="H881" t="s">
        <v>18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1776</v>
      </c>
      <c r="O881" s="8">
        <f>E881/D881*100</f>
        <v>30.666666666666664</v>
      </c>
      <c r="P881" s="12">
        <f>E881/L881</f>
        <v>21.466666666666665</v>
      </c>
      <c r="Q881" t="str">
        <f>LEFT(N881,SEARCH("/",N881,1)-1)</f>
        <v>music</v>
      </c>
      <c r="R881" t="str">
        <f>RIGHT(N881,LEN(N881)-SEARCH("/",N881,1))</f>
        <v>jazz</v>
      </c>
      <c r="S881" s="15">
        <f t="shared" si="26"/>
        <v>41037.829918981479</v>
      </c>
      <c r="T881" s="15">
        <f t="shared" si="27"/>
        <v>41058.829918981479</v>
      </c>
    </row>
    <row r="882" spans="1:20" ht="60" x14ac:dyDescent="0.25">
      <c r="A882">
        <v>880</v>
      </c>
      <c r="B882" s="3" t="s">
        <v>1815</v>
      </c>
      <c r="C882" s="3" t="s">
        <v>1816</v>
      </c>
      <c r="D882" s="12">
        <v>3780</v>
      </c>
      <c r="E882" s="12">
        <v>113</v>
      </c>
      <c r="F882" t="s">
        <v>357</v>
      </c>
      <c r="G882" t="s">
        <v>17</v>
      </c>
      <c r="H882" t="s">
        <v>18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1817</v>
      </c>
      <c r="O882" s="8">
        <f>E882/D882*100</f>
        <v>2.9894179894179893</v>
      </c>
      <c r="P882" s="12">
        <f>E882/L882</f>
        <v>14.125</v>
      </c>
      <c r="Q882" t="str">
        <f>LEFT(N882,SEARCH("/",N882,1)-1)</f>
        <v>music</v>
      </c>
      <c r="R882" t="str">
        <f>RIGHT(N882,LEN(N882)-SEARCH("/",N882,1))</f>
        <v>indie rock</v>
      </c>
      <c r="S882" s="15">
        <f t="shared" si="26"/>
        <v>41179.32104166667</v>
      </c>
      <c r="T882" s="15">
        <f t="shared" si="27"/>
        <v>41212.32104166667</v>
      </c>
    </row>
    <row r="883" spans="1:20" ht="45" x14ac:dyDescent="0.25">
      <c r="A883">
        <v>881</v>
      </c>
      <c r="B883" s="3" t="s">
        <v>1818</v>
      </c>
      <c r="C883" s="3" t="s">
        <v>1819</v>
      </c>
      <c r="D883" s="12">
        <v>3750</v>
      </c>
      <c r="E883" s="12">
        <v>30</v>
      </c>
      <c r="F883" t="s">
        <v>357</v>
      </c>
      <c r="G883" t="s">
        <v>17</v>
      </c>
      <c r="H883" t="s">
        <v>18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1817</v>
      </c>
      <c r="O883" s="8">
        <f>E883/D883*100</f>
        <v>0.8</v>
      </c>
      <c r="P883" s="12">
        <f>E883/L883</f>
        <v>30</v>
      </c>
      <c r="Q883" t="str">
        <f>LEFT(N883,SEARCH("/",N883,1)-1)</f>
        <v>music</v>
      </c>
      <c r="R883" t="str">
        <f>RIGHT(N883,LEN(N883)-SEARCH("/",N883,1))</f>
        <v>indie rock</v>
      </c>
      <c r="S883" s="15">
        <f t="shared" si="26"/>
        <v>40877.25099537037</v>
      </c>
      <c r="T883" s="15">
        <f t="shared" si="27"/>
        <v>40922.25099537037</v>
      </c>
    </row>
    <row r="884" spans="1:20" ht="60" x14ac:dyDescent="0.25">
      <c r="A884">
        <v>882</v>
      </c>
      <c r="B884" s="3" t="s">
        <v>1820</v>
      </c>
      <c r="C884" s="3" t="s">
        <v>1821</v>
      </c>
      <c r="D884" s="12">
        <v>1500</v>
      </c>
      <c r="E884" s="12">
        <v>302</v>
      </c>
      <c r="F884" t="s">
        <v>357</v>
      </c>
      <c r="G884" t="s">
        <v>17</v>
      </c>
      <c r="H884" t="s">
        <v>18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1817</v>
      </c>
      <c r="O884" s="8">
        <f>E884/D884*100</f>
        <v>20.133333333333333</v>
      </c>
      <c r="P884" s="12">
        <f>E884/L884</f>
        <v>21.571428571428573</v>
      </c>
      <c r="Q884" t="str">
        <f>LEFT(N884,SEARCH("/",N884,1)-1)</f>
        <v>music</v>
      </c>
      <c r="R884" t="str">
        <f>RIGHT(N884,LEN(N884)-SEARCH("/",N884,1))</f>
        <v>indie rock</v>
      </c>
      <c r="S884" s="15">
        <f t="shared" si="26"/>
        <v>40759.860532407409</v>
      </c>
      <c r="T884" s="15">
        <f t="shared" si="27"/>
        <v>40792.860532407409</v>
      </c>
    </row>
    <row r="885" spans="1:20" ht="60" x14ac:dyDescent="0.25">
      <c r="A885">
        <v>883</v>
      </c>
      <c r="B885" s="3" t="s">
        <v>1822</v>
      </c>
      <c r="C885" s="3" t="s">
        <v>1823</v>
      </c>
      <c r="D885" s="12">
        <v>5000</v>
      </c>
      <c r="E885" s="12">
        <v>2001</v>
      </c>
      <c r="F885" t="s">
        <v>357</v>
      </c>
      <c r="G885" t="s">
        <v>17</v>
      </c>
      <c r="H885" t="s">
        <v>18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1817</v>
      </c>
      <c r="O885" s="8">
        <f>E885/D885*100</f>
        <v>40.020000000000003</v>
      </c>
      <c r="P885" s="12">
        <f>E885/L885</f>
        <v>83.375</v>
      </c>
      <c r="Q885" t="str">
        <f>LEFT(N885,SEARCH("/",N885,1)-1)</f>
        <v>music</v>
      </c>
      <c r="R885" t="str">
        <f>RIGHT(N885,LEN(N885)-SEARCH("/",N885,1))</f>
        <v>indie rock</v>
      </c>
      <c r="S885" s="15">
        <f t="shared" si="26"/>
        <v>42371.935590277775</v>
      </c>
      <c r="T885" s="15">
        <f t="shared" si="27"/>
        <v>42431.935590277775</v>
      </c>
    </row>
    <row r="886" spans="1:20" ht="45" x14ac:dyDescent="0.25">
      <c r="A886">
        <v>884</v>
      </c>
      <c r="B886" s="3" t="s">
        <v>1824</v>
      </c>
      <c r="C886" s="3" t="s">
        <v>1825</v>
      </c>
      <c r="D886" s="12">
        <v>2000</v>
      </c>
      <c r="E886" s="12">
        <v>20</v>
      </c>
      <c r="F886" t="s">
        <v>357</v>
      </c>
      <c r="G886" t="s">
        <v>17</v>
      </c>
      <c r="H886" t="s">
        <v>18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1817</v>
      </c>
      <c r="O886" s="8">
        <f>E886/D886*100</f>
        <v>1</v>
      </c>
      <c r="P886" s="12">
        <f>E886/L886</f>
        <v>10</v>
      </c>
      <c r="Q886" t="str">
        <f>LEFT(N886,SEARCH("/",N886,1)-1)</f>
        <v>music</v>
      </c>
      <c r="R886" t="str">
        <f>RIGHT(N886,LEN(N886)-SEARCH("/",N886,1))</f>
        <v>indie rock</v>
      </c>
      <c r="S886" s="15">
        <f t="shared" si="26"/>
        <v>40981.802615740737</v>
      </c>
      <c r="T886" s="15">
        <f t="shared" si="27"/>
        <v>41041.104861111111</v>
      </c>
    </row>
    <row r="887" spans="1:20" ht="45" x14ac:dyDescent="0.25">
      <c r="A887">
        <v>885</v>
      </c>
      <c r="B887" s="3" t="s">
        <v>1826</v>
      </c>
      <c r="C887" s="3" t="s">
        <v>1827</v>
      </c>
      <c r="D887" s="12">
        <v>1000</v>
      </c>
      <c r="E887" s="12">
        <v>750</v>
      </c>
      <c r="F887" t="s">
        <v>357</v>
      </c>
      <c r="G887" t="s">
        <v>17</v>
      </c>
      <c r="H887" t="s">
        <v>18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1817</v>
      </c>
      <c r="O887" s="8">
        <f>E887/D887*100</f>
        <v>75</v>
      </c>
      <c r="P887" s="12">
        <f>E887/L887</f>
        <v>35.714285714285715</v>
      </c>
      <c r="Q887" t="str">
        <f>LEFT(N887,SEARCH("/",N887,1)-1)</f>
        <v>music</v>
      </c>
      <c r="R887" t="str">
        <f>RIGHT(N887,LEN(N887)-SEARCH("/",N887,1))</f>
        <v>indie rock</v>
      </c>
      <c r="S887" s="15">
        <f t="shared" si="26"/>
        <v>42713.941099537042</v>
      </c>
      <c r="T887" s="15">
        <f t="shared" si="27"/>
        <v>42734.941099537042</v>
      </c>
    </row>
    <row r="888" spans="1:20" ht="60" x14ac:dyDescent="0.25">
      <c r="A888">
        <v>886</v>
      </c>
      <c r="B888" s="3" t="s">
        <v>1828</v>
      </c>
      <c r="C888" s="3" t="s">
        <v>1829</v>
      </c>
      <c r="D888" s="12">
        <v>500</v>
      </c>
      <c r="E888" s="12">
        <v>205</v>
      </c>
      <c r="F888" t="s">
        <v>357</v>
      </c>
      <c r="G888" t="s">
        <v>17</v>
      </c>
      <c r="H888" t="s">
        <v>18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1817</v>
      </c>
      <c r="O888" s="8">
        <f>E888/D888*100</f>
        <v>41</v>
      </c>
      <c r="P888" s="12">
        <f>E888/L888</f>
        <v>29.285714285714285</v>
      </c>
      <c r="Q888" t="str">
        <f>LEFT(N888,SEARCH("/",N888,1)-1)</f>
        <v>music</v>
      </c>
      <c r="R888" t="str">
        <f>RIGHT(N888,LEN(N888)-SEARCH("/",N888,1))</f>
        <v>indie rock</v>
      </c>
      <c r="S888" s="15">
        <f t="shared" si="26"/>
        <v>42603.870520833334</v>
      </c>
      <c r="T888" s="15">
        <f t="shared" si="27"/>
        <v>42628.870520833334</v>
      </c>
    </row>
    <row r="889" spans="1:20" ht="60" x14ac:dyDescent="0.25">
      <c r="A889">
        <v>887</v>
      </c>
      <c r="B889" s="3" t="s">
        <v>1830</v>
      </c>
      <c r="C889" s="3" t="s">
        <v>1831</v>
      </c>
      <c r="D889" s="12">
        <v>1000</v>
      </c>
      <c r="E889" s="12">
        <v>0</v>
      </c>
      <c r="F889" t="s">
        <v>357</v>
      </c>
      <c r="G889" t="s">
        <v>17</v>
      </c>
      <c r="H889" t="s">
        <v>18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1817</v>
      </c>
      <c r="O889" s="8">
        <f>E889/D889*100</f>
        <v>0</v>
      </c>
      <c r="P889" s="12" t="e">
        <f>E889/L889</f>
        <v>#DIV/0!</v>
      </c>
      <c r="Q889" t="str">
        <f>LEFT(N889,SEARCH("/",N889,1)-1)</f>
        <v>music</v>
      </c>
      <c r="R889" t="str">
        <f>RIGHT(N889,LEN(N889)-SEARCH("/",N889,1))</f>
        <v>indie rock</v>
      </c>
      <c r="S889" s="15">
        <f t="shared" si="26"/>
        <v>41026.958969907406</v>
      </c>
      <c r="T889" s="15">
        <f t="shared" si="27"/>
        <v>41056.958969907406</v>
      </c>
    </row>
    <row r="890" spans="1:20" ht="60" x14ac:dyDescent="0.25">
      <c r="A890">
        <v>888</v>
      </c>
      <c r="B890" s="3" t="s">
        <v>1832</v>
      </c>
      <c r="C890" s="3" t="s">
        <v>1833</v>
      </c>
      <c r="D890" s="12">
        <v>1000</v>
      </c>
      <c r="E890" s="12">
        <v>72</v>
      </c>
      <c r="F890" t="s">
        <v>357</v>
      </c>
      <c r="G890" t="s">
        <v>17</v>
      </c>
      <c r="H890" t="s">
        <v>18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1817</v>
      </c>
      <c r="O890" s="8">
        <f>E890/D890*100</f>
        <v>7.1999999999999993</v>
      </c>
      <c r="P890" s="12">
        <f>E890/L890</f>
        <v>18</v>
      </c>
      <c r="Q890" t="str">
        <f>LEFT(N890,SEARCH("/",N890,1)-1)</f>
        <v>music</v>
      </c>
      <c r="R890" t="str">
        <f>RIGHT(N890,LEN(N890)-SEARCH("/",N890,1))</f>
        <v>indie rock</v>
      </c>
      <c r="S890" s="15">
        <f t="shared" si="26"/>
        <v>40751.753298611111</v>
      </c>
      <c r="T890" s="15">
        <f t="shared" si="27"/>
        <v>40787.25</v>
      </c>
    </row>
    <row r="891" spans="1:20" ht="45" x14ac:dyDescent="0.25">
      <c r="A891">
        <v>889</v>
      </c>
      <c r="B891" s="3" t="s">
        <v>1834</v>
      </c>
      <c r="C891" s="3" t="s">
        <v>1835</v>
      </c>
      <c r="D891" s="12">
        <v>25000</v>
      </c>
      <c r="E891" s="12">
        <v>2360.3200000000002</v>
      </c>
      <c r="F891" t="s">
        <v>357</v>
      </c>
      <c r="G891" t="s">
        <v>17</v>
      </c>
      <c r="H891" t="s">
        <v>18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1817</v>
      </c>
      <c r="O891" s="8">
        <f>E891/D891*100</f>
        <v>9.4412800000000008</v>
      </c>
      <c r="P891" s="12">
        <f>E891/L891</f>
        <v>73.760000000000005</v>
      </c>
      <c r="Q891" t="str">
        <f>LEFT(N891,SEARCH("/",N891,1)-1)</f>
        <v>music</v>
      </c>
      <c r="R891" t="str">
        <f>RIGHT(N891,LEN(N891)-SEARCH("/",N891,1))</f>
        <v>indie rock</v>
      </c>
      <c r="S891" s="15">
        <f t="shared" si="26"/>
        <v>41887.784062500003</v>
      </c>
      <c r="T891" s="15">
        <f t="shared" si="27"/>
        <v>41917.784062500003</v>
      </c>
    </row>
    <row r="892" spans="1:20" ht="60" x14ac:dyDescent="0.25">
      <c r="A892">
        <v>890</v>
      </c>
      <c r="B892" s="3" t="s">
        <v>1836</v>
      </c>
      <c r="C892" s="3" t="s">
        <v>1837</v>
      </c>
      <c r="D892" s="12">
        <v>3000</v>
      </c>
      <c r="E892" s="12">
        <v>125</v>
      </c>
      <c r="F892" t="s">
        <v>357</v>
      </c>
      <c r="G892" t="s">
        <v>17</v>
      </c>
      <c r="H892" t="s">
        <v>18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1817</v>
      </c>
      <c r="O892" s="8">
        <f>E892/D892*100</f>
        <v>4.1666666666666661</v>
      </c>
      <c r="P892" s="12">
        <f>E892/L892</f>
        <v>31.25</v>
      </c>
      <c r="Q892" t="str">
        <f>LEFT(N892,SEARCH("/",N892,1)-1)</f>
        <v>music</v>
      </c>
      <c r="R892" t="str">
        <f>RIGHT(N892,LEN(N892)-SEARCH("/",N892,1))</f>
        <v>indie rock</v>
      </c>
      <c r="S892" s="15">
        <f t="shared" si="26"/>
        <v>41569.698831018519</v>
      </c>
      <c r="T892" s="15">
        <f t="shared" si="27"/>
        <v>41599.740497685183</v>
      </c>
    </row>
    <row r="893" spans="1:20" ht="60" x14ac:dyDescent="0.25">
      <c r="A893">
        <v>891</v>
      </c>
      <c r="B893" s="3" t="s">
        <v>1838</v>
      </c>
      <c r="C893" s="3" t="s">
        <v>1839</v>
      </c>
      <c r="D893" s="12">
        <v>8000</v>
      </c>
      <c r="E893" s="12">
        <v>260</v>
      </c>
      <c r="F893" t="s">
        <v>357</v>
      </c>
      <c r="G893" t="s">
        <v>17</v>
      </c>
      <c r="H893" t="s">
        <v>18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1817</v>
      </c>
      <c r="O893" s="8">
        <f>E893/D893*100</f>
        <v>3.25</v>
      </c>
      <c r="P893" s="12">
        <f>E893/L893</f>
        <v>28.888888888888889</v>
      </c>
      <c r="Q893" t="str">
        <f>LEFT(N893,SEARCH("/",N893,1)-1)</f>
        <v>music</v>
      </c>
      <c r="R893" t="str">
        <f>RIGHT(N893,LEN(N893)-SEARCH("/",N893,1))</f>
        <v>indie rock</v>
      </c>
      <c r="S893" s="15">
        <f t="shared" si="26"/>
        <v>41842.031597222223</v>
      </c>
      <c r="T893" s="15">
        <f t="shared" si="27"/>
        <v>41872.031597222223</v>
      </c>
    </row>
    <row r="894" spans="1:20" ht="60" x14ac:dyDescent="0.25">
      <c r="A894">
        <v>892</v>
      </c>
      <c r="B894" s="3" t="s">
        <v>1840</v>
      </c>
      <c r="C894" s="3" t="s">
        <v>1841</v>
      </c>
      <c r="D894" s="12">
        <v>6000</v>
      </c>
      <c r="E894" s="12">
        <v>2445</v>
      </c>
      <c r="F894" t="s">
        <v>357</v>
      </c>
      <c r="G894" t="s">
        <v>17</v>
      </c>
      <c r="H894" t="s">
        <v>18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1817</v>
      </c>
      <c r="O894" s="8">
        <f>E894/D894*100</f>
        <v>40.75</v>
      </c>
      <c r="P894" s="12">
        <f>E894/L894</f>
        <v>143.8235294117647</v>
      </c>
      <c r="Q894" t="str">
        <f>LEFT(N894,SEARCH("/",N894,1)-1)</f>
        <v>music</v>
      </c>
      <c r="R894" t="str">
        <f>RIGHT(N894,LEN(N894)-SEARCH("/",N894,1))</f>
        <v>indie rock</v>
      </c>
      <c r="S894" s="15">
        <f t="shared" si="26"/>
        <v>40304.20003472222</v>
      </c>
      <c r="T894" s="15">
        <f t="shared" si="27"/>
        <v>40391.166666666664</v>
      </c>
    </row>
    <row r="895" spans="1:20" ht="45" x14ac:dyDescent="0.25">
      <c r="A895">
        <v>893</v>
      </c>
      <c r="B895" s="3" t="s">
        <v>1842</v>
      </c>
      <c r="C895" s="3" t="s">
        <v>1843</v>
      </c>
      <c r="D895" s="12">
        <v>2000</v>
      </c>
      <c r="E895" s="12">
        <v>200</v>
      </c>
      <c r="F895" t="s">
        <v>357</v>
      </c>
      <c r="G895" t="s">
        <v>17</v>
      </c>
      <c r="H895" t="s">
        <v>18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1817</v>
      </c>
      <c r="O895" s="8">
        <f>E895/D895*100</f>
        <v>10</v>
      </c>
      <c r="P895" s="12">
        <f>E895/L895</f>
        <v>40</v>
      </c>
      <c r="Q895" t="str">
        <f>LEFT(N895,SEARCH("/",N895,1)-1)</f>
        <v>music</v>
      </c>
      <c r="R895" t="str">
        <f>RIGHT(N895,LEN(N895)-SEARCH("/",N895,1))</f>
        <v>indie rock</v>
      </c>
      <c r="S895" s="15">
        <f t="shared" si="26"/>
        <v>42065.897719907407</v>
      </c>
      <c r="T895" s="15">
        <f t="shared" si="27"/>
        <v>42095.856053240743</v>
      </c>
    </row>
    <row r="896" spans="1:20" ht="60" x14ac:dyDescent="0.25">
      <c r="A896">
        <v>894</v>
      </c>
      <c r="B896" s="3" t="s">
        <v>1844</v>
      </c>
      <c r="C896" s="3" t="s">
        <v>1845</v>
      </c>
      <c r="D896" s="12">
        <v>20000</v>
      </c>
      <c r="E896" s="12">
        <v>7834</v>
      </c>
      <c r="F896" t="s">
        <v>357</v>
      </c>
      <c r="G896" t="s">
        <v>17</v>
      </c>
      <c r="H896" t="s">
        <v>18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1817</v>
      </c>
      <c r="O896" s="8">
        <f>E896/D896*100</f>
        <v>39.17</v>
      </c>
      <c r="P896" s="12">
        <f>E896/L896</f>
        <v>147.81132075471697</v>
      </c>
      <c r="Q896" t="str">
        <f>LEFT(N896,SEARCH("/",N896,1)-1)</f>
        <v>music</v>
      </c>
      <c r="R896" t="str">
        <f>RIGHT(N896,LEN(N896)-SEARCH("/",N896,1))</f>
        <v>indie rock</v>
      </c>
      <c r="S896" s="15">
        <f t="shared" si="26"/>
        <v>42496.981597222228</v>
      </c>
      <c r="T896" s="15">
        <f t="shared" si="27"/>
        <v>42526.981597222228</v>
      </c>
    </row>
    <row r="897" spans="1:20" ht="60" x14ac:dyDescent="0.25">
      <c r="A897">
        <v>895</v>
      </c>
      <c r="B897" s="3" t="s">
        <v>1846</v>
      </c>
      <c r="C897" s="3" t="s">
        <v>1847</v>
      </c>
      <c r="D897" s="12">
        <v>8000</v>
      </c>
      <c r="E897" s="12">
        <v>195</v>
      </c>
      <c r="F897" t="s">
        <v>357</v>
      </c>
      <c r="G897" t="s">
        <v>17</v>
      </c>
      <c r="H897" t="s">
        <v>18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1817</v>
      </c>
      <c r="O897" s="8">
        <f>E897/D897*100</f>
        <v>2.4375</v>
      </c>
      <c r="P897" s="12">
        <f>E897/L897</f>
        <v>27.857142857142858</v>
      </c>
      <c r="Q897" t="str">
        <f>LEFT(N897,SEARCH("/",N897,1)-1)</f>
        <v>music</v>
      </c>
      <c r="R897" t="str">
        <f>RIGHT(N897,LEN(N897)-SEARCH("/",N897,1))</f>
        <v>indie rock</v>
      </c>
      <c r="S897" s="15">
        <f t="shared" si="26"/>
        <v>40431.127650462964</v>
      </c>
      <c r="T897" s="15">
        <f t="shared" si="27"/>
        <v>40476.127650462964</v>
      </c>
    </row>
    <row r="898" spans="1:20" ht="60" x14ac:dyDescent="0.25">
      <c r="A898">
        <v>896</v>
      </c>
      <c r="B898" s="3" t="s">
        <v>1848</v>
      </c>
      <c r="C898" s="3" t="s">
        <v>1849</v>
      </c>
      <c r="D898" s="12">
        <v>8000</v>
      </c>
      <c r="E898" s="12">
        <v>3200</v>
      </c>
      <c r="F898" t="s">
        <v>357</v>
      </c>
      <c r="G898" t="s">
        <v>17</v>
      </c>
      <c r="H898" t="s">
        <v>18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1817</v>
      </c>
      <c r="O898" s="8">
        <f>E898/D898*100</f>
        <v>40</v>
      </c>
      <c r="P898" s="12">
        <f>E898/L898</f>
        <v>44.444444444444443</v>
      </c>
      <c r="Q898" t="str">
        <f>LEFT(N898,SEARCH("/",N898,1)-1)</f>
        <v>music</v>
      </c>
      <c r="R898" t="str">
        <f>RIGHT(N898,LEN(N898)-SEARCH("/",N898,1))</f>
        <v>indie rock</v>
      </c>
      <c r="S898" s="15">
        <f t="shared" si="26"/>
        <v>42218.872986111113</v>
      </c>
      <c r="T898" s="15">
        <f t="shared" si="27"/>
        <v>42244.166666666672</v>
      </c>
    </row>
    <row r="899" spans="1:20" ht="60" x14ac:dyDescent="0.25">
      <c r="A899">
        <v>897</v>
      </c>
      <c r="B899" s="3" t="s">
        <v>1850</v>
      </c>
      <c r="C899" s="3" t="s">
        <v>1851</v>
      </c>
      <c r="D899" s="12">
        <v>3000</v>
      </c>
      <c r="E899" s="12">
        <v>0</v>
      </c>
      <c r="F899" t="s">
        <v>357</v>
      </c>
      <c r="G899" t="s">
        <v>17</v>
      </c>
      <c r="H899" t="s">
        <v>18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1817</v>
      </c>
      <c r="O899" s="8">
        <f>E899/D899*100</f>
        <v>0</v>
      </c>
      <c r="P899" s="12" t="e">
        <f>E899/L899</f>
        <v>#DIV/0!</v>
      </c>
      <c r="Q899" t="str">
        <f>LEFT(N899,SEARCH("/",N899,1)-1)</f>
        <v>music</v>
      </c>
      <c r="R899" t="str">
        <f>RIGHT(N899,LEN(N899)-SEARCH("/",N899,1))</f>
        <v>indie rock</v>
      </c>
      <c r="S899" s="15">
        <f t="shared" ref="S899:S962" si="28">(((J899/60)/60)/24)+DATE(1970,1,1)</f>
        <v>41211.688750000001</v>
      </c>
      <c r="T899" s="15">
        <f t="shared" ref="T899:T962" si="29">(((I899/60)/60)/24)+DATE(1970,1,1)</f>
        <v>41241.730416666665</v>
      </c>
    </row>
    <row r="900" spans="1:20" ht="60" x14ac:dyDescent="0.25">
      <c r="A900">
        <v>898</v>
      </c>
      <c r="B900" s="3" t="s">
        <v>1852</v>
      </c>
      <c r="C900" s="3" t="s">
        <v>1853</v>
      </c>
      <c r="D900" s="12">
        <v>2500</v>
      </c>
      <c r="E900" s="12">
        <v>70</v>
      </c>
      <c r="F900" t="s">
        <v>357</v>
      </c>
      <c r="G900" t="s">
        <v>17</v>
      </c>
      <c r="H900" t="s">
        <v>18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1817</v>
      </c>
      <c r="O900" s="8">
        <f>E900/D900*100</f>
        <v>2.8000000000000003</v>
      </c>
      <c r="P900" s="12">
        <f>E900/L900</f>
        <v>35</v>
      </c>
      <c r="Q900" t="str">
        <f>LEFT(N900,SEARCH("/",N900,1)-1)</f>
        <v>music</v>
      </c>
      <c r="R900" t="str">
        <f>RIGHT(N900,LEN(N900)-SEARCH("/",N900,1))</f>
        <v>indie rock</v>
      </c>
      <c r="S900" s="15">
        <f t="shared" si="28"/>
        <v>40878.758217592593</v>
      </c>
      <c r="T900" s="15">
        <f t="shared" si="29"/>
        <v>40923.758217592593</v>
      </c>
    </row>
    <row r="901" spans="1:20" ht="45" x14ac:dyDescent="0.25">
      <c r="A901">
        <v>899</v>
      </c>
      <c r="B901" s="3" t="s">
        <v>1854</v>
      </c>
      <c r="C901" s="3" t="s">
        <v>1855</v>
      </c>
      <c r="D901" s="12">
        <v>750</v>
      </c>
      <c r="E901" s="12">
        <v>280</v>
      </c>
      <c r="F901" t="s">
        <v>357</v>
      </c>
      <c r="G901" t="s">
        <v>17</v>
      </c>
      <c r="H901" t="s">
        <v>18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1817</v>
      </c>
      <c r="O901" s="8">
        <f>E901/D901*100</f>
        <v>37.333333333333336</v>
      </c>
      <c r="P901" s="12">
        <f>E901/L901</f>
        <v>35</v>
      </c>
      <c r="Q901" t="str">
        <f>LEFT(N901,SEARCH("/",N901,1)-1)</f>
        <v>music</v>
      </c>
      <c r="R901" t="str">
        <f>RIGHT(N901,LEN(N901)-SEARCH("/",N901,1))</f>
        <v>indie rock</v>
      </c>
      <c r="S901" s="15">
        <f t="shared" si="28"/>
        <v>40646.099097222221</v>
      </c>
      <c r="T901" s="15">
        <f t="shared" si="29"/>
        <v>40691.099097222221</v>
      </c>
    </row>
    <row r="902" spans="1:20" ht="45" x14ac:dyDescent="0.25">
      <c r="A902">
        <v>900</v>
      </c>
      <c r="B902" s="3" t="s">
        <v>1856</v>
      </c>
      <c r="C902" s="3" t="s">
        <v>1857</v>
      </c>
      <c r="D902" s="12">
        <v>5000</v>
      </c>
      <c r="E902" s="12">
        <v>21</v>
      </c>
      <c r="F902" t="s">
        <v>357</v>
      </c>
      <c r="G902" t="s">
        <v>17</v>
      </c>
      <c r="H902" t="s">
        <v>18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1776</v>
      </c>
      <c r="O902" s="8">
        <f>E902/D902*100</f>
        <v>0.42</v>
      </c>
      <c r="P902" s="12">
        <f>E902/L902</f>
        <v>10.5</v>
      </c>
      <c r="Q902" t="str">
        <f>LEFT(N902,SEARCH("/",N902,1)-1)</f>
        <v>music</v>
      </c>
      <c r="R902" t="str">
        <f>RIGHT(N902,LEN(N902)-SEARCH("/",N902,1))</f>
        <v>jazz</v>
      </c>
      <c r="S902" s="15">
        <f t="shared" si="28"/>
        <v>42429.84956018519</v>
      </c>
      <c r="T902" s="15">
        <f t="shared" si="29"/>
        <v>42459.807893518519</v>
      </c>
    </row>
    <row r="903" spans="1:20" ht="60" x14ac:dyDescent="0.25">
      <c r="A903">
        <v>901</v>
      </c>
      <c r="B903" s="3" t="s">
        <v>1858</v>
      </c>
      <c r="C903" s="3" t="s">
        <v>1859</v>
      </c>
      <c r="D903" s="12">
        <v>6500</v>
      </c>
      <c r="E903" s="12">
        <v>0</v>
      </c>
      <c r="F903" t="s">
        <v>357</v>
      </c>
      <c r="G903" t="s">
        <v>17</v>
      </c>
      <c r="H903" t="s">
        <v>18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1776</v>
      </c>
      <c r="O903" s="8">
        <f>E903/D903*100</f>
        <v>0</v>
      </c>
      <c r="P903" s="12" t="e">
        <f>E903/L903</f>
        <v>#DIV/0!</v>
      </c>
      <c r="Q903" t="str">
        <f>LEFT(N903,SEARCH("/",N903,1)-1)</f>
        <v>music</v>
      </c>
      <c r="R903" t="str">
        <f>RIGHT(N903,LEN(N903)-SEARCH("/",N903,1))</f>
        <v>jazz</v>
      </c>
      <c r="S903" s="15">
        <f t="shared" si="28"/>
        <v>40291.81150462963</v>
      </c>
      <c r="T903" s="15">
        <f t="shared" si="29"/>
        <v>40337.799305555556</v>
      </c>
    </row>
    <row r="904" spans="1:20" ht="60" x14ac:dyDescent="0.25">
      <c r="A904">
        <v>902</v>
      </c>
      <c r="B904" s="3" t="s">
        <v>1860</v>
      </c>
      <c r="C904" s="3" t="s">
        <v>1861</v>
      </c>
      <c r="D904" s="12">
        <v>30000</v>
      </c>
      <c r="E904" s="12">
        <v>90</v>
      </c>
      <c r="F904" t="s">
        <v>357</v>
      </c>
      <c r="G904" t="s">
        <v>17</v>
      </c>
      <c r="H904" t="s">
        <v>18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1776</v>
      </c>
      <c r="O904" s="8">
        <f>E904/D904*100</f>
        <v>0.3</v>
      </c>
      <c r="P904" s="12">
        <f>E904/L904</f>
        <v>30</v>
      </c>
      <c r="Q904" t="str">
        <f>LEFT(N904,SEARCH("/",N904,1)-1)</f>
        <v>music</v>
      </c>
      <c r="R904" t="str">
        <f>RIGHT(N904,LEN(N904)-SEARCH("/",N904,1))</f>
        <v>jazz</v>
      </c>
      <c r="S904" s="15">
        <f t="shared" si="28"/>
        <v>41829.965532407405</v>
      </c>
      <c r="T904" s="15">
        <f t="shared" si="29"/>
        <v>41881.645833333336</v>
      </c>
    </row>
    <row r="905" spans="1:20" ht="45" x14ac:dyDescent="0.25">
      <c r="A905">
        <v>903</v>
      </c>
      <c r="B905" s="3" t="s">
        <v>1862</v>
      </c>
      <c r="C905" s="3" t="s">
        <v>1863</v>
      </c>
      <c r="D905" s="12">
        <v>5000</v>
      </c>
      <c r="E905" s="12">
        <v>160</v>
      </c>
      <c r="F905" t="s">
        <v>357</v>
      </c>
      <c r="G905" t="s">
        <v>17</v>
      </c>
      <c r="H905" t="s">
        <v>18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1776</v>
      </c>
      <c r="O905" s="8">
        <f>E905/D905*100</f>
        <v>3.2</v>
      </c>
      <c r="P905" s="12">
        <f>E905/L905</f>
        <v>40</v>
      </c>
      <c r="Q905" t="str">
        <f>LEFT(N905,SEARCH("/",N905,1)-1)</f>
        <v>music</v>
      </c>
      <c r="R905" t="str">
        <f>RIGHT(N905,LEN(N905)-SEARCH("/",N905,1))</f>
        <v>jazz</v>
      </c>
      <c r="S905" s="15">
        <f t="shared" si="28"/>
        <v>41149.796064814815</v>
      </c>
      <c r="T905" s="15">
        <f t="shared" si="29"/>
        <v>41175.100694444445</v>
      </c>
    </row>
    <row r="906" spans="1:20" ht="45" x14ac:dyDescent="0.25">
      <c r="A906">
        <v>904</v>
      </c>
      <c r="B906" s="3" t="s">
        <v>1864</v>
      </c>
      <c r="C906" s="3" t="s">
        <v>1865</v>
      </c>
      <c r="D906" s="12">
        <v>50000</v>
      </c>
      <c r="E906" s="12">
        <v>151</v>
      </c>
      <c r="F906" t="s">
        <v>357</v>
      </c>
      <c r="G906" t="s">
        <v>17</v>
      </c>
      <c r="H906" t="s">
        <v>18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1776</v>
      </c>
      <c r="O906" s="8">
        <f>E906/D906*100</f>
        <v>0.30199999999999999</v>
      </c>
      <c r="P906" s="12">
        <f>E906/L906</f>
        <v>50.333333333333336</v>
      </c>
      <c r="Q906" t="str">
        <f>LEFT(N906,SEARCH("/",N906,1)-1)</f>
        <v>music</v>
      </c>
      <c r="R906" t="str">
        <f>RIGHT(N906,LEN(N906)-SEARCH("/",N906,1))</f>
        <v>jazz</v>
      </c>
      <c r="S906" s="15">
        <f t="shared" si="28"/>
        <v>42342.080289351856</v>
      </c>
      <c r="T906" s="15">
        <f t="shared" si="29"/>
        <v>42372.080289351856</v>
      </c>
    </row>
    <row r="907" spans="1:20" ht="45" x14ac:dyDescent="0.25">
      <c r="A907">
        <v>905</v>
      </c>
      <c r="B907" s="3" t="s">
        <v>1866</v>
      </c>
      <c r="C907" s="3" t="s">
        <v>1867</v>
      </c>
      <c r="D907" s="12">
        <v>6500</v>
      </c>
      <c r="E907" s="12">
        <v>196</v>
      </c>
      <c r="F907" t="s">
        <v>357</v>
      </c>
      <c r="G907" t="s">
        <v>17</v>
      </c>
      <c r="H907" t="s">
        <v>18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1776</v>
      </c>
      <c r="O907" s="8">
        <f>E907/D907*100</f>
        <v>3.0153846153846153</v>
      </c>
      <c r="P907" s="12">
        <f>E907/L907</f>
        <v>32.666666666666664</v>
      </c>
      <c r="Q907" t="str">
        <f>LEFT(N907,SEARCH("/",N907,1)-1)</f>
        <v>music</v>
      </c>
      <c r="R907" t="str">
        <f>RIGHT(N907,LEN(N907)-SEARCH("/",N907,1))</f>
        <v>jazz</v>
      </c>
      <c r="S907" s="15">
        <f t="shared" si="28"/>
        <v>40507.239884259259</v>
      </c>
      <c r="T907" s="15">
        <f t="shared" si="29"/>
        <v>40567.239884259259</v>
      </c>
    </row>
    <row r="908" spans="1:20" ht="30" x14ac:dyDescent="0.25">
      <c r="A908">
        <v>906</v>
      </c>
      <c r="B908" s="3" t="s">
        <v>1868</v>
      </c>
      <c r="C908" s="3" t="s">
        <v>1869</v>
      </c>
      <c r="D908" s="12">
        <v>15000</v>
      </c>
      <c r="E908" s="12">
        <v>0</v>
      </c>
      <c r="F908" t="s">
        <v>357</v>
      </c>
      <c r="G908" t="s">
        <v>17</v>
      </c>
      <c r="H908" t="s">
        <v>18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1776</v>
      </c>
      <c r="O908" s="8">
        <f>E908/D908*100</f>
        <v>0</v>
      </c>
      <c r="P908" s="12" t="e">
        <f>E908/L908</f>
        <v>#DIV/0!</v>
      </c>
      <c r="Q908" t="str">
        <f>LEFT(N908,SEARCH("/",N908,1)-1)</f>
        <v>music</v>
      </c>
      <c r="R908" t="str">
        <f>RIGHT(N908,LEN(N908)-SEARCH("/",N908,1))</f>
        <v>jazz</v>
      </c>
      <c r="S908" s="15">
        <f t="shared" si="28"/>
        <v>41681.189699074072</v>
      </c>
      <c r="T908" s="15">
        <f t="shared" si="29"/>
        <v>41711.148032407407</v>
      </c>
    </row>
    <row r="909" spans="1:20" ht="45" x14ac:dyDescent="0.25">
      <c r="A909">
        <v>907</v>
      </c>
      <c r="B909" s="3" t="s">
        <v>1870</v>
      </c>
      <c r="C909" s="3" t="s">
        <v>1871</v>
      </c>
      <c r="D909" s="12">
        <v>2900</v>
      </c>
      <c r="E909" s="12">
        <v>0</v>
      </c>
      <c r="F909" t="s">
        <v>357</v>
      </c>
      <c r="G909" t="s">
        <v>17</v>
      </c>
      <c r="H909" t="s">
        <v>18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1776</v>
      </c>
      <c r="O909" s="8">
        <f>E909/D909*100</f>
        <v>0</v>
      </c>
      <c r="P909" s="12" t="e">
        <f>E909/L909</f>
        <v>#DIV/0!</v>
      </c>
      <c r="Q909" t="str">
        <f>LEFT(N909,SEARCH("/",N909,1)-1)</f>
        <v>music</v>
      </c>
      <c r="R909" t="str">
        <f>RIGHT(N909,LEN(N909)-SEARCH("/",N909,1))</f>
        <v>jazz</v>
      </c>
      <c r="S909" s="15">
        <f t="shared" si="28"/>
        <v>40767.192395833335</v>
      </c>
      <c r="T909" s="15">
        <f t="shared" si="29"/>
        <v>40797.192395833335</v>
      </c>
    </row>
    <row r="910" spans="1:20" ht="45" x14ac:dyDescent="0.25">
      <c r="A910">
        <v>908</v>
      </c>
      <c r="B910" s="3" t="s">
        <v>1872</v>
      </c>
      <c r="C910" s="3" t="s">
        <v>1873</v>
      </c>
      <c r="D910" s="12">
        <v>2500</v>
      </c>
      <c r="E910" s="12">
        <v>0</v>
      </c>
      <c r="F910" t="s">
        <v>357</v>
      </c>
      <c r="G910" t="s">
        <v>17</v>
      </c>
      <c r="H910" t="s">
        <v>18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1776</v>
      </c>
      <c r="O910" s="8">
        <f>E910/D910*100</f>
        <v>0</v>
      </c>
      <c r="P910" s="12" t="e">
        <f>E910/L910</f>
        <v>#DIV/0!</v>
      </c>
      <c r="Q910" t="str">
        <f>LEFT(N910,SEARCH("/",N910,1)-1)</f>
        <v>music</v>
      </c>
      <c r="R910" t="str">
        <f>RIGHT(N910,LEN(N910)-SEARCH("/",N910,1))</f>
        <v>jazz</v>
      </c>
      <c r="S910" s="15">
        <f t="shared" si="28"/>
        <v>40340.801562499997</v>
      </c>
      <c r="T910" s="15">
        <f t="shared" si="29"/>
        <v>40386.207638888889</v>
      </c>
    </row>
    <row r="911" spans="1:20" ht="60" x14ac:dyDescent="0.25">
      <c r="A911">
        <v>909</v>
      </c>
      <c r="B911" s="3" t="s">
        <v>1874</v>
      </c>
      <c r="C911" s="3" t="s">
        <v>1875</v>
      </c>
      <c r="D911" s="12">
        <v>16000</v>
      </c>
      <c r="E911" s="12">
        <v>520</v>
      </c>
      <c r="F911" t="s">
        <v>357</v>
      </c>
      <c r="G911" t="s">
        <v>17</v>
      </c>
      <c r="H911" t="s">
        <v>18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1776</v>
      </c>
      <c r="O911" s="8">
        <f>E911/D911*100</f>
        <v>3.25</v>
      </c>
      <c r="P911" s="12">
        <f>E911/L911</f>
        <v>65</v>
      </c>
      <c r="Q911" t="str">
        <f>LEFT(N911,SEARCH("/",N911,1)-1)</f>
        <v>music</v>
      </c>
      <c r="R911" t="str">
        <f>RIGHT(N911,LEN(N911)-SEARCH("/",N911,1))</f>
        <v>jazz</v>
      </c>
      <c r="S911" s="15">
        <f t="shared" si="28"/>
        <v>41081.69027777778</v>
      </c>
      <c r="T911" s="15">
        <f t="shared" si="29"/>
        <v>41113.166666666664</v>
      </c>
    </row>
    <row r="912" spans="1:20" ht="45" x14ac:dyDescent="0.25">
      <c r="A912">
        <v>910</v>
      </c>
      <c r="B912" s="3" t="s">
        <v>1876</v>
      </c>
      <c r="C912" s="3" t="s">
        <v>1877</v>
      </c>
      <c r="D912" s="12">
        <v>550</v>
      </c>
      <c r="E912" s="12">
        <v>123</v>
      </c>
      <c r="F912" t="s">
        <v>357</v>
      </c>
      <c r="G912" t="s">
        <v>24</v>
      </c>
      <c r="H912" t="s">
        <v>25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1776</v>
      </c>
      <c r="O912" s="8">
        <f>E912/D912*100</f>
        <v>22.363636363636363</v>
      </c>
      <c r="P912" s="12">
        <f>E912/L912</f>
        <v>24.6</v>
      </c>
      <c r="Q912" t="str">
        <f>LEFT(N912,SEARCH("/",N912,1)-1)</f>
        <v>music</v>
      </c>
      <c r="R912" t="str">
        <f>RIGHT(N912,LEN(N912)-SEARCH("/",N912,1))</f>
        <v>jazz</v>
      </c>
      <c r="S912" s="15">
        <f t="shared" si="28"/>
        <v>42737.545358796298</v>
      </c>
      <c r="T912" s="15">
        <f t="shared" si="29"/>
        <v>42797.545358796298</v>
      </c>
    </row>
    <row r="913" spans="1:20" ht="60" x14ac:dyDescent="0.25">
      <c r="A913">
        <v>911</v>
      </c>
      <c r="B913" s="3" t="s">
        <v>1878</v>
      </c>
      <c r="C913" s="3" t="s">
        <v>1879</v>
      </c>
      <c r="D913" s="12">
        <v>100000</v>
      </c>
      <c r="E913" s="12">
        <v>0</v>
      </c>
      <c r="F913" t="s">
        <v>357</v>
      </c>
      <c r="G913" t="s">
        <v>17</v>
      </c>
      <c r="H913" t="s">
        <v>18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1776</v>
      </c>
      <c r="O913" s="8">
        <f>E913/D913*100</f>
        <v>0</v>
      </c>
      <c r="P913" s="12" t="e">
        <f>E913/L913</f>
        <v>#DIV/0!</v>
      </c>
      <c r="Q913" t="str">
        <f>LEFT(N913,SEARCH("/",N913,1)-1)</f>
        <v>music</v>
      </c>
      <c r="R913" t="str">
        <f>RIGHT(N913,LEN(N913)-SEARCH("/",N913,1))</f>
        <v>jazz</v>
      </c>
      <c r="S913" s="15">
        <f t="shared" si="28"/>
        <v>41642.005150462966</v>
      </c>
      <c r="T913" s="15">
        <f t="shared" si="29"/>
        <v>41663.005150462966</v>
      </c>
    </row>
    <row r="914" spans="1:20" ht="45" x14ac:dyDescent="0.25">
      <c r="A914">
        <v>912</v>
      </c>
      <c r="B914" s="3" t="s">
        <v>1880</v>
      </c>
      <c r="C914" s="3" t="s">
        <v>1881</v>
      </c>
      <c r="D914" s="12">
        <v>3500</v>
      </c>
      <c r="E914" s="12">
        <v>30</v>
      </c>
      <c r="F914" t="s">
        <v>357</v>
      </c>
      <c r="G914" t="s">
        <v>17</v>
      </c>
      <c r="H914" t="s">
        <v>18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1776</v>
      </c>
      <c r="O914" s="8">
        <f>E914/D914*100</f>
        <v>0.85714285714285721</v>
      </c>
      <c r="P914" s="12">
        <f>E914/L914</f>
        <v>15</v>
      </c>
      <c r="Q914" t="str">
        <f>LEFT(N914,SEARCH("/",N914,1)-1)</f>
        <v>music</v>
      </c>
      <c r="R914" t="str">
        <f>RIGHT(N914,LEN(N914)-SEARCH("/",N914,1))</f>
        <v>jazz</v>
      </c>
      <c r="S914" s="15">
        <f t="shared" si="28"/>
        <v>41194.109340277777</v>
      </c>
      <c r="T914" s="15">
        <f t="shared" si="29"/>
        <v>41254.151006944441</v>
      </c>
    </row>
    <row r="915" spans="1:20" ht="60" x14ac:dyDescent="0.25">
      <c r="A915">
        <v>913</v>
      </c>
      <c r="B915" s="3" t="s">
        <v>1882</v>
      </c>
      <c r="C915" s="3" t="s">
        <v>1883</v>
      </c>
      <c r="D915" s="12">
        <v>30000</v>
      </c>
      <c r="E915" s="12">
        <v>1982</v>
      </c>
      <c r="F915" t="s">
        <v>357</v>
      </c>
      <c r="G915" t="s">
        <v>17</v>
      </c>
      <c r="H915" t="s">
        <v>18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1776</v>
      </c>
      <c r="O915" s="8">
        <f>E915/D915*100</f>
        <v>6.6066666666666665</v>
      </c>
      <c r="P915" s="12">
        <f>E915/L915</f>
        <v>82.583333333333329</v>
      </c>
      <c r="Q915" t="str">
        <f>LEFT(N915,SEARCH("/",N915,1)-1)</f>
        <v>music</v>
      </c>
      <c r="R915" t="str">
        <f>RIGHT(N915,LEN(N915)-SEARCH("/",N915,1))</f>
        <v>jazz</v>
      </c>
      <c r="S915" s="15">
        <f t="shared" si="28"/>
        <v>41004.139108796298</v>
      </c>
      <c r="T915" s="15">
        <f t="shared" si="29"/>
        <v>41034.139108796298</v>
      </c>
    </row>
    <row r="916" spans="1:20" ht="45" x14ac:dyDescent="0.25">
      <c r="A916">
        <v>914</v>
      </c>
      <c r="B916" s="3" t="s">
        <v>1884</v>
      </c>
      <c r="C916" s="3" t="s">
        <v>1885</v>
      </c>
      <c r="D916" s="12">
        <v>1500</v>
      </c>
      <c r="E916" s="12">
        <v>0</v>
      </c>
      <c r="F916" t="s">
        <v>357</v>
      </c>
      <c r="G916" t="s">
        <v>17</v>
      </c>
      <c r="H916" t="s">
        <v>18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1776</v>
      </c>
      <c r="O916" s="8">
        <f>E916/D916*100</f>
        <v>0</v>
      </c>
      <c r="P916" s="12" t="e">
        <f>E916/L916</f>
        <v>#DIV/0!</v>
      </c>
      <c r="Q916" t="str">
        <f>LEFT(N916,SEARCH("/",N916,1)-1)</f>
        <v>music</v>
      </c>
      <c r="R916" t="str">
        <f>RIGHT(N916,LEN(N916)-SEARCH("/",N916,1))</f>
        <v>jazz</v>
      </c>
      <c r="S916" s="15">
        <f t="shared" si="28"/>
        <v>41116.763275462967</v>
      </c>
      <c r="T916" s="15">
        <f t="shared" si="29"/>
        <v>41146.763275462967</v>
      </c>
    </row>
    <row r="917" spans="1:20" ht="45" x14ac:dyDescent="0.25">
      <c r="A917">
        <v>915</v>
      </c>
      <c r="B917" s="3" t="s">
        <v>1886</v>
      </c>
      <c r="C917" s="3" t="s">
        <v>1887</v>
      </c>
      <c r="D917" s="12">
        <v>6500</v>
      </c>
      <c r="E917" s="12">
        <v>375</v>
      </c>
      <c r="F917" t="s">
        <v>357</v>
      </c>
      <c r="G917" t="s">
        <v>17</v>
      </c>
      <c r="H917" t="s">
        <v>18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1776</v>
      </c>
      <c r="O917" s="8">
        <f>E917/D917*100</f>
        <v>5.7692307692307692</v>
      </c>
      <c r="P917" s="12">
        <f>E917/L917</f>
        <v>41.666666666666664</v>
      </c>
      <c r="Q917" t="str">
        <f>LEFT(N917,SEARCH("/",N917,1)-1)</f>
        <v>music</v>
      </c>
      <c r="R917" t="str">
        <f>RIGHT(N917,LEN(N917)-SEARCH("/",N917,1))</f>
        <v>jazz</v>
      </c>
      <c r="S917" s="15">
        <f t="shared" si="28"/>
        <v>40937.679560185185</v>
      </c>
      <c r="T917" s="15">
        <f t="shared" si="29"/>
        <v>40969.207638888889</v>
      </c>
    </row>
    <row r="918" spans="1:20" ht="45" x14ac:dyDescent="0.25">
      <c r="A918">
        <v>916</v>
      </c>
      <c r="B918" s="3" t="s">
        <v>1888</v>
      </c>
      <c r="C918" s="3" t="s">
        <v>1889</v>
      </c>
      <c r="D918" s="12">
        <v>3300</v>
      </c>
      <c r="E918" s="12">
        <v>0</v>
      </c>
      <c r="F918" t="s">
        <v>357</v>
      </c>
      <c r="G918" t="s">
        <v>17</v>
      </c>
      <c r="H918" t="s">
        <v>18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1776</v>
      </c>
      <c r="O918" s="8">
        <f>E918/D918*100</f>
        <v>0</v>
      </c>
      <c r="P918" s="12" t="e">
        <f>E918/L918</f>
        <v>#DIV/0!</v>
      </c>
      <c r="Q918" t="str">
        <f>LEFT(N918,SEARCH("/",N918,1)-1)</f>
        <v>music</v>
      </c>
      <c r="R918" t="str">
        <f>RIGHT(N918,LEN(N918)-SEARCH("/",N918,1))</f>
        <v>jazz</v>
      </c>
      <c r="S918" s="15">
        <f t="shared" si="28"/>
        <v>40434.853402777779</v>
      </c>
      <c r="T918" s="15">
        <f t="shared" si="29"/>
        <v>40473.208333333336</v>
      </c>
    </row>
    <row r="919" spans="1:20" ht="60" x14ac:dyDescent="0.25">
      <c r="A919">
        <v>917</v>
      </c>
      <c r="B919" s="3" t="s">
        <v>1890</v>
      </c>
      <c r="C919" s="3" t="s">
        <v>1891</v>
      </c>
      <c r="D919" s="12">
        <v>5000</v>
      </c>
      <c r="E919" s="12">
        <v>30</v>
      </c>
      <c r="F919" t="s">
        <v>357</v>
      </c>
      <c r="G919" t="s">
        <v>17</v>
      </c>
      <c r="H919" t="s">
        <v>18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1776</v>
      </c>
      <c r="O919" s="8">
        <f>E919/D919*100</f>
        <v>0.6</v>
      </c>
      <c r="P919" s="12">
        <f>E919/L919</f>
        <v>30</v>
      </c>
      <c r="Q919" t="str">
        <f>LEFT(N919,SEARCH("/",N919,1)-1)</f>
        <v>music</v>
      </c>
      <c r="R919" t="str">
        <f>RIGHT(N919,LEN(N919)-SEARCH("/",N919,1))</f>
        <v>jazz</v>
      </c>
      <c r="S919" s="15">
        <f t="shared" si="28"/>
        <v>41802.94363425926</v>
      </c>
      <c r="T919" s="15">
        <f t="shared" si="29"/>
        <v>41834.104166666664</v>
      </c>
    </row>
    <row r="920" spans="1:20" ht="60" x14ac:dyDescent="0.25">
      <c r="A920">
        <v>918</v>
      </c>
      <c r="B920" s="3" t="s">
        <v>1892</v>
      </c>
      <c r="C920" s="3" t="s">
        <v>1893</v>
      </c>
      <c r="D920" s="12">
        <v>3900</v>
      </c>
      <c r="E920" s="12">
        <v>196</v>
      </c>
      <c r="F920" t="s">
        <v>357</v>
      </c>
      <c r="G920" t="s">
        <v>24</v>
      </c>
      <c r="H920" t="s">
        <v>25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1776</v>
      </c>
      <c r="O920" s="8">
        <f>E920/D920*100</f>
        <v>5.0256410256410255</v>
      </c>
      <c r="P920" s="12">
        <f>E920/L920</f>
        <v>19.600000000000001</v>
      </c>
      <c r="Q920" t="str">
        <f>LEFT(N920,SEARCH("/",N920,1)-1)</f>
        <v>music</v>
      </c>
      <c r="R920" t="str">
        <f>RIGHT(N920,LEN(N920)-SEARCH("/",N920,1))</f>
        <v>jazz</v>
      </c>
      <c r="S920" s="15">
        <f t="shared" si="28"/>
        <v>41944.916215277779</v>
      </c>
      <c r="T920" s="15">
        <f t="shared" si="29"/>
        <v>41974.957881944443</v>
      </c>
    </row>
    <row r="921" spans="1:20" x14ac:dyDescent="0.25">
      <c r="A921">
        <v>919</v>
      </c>
      <c r="B921" s="3" t="s">
        <v>1894</v>
      </c>
      <c r="C921" s="3" t="s">
        <v>1895</v>
      </c>
      <c r="D921" s="12">
        <v>20000</v>
      </c>
      <c r="E921" s="12">
        <v>100</v>
      </c>
      <c r="F921" t="s">
        <v>357</v>
      </c>
      <c r="G921" t="s">
        <v>17</v>
      </c>
      <c r="H921" t="s">
        <v>18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1776</v>
      </c>
      <c r="O921" s="8">
        <f>E921/D921*100</f>
        <v>0.5</v>
      </c>
      <c r="P921" s="12">
        <f>E921/L921</f>
        <v>100</v>
      </c>
      <c r="Q921" t="str">
        <f>LEFT(N921,SEARCH("/",N921,1)-1)</f>
        <v>music</v>
      </c>
      <c r="R921" t="str">
        <f>RIGHT(N921,LEN(N921)-SEARCH("/",N921,1))</f>
        <v>jazz</v>
      </c>
      <c r="S921" s="15">
        <f t="shared" si="28"/>
        <v>41227.641724537039</v>
      </c>
      <c r="T921" s="15">
        <f t="shared" si="29"/>
        <v>41262.641724537039</v>
      </c>
    </row>
    <row r="922" spans="1:20" ht="45" x14ac:dyDescent="0.25">
      <c r="A922">
        <v>920</v>
      </c>
      <c r="B922" s="3" t="s">
        <v>1896</v>
      </c>
      <c r="C922" s="3" t="s">
        <v>1897</v>
      </c>
      <c r="D922" s="12">
        <v>5500</v>
      </c>
      <c r="E922" s="12">
        <v>0</v>
      </c>
      <c r="F922" t="s">
        <v>357</v>
      </c>
      <c r="G922" t="s">
        <v>17</v>
      </c>
      <c r="H922" t="s">
        <v>18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1776</v>
      </c>
      <c r="O922" s="8">
        <f>E922/D922*100</f>
        <v>0</v>
      </c>
      <c r="P922" s="12" t="e">
        <f>E922/L922</f>
        <v>#DIV/0!</v>
      </c>
      <c r="Q922" t="str">
        <f>LEFT(N922,SEARCH("/",N922,1)-1)</f>
        <v>music</v>
      </c>
      <c r="R922" t="str">
        <f>RIGHT(N922,LEN(N922)-SEARCH("/",N922,1))</f>
        <v>jazz</v>
      </c>
      <c r="S922" s="15">
        <f t="shared" si="28"/>
        <v>41562.67155092593</v>
      </c>
      <c r="T922" s="15">
        <f t="shared" si="29"/>
        <v>41592.713217592594</v>
      </c>
    </row>
    <row r="923" spans="1:20" ht="60" x14ac:dyDescent="0.25">
      <c r="A923">
        <v>921</v>
      </c>
      <c r="B923" s="3" t="s">
        <v>1898</v>
      </c>
      <c r="C923" s="3" t="s">
        <v>1899</v>
      </c>
      <c r="D923" s="12">
        <v>15000</v>
      </c>
      <c r="E923" s="12">
        <v>4635</v>
      </c>
      <c r="F923" t="s">
        <v>357</v>
      </c>
      <c r="G923" t="s">
        <v>17</v>
      </c>
      <c r="H923" t="s">
        <v>18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1776</v>
      </c>
      <c r="O923" s="8">
        <f>E923/D923*100</f>
        <v>30.9</v>
      </c>
      <c r="P923" s="12">
        <f>E923/L923</f>
        <v>231.75</v>
      </c>
      <c r="Q923" t="str">
        <f>LEFT(N923,SEARCH("/",N923,1)-1)</f>
        <v>music</v>
      </c>
      <c r="R923" t="str">
        <f>RIGHT(N923,LEN(N923)-SEARCH("/",N923,1))</f>
        <v>jazz</v>
      </c>
      <c r="S923" s="15">
        <f t="shared" si="28"/>
        <v>40847.171018518515</v>
      </c>
      <c r="T923" s="15">
        <f t="shared" si="29"/>
        <v>40889.212685185186</v>
      </c>
    </row>
    <row r="924" spans="1:20" ht="45" x14ac:dyDescent="0.25">
      <c r="A924">
        <v>922</v>
      </c>
      <c r="B924" s="3" t="s">
        <v>1900</v>
      </c>
      <c r="C924" s="3" t="s">
        <v>1901</v>
      </c>
      <c r="D924" s="12">
        <v>27000</v>
      </c>
      <c r="E924" s="12">
        <v>5680</v>
      </c>
      <c r="F924" t="s">
        <v>357</v>
      </c>
      <c r="G924" t="s">
        <v>17</v>
      </c>
      <c r="H924" t="s">
        <v>18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1776</v>
      </c>
      <c r="O924" s="8">
        <f>E924/D924*100</f>
        <v>21.037037037037038</v>
      </c>
      <c r="P924" s="12">
        <f>E924/L924</f>
        <v>189.33333333333334</v>
      </c>
      <c r="Q924" t="str">
        <f>LEFT(N924,SEARCH("/",N924,1)-1)</f>
        <v>music</v>
      </c>
      <c r="R924" t="str">
        <f>RIGHT(N924,LEN(N924)-SEARCH("/",N924,1))</f>
        <v>jazz</v>
      </c>
      <c r="S924" s="15">
        <f t="shared" si="28"/>
        <v>41878.530011574076</v>
      </c>
      <c r="T924" s="15">
        <f t="shared" si="29"/>
        <v>41913.530011574076</v>
      </c>
    </row>
    <row r="925" spans="1:20" ht="60" x14ac:dyDescent="0.25">
      <c r="A925">
        <v>923</v>
      </c>
      <c r="B925" s="3" t="s">
        <v>1902</v>
      </c>
      <c r="C925" s="3" t="s">
        <v>1903</v>
      </c>
      <c r="D925" s="12">
        <v>15000</v>
      </c>
      <c r="E925" s="12">
        <v>330</v>
      </c>
      <c r="F925" t="s">
        <v>357</v>
      </c>
      <c r="G925" t="s">
        <v>17</v>
      </c>
      <c r="H925" t="s">
        <v>18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1776</v>
      </c>
      <c r="O925" s="8">
        <f>E925/D925*100</f>
        <v>2.1999999999999997</v>
      </c>
      <c r="P925" s="12">
        <f>E925/L925</f>
        <v>55</v>
      </c>
      <c r="Q925" t="str">
        <f>LEFT(N925,SEARCH("/",N925,1)-1)</f>
        <v>music</v>
      </c>
      <c r="R925" t="str">
        <f>RIGHT(N925,LEN(N925)-SEARCH("/",N925,1))</f>
        <v>jazz</v>
      </c>
      <c r="S925" s="15">
        <f t="shared" si="28"/>
        <v>41934.959756944445</v>
      </c>
      <c r="T925" s="15">
        <f t="shared" si="29"/>
        <v>41965.001423611116</v>
      </c>
    </row>
    <row r="926" spans="1:20" ht="60" x14ac:dyDescent="0.25">
      <c r="A926">
        <v>924</v>
      </c>
      <c r="B926" s="3" t="s">
        <v>1904</v>
      </c>
      <c r="C926" s="3" t="s">
        <v>1905</v>
      </c>
      <c r="D926" s="12">
        <v>3000</v>
      </c>
      <c r="E926" s="12">
        <v>327</v>
      </c>
      <c r="F926" t="s">
        <v>357</v>
      </c>
      <c r="G926" t="s">
        <v>17</v>
      </c>
      <c r="H926" t="s">
        <v>18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1776</v>
      </c>
      <c r="O926" s="8">
        <f>E926/D926*100</f>
        <v>10.9</v>
      </c>
      <c r="P926" s="12">
        <f>E926/L926</f>
        <v>21.8</v>
      </c>
      <c r="Q926" t="str">
        <f>LEFT(N926,SEARCH("/",N926,1)-1)</f>
        <v>music</v>
      </c>
      <c r="R926" t="str">
        <f>RIGHT(N926,LEN(N926)-SEARCH("/",N926,1))</f>
        <v>jazz</v>
      </c>
      <c r="S926" s="15">
        <f t="shared" si="28"/>
        <v>41288.942928240744</v>
      </c>
      <c r="T926" s="15">
        <f t="shared" si="29"/>
        <v>41318.942928240744</v>
      </c>
    </row>
    <row r="927" spans="1:20" ht="45" x14ac:dyDescent="0.25">
      <c r="A927">
        <v>925</v>
      </c>
      <c r="B927" s="3" t="s">
        <v>1906</v>
      </c>
      <c r="C927" s="3" t="s">
        <v>1907</v>
      </c>
      <c r="D927" s="12">
        <v>6000</v>
      </c>
      <c r="E927" s="12">
        <v>160</v>
      </c>
      <c r="F927" t="s">
        <v>357</v>
      </c>
      <c r="G927" t="s">
        <v>17</v>
      </c>
      <c r="H927" t="s">
        <v>18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1776</v>
      </c>
      <c r="O927" s="8">
        <f>E927/D927*100</f>
        <v>2.666666666666667</v>
      </c>
      <c r="P927" s="12">
        <f>E927/L927</f>
        <v>32</v>
      </c>
      <c r="Q927" t="str">
        <f>LEFT(N927,SEARCH("/",N927,1)-1)</f>
        <v>music</v>
      </c>
      <c r="R927" t="str">
        <f>RIGHT(N927,LEN(N927)-SEARCH("/",N927,1))</f>
        <v>jazz</v>
      </c>
      <c r="S927" s="15">
        <f t="shared" si="28"/>
        <v>41575.880914351852</v>
      </c>
      <c r="T927" s="15">
        <f t="shared" si="29"/>
        <v>41605.922581018516</v>
      </c>
    </row>
    <row r="928" spans="1:20" ht="60" x14ac:dyDescent="0.25">
      <c r="A928">
        <v>926</v>
      </c>
      <c r="B928" s="3" t="s">
        <v>1908</v>
      </c>
      <c r="C928" s="3" t="s">
        <v>1909</v>
      </c>
      <c r="D928" s="12">
        <v>7000</v>
      </c>
      <c r="E928" s="12">
        <v>0</v>
      </c>
      <c r="F928" t="s">
        <v>357</v>
      </c>
      <c r="G928" t="s">
        <v>17</v>
      </c>
      <c r="H928" t="s">
        <v>18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1776</v>
      </c>
      <c r="O928" s="8">
        <f>E928/D928*100</f>
        <v>0</v>
      </c>
      <c r="P928" s="12" t="e">
        <f>E928/L928</f>
        <v>#DIV/0!</v>
      </c>
      <c r="Q928" t="str">
        <f>LEFT(N928,SEARCH("/",N928,1)-1)</f>
        <v>music</v>
      </c>
      <c r="R928" t="str">
        <f>RIGHT(N928,LEN(N928)-SEARCH("/",N928,1))</f>
        <v>jazz</v>
      </c>
      <c r="S928" s="15">
        <f t="shared" si="28"/>
        <v>40338.02002314815</v>
      </c>
      <c r="T928" s="15">
        <f t="shared" si="29"/>
        <v>40367.944444444445</v>
      </c>
    </row>
    <row r="929" spans="1:20" ht="30" x14ac:dyDescent="0.25">
      <c r="A929">
        <v>927</v>
      </c>
      <c r="B929" s="3" t="s">
        <v>1910</v>
      </c>
      <c r="C929" s="3" t="s">
        <v>1911</v>
      </c>
      <c r="D929" s="12">
        <v>20000</v>
      </c>
      <c r="E929" s="12">
        <v>0</v>
      </c>
      <c r="F929" t="s">
        <v>357</v>
      </c>
      <c r="G929" t="s">
        <v>17</v>
      </c>
      <c r="H929" t="s">
        <v>18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1776</v>
      </c>
      <c r="O929" s="8">
        <f>E929/D929*100</f>
        <v>0</v>
      </c>
      <c r="P929" s="12" t="e">
        <f>E929/L929</f>
        <v>#DIV/0!</v>
      </c>
      <c r="Q929" t="str">
        <f>LEFT(N929,SEARCH("/",N929,1)-1)</f>
        <v>music</v>
      </c>
      <c r="R929" t="str">
        <f>RIGHT(N929,LEN(N929)-SEARCH("/",N929,1))</f>
        <v>jazz</v>
      </c>
      <c r="S929" s="15">
        <f t="shared" si="28"/>
        <v>41013.822858796295</v>
      </c>
      <c r="T929" s="15">
        <f t="shared" si="29"/>
        <v>41043.822858796295</v>
      </c>
    </row>
    <row r="930" spans="1:20" ht="45" x14ac:dyDescent="0.25">
      <c r="A930">
        <v>928</v>
      </c>
      <c r="B930" s="3" t="s">
        <v>1912</v>
      </c>
      <c r="C930" s="3" t="s">
        <v>1913</v>
      </c>
      <c r="D930" s="12">
        <v>14500</v>
      </c>
      <c r="E930" s="12">
        <v>1575</v>
      </c>
      <c r="F930" t="s">
        <v>357</v>
      </c>
      <c r="G930" t="s">
        <v>17</v>
      </c>
      <c r="H930" t="s">
        <v>18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1776</v>
      </c>
      <c r="O930" s="8">
        <f>E930/D930*100</f>
        <v>10.86206896551724</v>
      </c>
      <c r="P930" s="12">
        <f>E930/L930</f>
        <v>56.25</v>
      </c>
      <c r="Q930" t="str">
        <f>LEFT(N930,SEARCH("/",N930,1)-1)</f>
        <v>music</v>
      </c>
      <c r="R930" t="str">
        <f>RIGHT(N930,LEN(N930)-SEARCH("/",N930,1))</f>
        <v>jazz</v>
      </c>
      <c r="S930" s="15">
        <f t="shared" si="28"/>
        <v>41180.86241898148</v>
      </c>
      <c r="T930" s="15">
        <f t="shared" si="29"/>
        <v>41231</v>
      </c>
    </row>
    <row r="931" spans="1:20" ht="45" x14ac:dyDescent="0.25">
      <c r="A931">
        <v>929</v>
      </c>
      <c r="B931" s="3" t="s">
        <v>1914</v>
      </c>
      <c r="C931" s="3" t="s">
        <v>1915</v>
      </c>
      <c r="D931" s="12">
        <v>500</v>
      </c>
      <c r="E931" s="12">
        <v>0</v>
      </c>
      <c r="F931" t="s">
        <v>357</v>
      </c>
      <c r="G931" t="s">
        <v>17</v>
      </c>
      <c r="H931" t="s">
        <v>18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1776</v>
      </c>
      <c r="O931" s="8">
        <f>E931/D931*100</f>
        <v>0</v>
      </c>
      <c r="P931" s="12" t="e">
        <f>E931/L931</f>
        <v>#DIV/0!</v>
      </c>
      <c r="Q931" t="str">
        <f>LEFT(N931,SEARCH("/",N931,1)-1)</f>
        <v>music</v>
      </c>
      <c r="R931" t="str">
        <f>RIGHT(N931,LEN(N931)-SEARCH("/",N931,1))</f>
        <v>jazz</v>
      </c>
      <c r="S931" s="15">
        <f t="shared" si="28"/>
        <v>40978.238067129627</v>
      </c>
      <c r="T931" s="15">
        <f t="shared" si="29"/>
        <v>41008.196400462963</v>
      </c>
    </row>
    <row r="932" spans="1:20" ht="60" x14ac:dyDescent="0.25">
      <c r="A932">
        <v>930</v>
      </c>
      <c r="B932" s="3" t="s">
        <v>1916</v>
      </c>
      <c r="C932" s="3" t="s">
        <v>1917</v>
      </c>
      <c r="D932" s="12">
        <v>900</v>
      </c>
      <c r="E932" s="12">
        <v>345</v>
      </c>
      <c r="F932" t="s">
        <v>357</v>
      </c>
      <c r="G932" t="s">
        <v>17</v>
      </c>
      <c r="H932" t="s">
        <v>18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1776</v>
      </c>
      <c r="O932" s="8">
        <f>E932/D932*100</f>
        <v>38.333333333333336</v>
      </c>
      <c r="P932" s="12">
        <f>E932/L932</f>
        <v>69</v>
      </c>
      <c r="Q932" t="str">
        <f>LEFT(N932,SEARCH("/",N932,1)-1)</f>
        <v>music</v>
      </c>
      <c r="R932" t="str">
        <f>RIGHT(N932,LEN(N932)-SEARCH("/",N932,1))</f>
        <v>jazz</v>
      </c>
      <c r="S932" s="15">
        <f t="shared" si="28"/>
        <v>40312.915578703702</v>
      </c>
      <c r="T932" s="15">
        <f t="shared" si="29"/>
        <v>40354.897222222222</v>
      </c>
    </row>
    <row r="933" spans="1:20" ht="45" x14ac:dyDescent="0.25">
      <c r="A933">
        <v>931</v>
      </c>
      <c r="B933" s="3" t="s">
        <v>1918</v>
      </c>
      <c r="C933" s="3" t="s">
        <v>1919</v>
      </c>
      <c r="D933" s="12">
        <v>2000</v>
      </c>
      <c r="E933" s="12">
        <v>131</v>
      </c>
      <c r="F933" t="s">
        <v>357</v>
      </c>
      <c r="G933" t="s">
        <v>24</v>
      </c>
      <c r="H933" t="s">
        <v>25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1776</v>
      </c>
      <c r="O933" s="8">
        <f>E933/D933*100</f>
        <v>6.5500000000000007</v>
      </c>
      <c r="P933" s="12">
        <f>E933/L933</f>
        <v>18.714285714285715</v>
      </c>
      <c r="Q933" t="str">
        <f>LEFT(N933,SEARCH("/",N933,1)-1)</f>
        <v>music</v>
      </c>
      <c r="R933" t="str">
        <f>RIGHT(N933,LEN(N933)-SEARCH("/",N933,1))</f>
        <v>jazz</v>
      </c>
      <c r="S933" s="15">
        <f t="shared" si="28"/>
        <v>41680.359976851854</v>
      </c>
      <c r="T933" s="15">
        <f t="shared" si="29"/>
        <v>41714.916666666664</v>
      </c>
    </row>
    <row r="934" spans="1:20" ht="45" x14ac:dyDescent="0.25">
      <c r="A934">
        <v>932</v>
      </c>
      <c r="B934" s="3" t="s">
        <v>1920</v>
      </c>
      <c r="C934" s="3" t="s">
        <v>1921</v>
      </c>
      <c r="D934" s="12">
        <v>9500</v>
      </c>
      <c r="E934" s="12">
        <v>1381</v>
      </c>
      <c r="F934" t="s">
        <v>357</v>
      </c>
      <c r="G934" t="s">
        <v>17</v>
      </c>
      <c r="H934" t="s">
        <v>18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1776</v>
      </c>
      <c r="O934" s="8">
        <f>E934/D934*100</f>
        <v>14.536842105263158</v>
      </c>
      <c r="P934" s="12">
        <f>E934/L934</f>
        <v>46.033333333333331</v>
      </c>
      <c r="Q934" t="str">
        <f>LEFT(N934,SEARCH("/",N934,1)-1)</f>
        <v>music</v>
      </c>
      <c r="R934" t="str">
        <f>RIGHT(N934,LEN(N934)-SEARCH("/",N934,1))</f>
        <v>jazz</v>
      </c>
      <c r="S934" s="15">
        <f t="shared" si="28"/>
        <v>41310.969270833331</v>
      </c>
      <c r="T934" s="15">
        <f t="shared" si="29"/>
        <v>41355.927604166667</v>
      </c>
    </row>
    <row r="935" spans="1:20" ht="60" x14ac:dyDescent="0.25">
      <c r="A935">
        <v>933</v>
      </c>
      <c r="B935" s="3" t="s">
        <v>1922</v>
      </c>
      <c r="C935" s="3" t="s">
        <v>1923</v>
      </c>
      <c r="D935" s="12">
        <v>2000</v>
      </c>
      <c r="E935" s="12">
        <v>120</v>
      </c>
      <c r="F935" t="s">
        <v>357</v>
      </c>
      <c r="G935" t="s">
        <v>17</v>
      </c>
      <c r="H935" t="s">
        <v>18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1776</v>
      </c>
      <c r="O935" s="8">
        <f>E935/D935*100</f>
        <v>6</v>
      </c>
      <c r="P935" s="12">
        <f>E935/L935</f>
        <v>60</v>
      </c>
      <c r="Q935" t="str">
        <f>LEFT(N935,SEARCH("/",N935,1)-1)</f>
        <v>music</v>
      </c>
      <c r="R935" t="str">
        <f>RIGHT(N935,LEN(N935)-SEARCH("/",N935,1))</f>
        <v>jazz</v>
      </c>
      <c r="S935" s="15">
        <f t="shared" si="28"/>
        <v>41711.169085648151</v>
      </c>
      <c r="T935" s="15">
        <f t="shared" si="29"/>
        <v>41771.169085648151</v>
      </c>
    </row>
    <row r="936" spans="1:20" ht="60" x14ac:dyDescent="0.25">
      <c r="A936">
        <v>934</v>
      </c>
      <c r="B936" s="3" t="s">
        <v>1924</v>
      </c>
      <c r="C936" s="3" t="s">
        <v>1925</v>
      </c>
      <c r="D936" s="12">
        <v>5000</v>
      </c>
      <c r="E936" s="12">
        <v>1520</v>
      </c>
      <c r="F936" t="s">
        <v>357</v>
      </c>
      <c r="G936" t="s">
        <v>159</v>
      </c>
      <c r="H936" t="s">
        <v>160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1776</v>
      </c>
      <c r="O936" s="8">
        <f>E936/D936*100</f>
        <v>30.4</v>
      </c>
      <c r="P936" s="12">
        <f>E936/L936</f>
        <v>50.666666666666664</v>
      </c>
      <c r="Q936" t="str">
        <f>LEFT(N936,SEARCH("/",N936,1)-1)</f>
        <v>music</v>
      </c>
      <c r="R936" t="str">
        <f>RIGHT(N936,LEN(N936)-SEARCH("/",N936,1))</f>
        <v>jazz</v>
      </c>
      <c r="S936" s="15">
        <f t="shared" si="28"/>
        <v>41733.737083333333</v>
      </c>
      <c r="T936" s="15">
        <f t="shared" si="29"/>
        <v>41763.25</v>
      </c>
    </row>
    <row r="937" spans="1:20" ht="60" x14ac:dyDescent="0.25">
      <c r="A937">
        <v>935</v>
      </c>
      <c r="B937" s="3" t="s">
        <v>1926</v>
      </c>
      <c r="C937" s="3" t="s">
        <v>1927</v>
      </c>
      <c r="D937" s="12">
        <v>3500</v>
      </c>
      <c r="E937" s="12">
        <v>50</v>
      </c>
      <c r="F937" t="s">
        <v>357</v>
      </c>
      <c r="G937" t="s">
        <v>17</v>
      </c>
      <c r="H937" t="s">
        <v>18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1776</v>
      </c>
      <c r="O937" s="8">
        <f>E937/D937*100</f>
        <v>1.4285714285714286</v>
      </c>
      <c r="P937" s="12">
        <f>E937/L937</f>
        <v>25</v>
      </c>
      <c r="Q937" t="str">
        <f>LEFT(N937,SEARCH("/",N937,1)-1)</f>
        <v>music</v>
      </c>
      <c r="R937" t="str">
        <f>RIGHT(N937,LEN(N937)-SEARCH("/",N937,1))</f>
        <v>jazz</v>
      </c>
      <c r="S937" s="15">
        <f t="shared" si="28"/>
        <v>42368.333668981482</v>
      </c>
      <c r="T937" s="15">
        <f t="shared" si="29"/>
        <v>42398.333668981482</v>
      </c>
    </row>
    <row r="938" spans="1:20" ht="45" x14ac:dyDescent="0.25">
      <c r="A938">
        <v>936</v>
      </c>
      <c r="B938" s="3" t="s">
        <v>1928</v>
      </c>
      <c r="C938" s="3" t="s">
        <v>1929</v>
      </c>
      <c r="D938" s="12">
        <v>1400</v>
      </c>
      <c r="E938" s="12">
        <v>0</v>
      </c>
      <c r="F938" t="s">
        <v>357</v>
      </c>
      <c r="G938" t="s">
        <v>17</v>
      </c>
      <c r="H938" t="s">
        <v>18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1776</v>
      </c>
      <c r="O938" s="8">
        <f>E938/D938*100</f>
        <v>0</v>
      </c>
      <c r="P938" s="12" t="e">
        <f>E938/L938</f>
        <v>#DIV/0!</v>
      </c>
      <c r="Q938" t="str">
        <f>LEFT(N938,SEARCH("/",N938,1)-1)</f>
        <v>music</v>
      </c>
      <c r="R938" t="str">
        <f>RIGHT(N938,LEN(N938)-SEARCH("/",N938,1))</f>
        <v>jazz</v>
      </c>
      <c r="S938" s="15">
        <f t="shared" si="28"/>
        <v>40883.024178240739</v>
      </c>
      <c r="T938" s="15">
        <f t="shared" si="29"/>
        <v>40926.833333333336</v>
      </c>
    </row>
    <row r="939" spans="1:20" ht="45" x14ac:dyDescent="0.25">
      <c r="A939">
        <v>937</v>
      </c>
      <c r="B939" s="3" t="s">
        <v>1930</v>
      </c>
      <c r="C939" s="3" t="s">
        <v>1931</v>
      </c>
      <c r="D939" s="12">
        <v>3500</v>
      </c>
      <c r="E939" s="12">
        <v>40</v>
      </c>
      <c r="F939" t="s">
        <v>357</v>
      </c>
      <c r="G939" t="s">
        <v>17</v>
      </c>
      <c r="H939" t="s">
        <v>18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1776</v>
      </c>
      <c r="O939" s="8">
        <f>E939/D939*100</f>
        <v>1.1428571428571428</v>
      </c>
      <c r="P939" s="12">
        <f>E939/L939</f>
        <v>20</v>
      </c>
      <c r="Q939" t="str">
        <f>LEFT(N939,SEARCH("/",N939,1)-1)</f>
        <v>music</v>
      </c>
      <c r="R939" t="str">
        <f>RIGHT(N939,LEN(N939)-SEARCH("/",N939,1))</f>
        <v>jazz</v>
      </c>
      <c r="S939" s="15">
        <f t="shared" si="28"/>
        <v>41551.798113425924</v>
      </c>
      <c r="T939" s="15">
        <f t="shared" si="29"/>
        <v>41581.839780092596</v>
      </c>
    </row>
    <row r="940" spans="1:20" ht="45" x14ac:dyDescent="0.25">
      <c r="A940">
        <v>938</v>
      </c>
      <c r="B940" s="3" t="s">
        <v>1932</v>
      </c>
      <c r="C940" s="3" t="s">
        <v>1933</v>
      </c>
      <c r="D940" s="12">
        <v>7000</v>
      </c>
      <c r="E940" s="12">
        <v>25</v>
      </c>
      <c r="F940" t="s">
        <v>357</v>
      </c>
      <c r="G940" t="s">
        <v>17</v>
      </c>
      <c r="H940" t="s">
        <v>18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1776</v>
      </c>
      <c r="O940" s="8">
        <f>E940/D940*100</f>
        <v>0.35714285714285715</v>
      </c>
      <c r="P940" s="12">
        <f>E940/L940</f>
        <v>25</v>
      </c>
      <c r="Q940" t="str">
        <f>LEFT(N940,SEARCH("/",N940,1)-1)</f>
        <v>music</v>
      </c>
      <c r="R940" t="str">
        <f>RIGHT(N940,LEN(N940)-SEARCH("/",N940,1))</f>
        <v>jazz</v>
      </c>
      <c r="S940" s="15">
        <f t="shared" si="28"/>
        <v>41124.479722222226</v>
      </c>
      <c r="T940" s="15">
        <f t="shared" si="29"/>
        <v>41154.479722222226</v>
      </c>
    </row>
    <row r="941" spans="1:20" ht="60" x14ac:dyDescent="0.25">
      <c r="A941">
        <v>939</v>
      </c>
      <c r="B941" s="3" t="s">
        <v>1934</v>
      </c>
      <c r="C941" s="3" t="s">
        <v>1935</v>
      </c>
      <c r="D941" s="12">
        <v>2750</v>
      </c>
      <c r="E941" s="12">
        <v>40</v>
      </c>
      <c r="F941" t="s">
        <v>357</v>
      </c>
      <c r="G941" t="s">
        <v>17</v>
      </c>
      <c r="H941" t="s">
        <v>18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1776</v>
      </c>
      <c r="O941" s="8">
        <f>E941/D941*100</f>
        <v>1.4545454545454546</v>
      </c>
      <c r="P941" s="12">
        <f>E941/L941</f>
        <v>20</v>
      </c>
      <c r="Q941" t="str">
        <f>LEFT(N941,SEARCH("/",N941,1)-1)</f>
        <v>music</v>
      </c>
      <c r="R941" t="str">
        <f>RIGHT(N941,LEN(N941)-SEARCH("/",N941,1))</f>
        <v>jazz</v>
      </c>
      <c r="S941" s="15">
        <f t="shared" si="28"/>
        <v>41416.763171296298</v>
      </c>
      <c r="T941" s="15">
        <f t="shared" si="29"/>
        <v>41455.831944444442</v>
      </c>
    </row>
    <row r="942" spans="1:20" ht="45" x14ac:dyDescent="0.25">
      <c r="A942">
        <v>940</v>
      </c>
      <c r="B942" s="3" t="s">
        <v>1936</v>
      </c>
      <c r="C942" s="3" t="s">
        <v>1937</v>
      </c>
      <c r="D942" s="12">
        <v>9000</v>
      </c>
      <c r="E942" s="12">
        <v>1544</v>
      </c>
      <c r="F942" t="s">
        <v>357</v>
      </c>
      <c r="G942" t="s">
        <v>17</v>
      </c>
      <c r="H942" t="s">
        <v>18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1329</v>
      </c>
      <c r="O942" s="8">
        <f>E942/D942*100</f>
        <v>17.155555555555555</v>
      </c>
      <c r="P942" s="12">
        <f>E942/L942</f>
        <v>110.28571428571429</v>
      </c>
      <c r="Q942" t="str">
        <f>LEFT(N942,SEARCH("/",N942,1)-1)</f>
        <v>technology</v>
      </c>
      <c r="R942" t="str">
        <f>RIGHT(N942,LEN(N942)-SEARCH("/",N942,1))</f>
        <v>wearables</v>
      </c>
      <c r="S942" s="15">
        <f t="shared" si="28"/>
        <v>42182.008402777778</v>
      </c>
      <c r="T942" s="15">
        <f t="shared" si="29"/>
        <v>42227.008402777778</v>
      </c>
    </row>
    <row r="943" spans="1:20" ht="60" x14ac:dyDescent="0.25">
      <c r="A943">
        <v>941</v>
      </c>
      <c r="B943" s="3" t="s">
        <v>1938</v>
      </c>
      <c r="C943" s="3" t="s">
        <v>1939</v>
      </c>
      <c r="D943" s="12">
        <v>50000</v>
      </c>
      <c r="E943" s="12">
        <v>1161</v>
      </c>
      <c r="F943" t="s">
        <v>357</v>
      </c>
      <c r="G943" t="s">
        <v>17</v>
      </c>
      <c r="H943" t="s">
        <v>18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1329</v>
      </c>
      <c r="O943" s="8">
        <f>E943/D943*100</f>
        <v>2.3220000000000001</v>
      </c>
      <c r="P943" s="12">
        <f>E943/L943</f>
        <v>37.451612903225808</v>
      </c>
      <c r="Q943" t="str">
        <f>LEFT(N943,SEARCH("/",N943,1)-1)</f>
        <v>technology</v>
      </c>
      <c r="R943" t="str">
        <f>RIGHT(N943,LEN(N943)-SEARCH("/",N943,1))</f>
        <v>wearables</v>
      </c>
      <c r="S943" s="15">
        <f t="shared" si="28"/>
        <v>42746.096585648149</v>
      </c>
      <c r="T943" s="15">
        <f t="shared" si="29"/>
        <v>42776.096585648149</v>
      </c>
    </row>
    <row r="944" spans="1:20" ht="60" x14ac:dyDescent="0.25">
      <c r="A944">
        <v>942</v>
      </c>
      <c r="B944" s="3" t="s">
        <v>1940</v>
      </c>
      <c r="C944" s="3" t="s">
        <v>1941</v>
      </c>
      <c r="D944" s="12">
        <v>7500</v>
      </c>
      <c r="E944" s="12">
        <v>668</v>
      </c>
      <c r="F944" t="s">
        <v>357</v>
      </c>
      <c r="G944" t="s">
        <v>17</v>
      </c>
      <c r="H944" t="s">
        <v>18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1329</v>
      </c>
      <c r="O944" s="8">
        <f>E944/D944*100</f>
        <v>8.9066666666666663</v>
      </c>
      <c r="P944" s="12">
        <f>E944/L944</f>
        <v>41.75</v>
      </c>
      <c r="Q944" t="str">
        <f>LEFT(N944,SEARCH("/",N944,1)-1)</f>
        <v>technology</v>
      </c>
      <c r="R944" t="str">
        <f>RIGHT(N944,LEN(N944)-SEARCH("/",N944,1))</f>
        <v>wearables</v>
      </c>
      <c r="S944" s="15">
        <f t="shared" si="28"/>
        <v>42382.843287037031</v>
      </c>
      <c r="T944" s="15">
        <f t="shared" si="29"/>
        <v>42418.843287037031</v>
      </c>
    </row>
    <row r="945" spans="1:20" ht="30" x14ac:dyDescent="0.25">
      <c r="A945">
        <v>943</v>
      </c>
      <c r="B945" s="3" t="s">
        <v>1942</v>
      </c>
      <c r="C945" s="3" t="s">
        <v>1943</v>
      </c>
      <c r="D945" s="12">
        <v>3000</v>
      </c>
      <c r="E945" s="12">
        <v>289</v>
      </c>
      <c r="F945" t="s">
        <v>357</v>
      </c>
      <c r="G945" t="s">
        <v>17</v>
      </c>
      <c r="H945" t="s">
        <v>18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1329</v>
      </c>
      <c r="O945" s="8">
        <f>E945/D945*100</f>
        <v>9.6333333333333346</v>
      </c>
      <c r="P945" s="12">
        <f>E945/L945</f>
        <v>24.083333333333332</v>
      </c>
      <c r="Q945" t="str">
        <f>LEFT(N945,SEARCH("/",N945,1)-1)</f>
        <v>technology</v>
      </c>
      <c r="R945" t="str">
        <f>RIGHT(N945,LEN(N945)-SEARCH("/",N945,1))</f>
        <v>wearables</v>
      </c>
      <c r="S945" s="15">
        <f t="shared" si="28"/>
        <v>42673.66788194445</v>
      </c>
      <c r="T945" s="15">
        <f t="shared" si="29"/>
        <v>42703.709548611107</v>
      </c>
    </row>
    <row r="946" spans="1:20" ht="45" x14ac:dyDescent="0.25">
      <c r="A946">
        <v>944</v>
      </c>
      <c r="B946" s="3" t="s">
        <v>1944</v>
      </c>
      <c r="C946" s="3" t="s">
        <v>1945</v>
      </c>
      <c r="D946" s="12">
        <v>50000</v>
      </c>
      <c r="E946" s="12">
        <v>6663</v>
      </c>
      <c r="F946" t="s">
        <v>357</v>
      </c>
      <c r="G946" t="s">
        <v>17</v>
      </c>
      <c r="H946" t="s">
        <v>18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1329</v>
      </c>
      <c r="O946" s="8">
        <f>E946/D946*100</f>
        <v>13.325999999999999</v>
      </c>
      <c r="P946" s="12">
        <f>E946/L946</f>
        <v>69.40625</v>
      </c>
      <c r="Q946" t="str">
        <f>LEFT(N946,SEARCH("/",N946,1)-1)</f>
        <v>technology</v>
      </c>
      <c r="R946" t="str">
        <f>RIGHT(N946,LEN(N946)-SEARCH("/",N946,1))</f>
        <v>wearables</v>
      </c>
      <c r="S946" s="15">
        <f t="shared" si="28"/>
        <v>42444.583912037036</v>
      </c>
      <c r="T946" s="15">
        <f t="shared" si="29"/>
        <v>42478.583333333328</v>
      </c>
    </row>
    <row r="947" spans="1:20" ht="45" x14ac:dyDescent="0.25">
      <c r="A947">
        <v>945</v>
      </c>
      <c r="B947" s="3" t="s">
        <v>1946</v>
      </c>
      <c r="C947" s="3" t="s">
        <v>1947</v>
      </c>
      <c r="D947" s="12">
        <v>100000</v>
      </c>
      <c r="E947" s="12">
        <v>2484</v>
      </c>
      <c r="F947" t="s">
        <v>357</v>
      </c>
      <c r="G947" t="s">
        <v>179</v>
      </c>
      <c r="H947" t="s">
        <v>55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1329</v>
      </c>
      <c r="O947" s="8">
        <f>E947/D947*100</f>
        <v>2.484</v>
      </c>
      <c r="P947" s="12">
        <f>E947/L947</f>
        <v>155.25</v>
      </c>
      <c r="Q947" t="str">
        <f>LEFT(N947,SEARCH("/",N947,1)-1)</f>
        <v>technology</v>
      </c>
      <c r="R947" t="str">
        <f>RIGHT(N947,LEN(N947)-SEARCH("/",N947,1))</f>
        <v>wearables</v>
      </c>
      <c r="S947" s="15">
        <f t="shared" si="28"/>
        <v>42732.872986111113</v>
      </c>
      <c r="T947" s="15">
        <f t="shared" si="29"/>
        <v>42784.999305555553</v>
      </c>
    </row>
    <row r="948" spans="1:20" ht="45" x14ac:dyDescent="0.25">
      <c r="A948">
        <v>946</v>
      </c>
      <c r="B948" s="3" t="s">
        <v>1948</v>
      </c>
      <c r="C948" s="3" t="s">
        <v>1949</v>
      </c>
      <c r="D948" s="12">
        <v>15000</v>
      </c>
      <c r="E948" s="12">
        <v>286</v>
      </c>
      <c r="F948" t="s">
        <v>357</v>
      </c>
      <c r="G948" t="s">
        <v>17</v>
      </c>
      <c r="H948" t="s">
        <v>18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1329</v>
      </c>
      <c r="O948" s="8">
        <f>E948/D948*100</f>
        <v>1.9066666666666665</v>
      </c>
      <c r="P948" s="12">
        <f>E948/L948</f>
        <v>57.2</v>
      </c>
      <c r="Q948" t="str">
        <f>LEFT(N948,SEARCH("/",N948,1)-1)</f>
        <v>technology</v>
      </c>
      <c r="R948" t="str">
        <f>RIGHT(N948,LEN(N948)-SEARCH("/",N948,1))</f>
        <v>wearables</v>
      </c>
      <c r="S948" s="15">
        <f t="shared" si="28"/>
        <v>42592.750555555554</v>
      </c>
      <c r="T948" s="15">
        <f t="shared" si="29"/>
        <v>42622.750555555554</v>
      </c>
    </row>
    <row r="949" spans="1:20" ht="60" x14ac:dyDescent="0.25">
      <c r="A949">
        <v>947</v>
      </c>
      <c r="B949" s="3" t="s">
        <v>1950</v>
      </c>
      <c r="C949" s="3" t="s">
        <v>1951</v>
      </c>
      <c r="D949" s="12">
        <v>850</v>
      </c>
      <c r="E949" s="12">
        <v>0</v>
      </c>
      <c r="F949" t="s">
        <v>357</v>
      </c>
      <c r="G949" t="s">
        <v>17</v>
      </c>
      <c r="H949" t="s">
        <v>18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1329</v>
      </c>
      <c r="O949" s="8">
        <f>E949/D949*100</f>
        <v>0</v>
      </c>
      <c r="P949" s="12" t="e">
        <f>E949/L949</f>
        <v>#DIV/0!</v>
      </c>
      <c r="Q949" t="str">
        <f>LEFT(N949,SEARCH("/",N949,1)-1)</f>
        <v>technology</v>
      </c>
      <c r="R949" t="str">
        <f>RIGHT(N949,LEN(N949)-SEARCH("/",N949,1))</f>
        <v>wearables</v>
      </c>
      <c r="S949" s="15">
        <f t="shared" si="28"/>
        <v>42491.781319444446</v>
      </c>
      <c r="T949" s="15">
        <f t="shared" si="29"/>
        <v>42551.781319444446</v>
      </c>
    </row>
    <row r="950" spans="1:20" ht="60" x14ac:dyDescent="0.25">
      <c r="A950">
        <v>948</v>
      </c>
      <c r="B950" s="3" t="s">
        <v>1952</v>
      </c>
      <c r="C950" s="3" t="s">
        <v>1953</v>
      </c>
      <c r="D950" s="12">
        <v>4000</v>
      </c>
      <c r="E950" s="12">
        <v>480</v>
      </c>
      <c r="F950" t="s">
        <v>357</v>
      </c>
      <c r="G950" t="s">
        <v>387</v>
      </c>
      <c r="H950" t="s">
        <v>55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1329</v>
      </c>
      <c r="O950" s="8">
        <f>E950/D950*100</f>
        <v>12</v>
      </c>
      <c r="P950" s="12">
        <f>E950/L950</f>
        <v>60</v>
      </c>
      <c r="Q950" t="str">
        <f>LEFT(N950,SEARCH("/",N950,1)-1)</f>
        <v>technology</v>
      </c>
      <c r="R950" t="str">
        <f>RIGHT(N950,LEN(N950)-SEARCH("/",N950,1))</f>
        <v>wearables</v>
      </c>
      <c r="S950" s="15">
        <f t="shared" si="28"/>
        <v>42411.828287037039</v>
      </c>
      <c r="T950" s="15">
        <f t="shared" si="29"/>
        <v>42441.828287037039</v>
      </c>
    </row>
    <row r="951" spans="1:20" ht="45" x14ac:dyDescent="0.25">
      <c r="A951">
        <v>949</v>
      </c>
      <c r="B951" s="3" t="s">
        <v>1954</v>
      </c>
      <c r="C951" s="3" t="s">
        <v>1955</v>
      </c>
      <c r="D951" s="12">
        <v>20000</v>
      </c>
      <c r="E951" s="12">
        <v>273</v>
      </c>
      <c r="F951" t="s">
        <v>357</v>
      </c>
      <c r="G951" t="s">
        <v>502</v>
      </c>
      <c r="H951" t="s">
        <v>55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1329</v>
      </c>
      <c r="O951" s="8">
        <f>E951/D951*100</f>
        <v>1.365</v>
      </c>
      <c r="P951" s="12">
        <f>E951/L951</f>
        <v>39</v>
      </c>
      <c r="Q951" t="str">
        <f>LEFT(N951,SEARCH("/",N951,1)-1)</f>
        <v>technology</v>
      </c>
      <c r="R951" t="str">
        <f>RIGHT(N951,LEN(N951)-SEARCH("/",N951,1))</f>
        <v>wearables</v>
      </c>
      <c r="S951" s="15">
        <f t="shared" si="28"/>
        <v>42361.043703703705</v>
      </c>
      <c r="T951" s="15">
        <f t="shared" si="29"/>
        <v>42421.043703703705</v>
      </c>
    </row>
    <row r="952" spans="1:20" ht="45" x14ac:dyDescent="0.25">
      <c r="A952">
        <v>950</v>
      </c>
      <c r="B952" s="3" t="s">
        <v>1956</v>
      </c>
      <c r="C952" s="3" t="s">
        <v>1957</v>
      </c>
      <c r="D952" s="12">
        <v>5000</v>
      </c>
      <c r="E952" s="12">
        <v>1402</v>
      </c>
      <c r="F952" t="s">
        <v>357</v>
      </c>
      <c r="G952" t="s">
        <v>159</v>
      </c>
      <c r="H952" t="s">
        <v>160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1329</v>
      </c>
      <c r="O952" s="8">
        <f>E952/D952*100</f>
        <v>28.04</v>
      </c>
      <c r="P952" s="12">
        <f>E952/L952</f>
        <v>58.416666666666664</v>
      </c>
      <c r="Q952" t="str">
        <f>LEFT(N952,SEARCH("/",N952,1)-1)</f>
        <v>technology</v>
      </c>
      <c r="R952" t="str">
        <f>RIGHT(N952,LEN(N952)-SEARCH("/",N952,1))</f>
        <v>wearables</v>
      </c>
      <c r="S952" s="15">
        <f t="shared" si="28"/>
        <v>42356.750706018516</v>
      </c>
      <c r="T952" s="15">
        <f t="shared" si="29"/>
        <v>42386.750706018516</v>
      </c>
    </row>
    <row r="953" spans="1:20" x14ac:dyDescent="0.25">
      <c r="A953">
        <v>951</v>
      </c>
      <c r="B953" s="3" t="s">
        <v>1958</v>
      </c>
      <c r="C953" s="3" t="s">
        <v>1959</v>
      </c>
      <c r="D953" s="12">
        <v>50000</v>
      </c>
      <c r="E953" s="12">
        <v>19195</v>
      </c>
      <c r="F953" t="s">
        <v>357</v>
      </c>
      <c r="G953" t="s">
        <v>17</v>
      </c>
      <c r="H953" t="s">
        <v>18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1329</v>
      </c>
      <c r="O953" s="8">
        <f>E953/D953*100</f>
        <v>38.39</v>
      </c>
      <c r="P953" s="12">
        <f>E953/L953</f>
        <v>158.63636363636363</v>
      </c>
      <c r="Q953" t="str">
        <f>LEFT(N953,SEARCH("/",N953,1)-1)</f>
        <v>technology</v>
      </c>
      <c r="R953" t="str">
        <f>RIGHT(N953,LEN(N953)-SEARCH("/",N953,1))</f>
        <v>wearables</v>
      </c>
      <c r="S953" s="15">
        <f t="shared" si="28"/>
        <v>42480.653611111105</v>
      </c>
      <c r="T953" s="15">
        <f t="shared" si="29"/>
        <v>42525.653611111105</v>
      </c>
    </row>
    <row r="954" spans="1:20" ht="30" x14ac:dyDescent="0.25">
      <c r="A954">
        <v>952</v>
      </c>
      <c r="B954" s="3" t="s">
        <v>1960</v>
      </c>
      <c r="C954" s="3" t="s">
        <v>1961</v>
      </c>
      <c r="D954" s="12">
        <v>49000</v>
      </c>
      <c r="E954" s="12">
        <v>19572</v>
      </c>
      <c r="F954" t="s">
        <v>357</v>
      </c>
      <c r="G954" t="s">
        <v>17</v>
      </c>
      <c r="H954" t="s">
        <v>18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1329</v>
      </c>
      <c r="O954" s="8">
        <f>E954/D954*100</f>
        <v>39.942857142857143</v>
      </c>
      <c r="P954" s="12">
        <f>E954/L954</f>
        <v>99.857142857142861</v>
      </c>
      <c r="Q954" t="str">
        <f>LEFT(N954,SEARCH("/",N954,1)-1)</f>
        <v>technology</v>
      </c>
      <c r="R954" t="str">
        <f>RIGHT(N954,LEN(N954)-SEARCH("/",N954,1))</f>
        <v>wearables</v>
      </c>
      <c r="S954" s="15">
        <f t="shared" si="28"/>
        <v>42662.613564814819</v>
      </c>
      <c r="T954" s="15">
        <f t="shared" si="29"/>
        <v>42692.655231481483</v>
      </c>
    </row>
    <row r="955" spans="1:20" ht="45" x14ac:dyDescent="0.25">
      <c r="A955">
        <v>953</v>
      </c>
      <c r="B955" s="3" t="s">
        <v>1962</v>
      </c>
      <c r="C955" s="3" t="s">
        <v>1963</v>
      </c>
      <c r="D955" s="12">
        <v>15000</v>
      </c>
      <c r="E955" s="12">
        <v>126</v>
      </c>
      <c r="F955" t="s">
        <v>357</v>
      </c>
      <c r="G955" t="s">
        <v>17</v>
      </c>
      <c r="H955" t="s">
        <v>18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1329</v>
      </c>
      <c r="O955" s="8">
        <f>E955/D955*100</f>
        <v>0.84</v>
      </c>
      <c r="P955" s="12">
        <f>E955/L955</f>
        <v>25.2</v>
      </c>
      <c r="Q955" t="str">
        <f>LEFT(N955,SEARCH("/",N955,1)-1)</f>
        <v>technology</v>
      </c>
      <c r="R955" t="str">
        <f>RIGHT(N955,LEN(N955)-SEARCH("/",N955,1))</f>
        <v>wearables</v>
      </c>
      <c r="S955" s="15">
        <f t="shared" si="28"/>
        <v>41999.164340277777</v>
      </c>
      <c r="T955" s="15">
        <f t="shared" si="29"/>
        <v>42029.164340277777</v>
      </c>
    </row>
    <row r="956" spans="1:20" ht="45" x14ac:dyDescent="0.25">
      <c r="A956">
        <v>954</v>
      </c>
      <c r="B956" s="3" t="s">
        <v>1964</v>
      </c>
      <c r="C956" s="3" t="s">
        <v>1965</v>
      </c>
      <c r="D956" s="12">
        <v>15000</v>
      </c>
      <c r="E956" s="12">
        <v>6511</v>
      </c>
      <c r="F956" t="s">
        <v>357</v>
      </c>
      <c r="G956" t="s">
        <v>17</v>
      </c>
      <c r="H956" t="s">
        <v>18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1329</v>
      </c>
      <c r="O956" s="8">
        <f>E956/D956*100</f>
        <v>43.406666666666666</v>
      </c>
      <c r="P956" s="12">
        <f>E956/L956</f>
        <v>89.191780821917803</v>
      </c>
      <c r="Q956" t="str">
        <f>LEFT(N956,SEARCH("/",N956,1)-1)</f>
        <v>technology</v>
      </c>
      <c r="R956" t="str">
        <f>RIGHT(N956,LEN(N956)-SEARCH("/",N956,1))</f>
        <v>wearables</v>
      </c>
      <c r="S956" s="15">
        <f t="shared" si="28"/>
        <v>42194.833784722221</v>
      </c>
      <c r="T956" s="15">
        <f t="shared" si="29"/>
        <v>42236.833784722221</v>
      </c>
    </row>
    <row r="957" spans="1:20" ht="45" x14ac:dyDescent="0.25">
      <c r="A957">
        <v>955</v>
      </c>
      <c r="B957" s="3" t="s">
        <v>1966</v>
      </c>
      <c r="C957" s="3" t="s">
        <v>1967</v>
      </c>
      <c r="D957" s="12">
        <v>300000</v>
      </c>
      <c r="E957" s="12">
        <v>16984</v>
      </c>
      <c r="F957" t="s">
        <v>357</v>
      </c>
      <c r="G957" t="s">
        <v>17</v>
      </c>
      <c r="H957" t="s">
        <v>18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1329</v>
      </c>
      <c r="O957" s="8">
        <f>E957/D957*100</f>
        <v>5.6613333333333333</v>
      </c>
      <c r="P957" s="12">
        <f>E957/L957</f>
        <v>182.6236559139785</v>
      </c>
      <c r="Q957" t="str">
        <f>LEFT(N957,SEARCH("/",N957,1)-1)</f>
        <v>technology</v>
      </c>
      <c r="R957" t="str">
        <f>RIGHT(N957,LEN(N957)-SEARCH("/",N957,1))</f>
        <v>wearables</v>
      </c>
      <c r="S957" s="15">
        <f t="shared" si="28"/>
        <v>42586.295138888891</v>
      </c>
      <c r="T957" s="15">
        <f t="shared" si="29"/>
        <v>42626.295138888891</v>
      </c>
    </row>
    <row r="958" spans="1:20" ht="60" x14ac:dyDescent="0.25">
      <c r="A958">
        <v>956</v>
      </c>
      <c r="B958" s="3" t="s">
        <v>1968</v>
      </c>
      <c r="C958" s="3" t="s">
        <v>1969</v>
      </c>
      <c r="D958" s="12">
        <v>50000</v>
      </c>
      <c r="E958" s="12">
        <v>861</v>
      </c>
      <c r="F958" t="s">
        <v>357</v>
      </c>
      <c r="G958" t="s">
        <v>17</v>
      </c>
      <c r="H958" t="s">
        <v>18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1329</v>
      </c>
      <c r="O958" s="8">
        <f>E958/D958*100</f>
        <v>1.722</v>
      </c>
      <c r="P958" s="12">
        <f>E958/L958</f>
        <v>50.647058823529413</v>
      </c>
      <c r="Q958" t="str">
        <f>LEFT(N958,SEARCH("/",N958,1)-1)</f>
        <v>technology</v>
      </c>
      <c r="R958" t="str">
        <f>RIGHT(N958,LEN(N958)-SEARCH("/",N958,1))</f>
        <v>wearables</v>
      </c>
      <c r="S958" s="15">
        <f t="shared" si="28"/>
        <v>42060.913877314815</v>
      </c>
      <c r="T958" s="15">
        <f t="shared" si="29"/>
        <v>42120.872210648144</v>
      </c>
    </row>
    <row r="959" spans="1:20" ht="30" x14ac:dyDescent="0.25">
      <c r="A959">
        <v>957</v>
      </c>
      <c r="B959" s="3" t="s">
        <v>1970</v>
      </c>
      <c r="C959" s="3" t="s">
        <v>1971</v>
      </c>
      <c r="D959" s="12">
        <v>12000</v>
      </c>
      <c r="E959" s="12">
        <v>233</v>
      </c>
      <c r="F959" t="s">
        <v>357</v>
      </c>
      <c r="G959" t="s">
        <v>17</v>
      </c>
      <c r="H959" t="s">
        <v>18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1329</v>
      </c>
      <c r="O959" s="8">
        <f>E959/D959*100</f>
        <v>1.9416666666666664</v>
      </c>
      <c r="P959" s="12">
        <f>E959/L959</f>
        <v>33.285714285714285</v>
      </c>
      <c r="Q959" t="str">
        <f>LEFT(N959,SEARCH("/",N959,1)-1)</f>
        <v>technology</v>
      </c>
      <c r="R959" t="str">
        <f>RIGHT(N959,LEN(N959)-SEARCH("/",N959,1))</f>
        <v>wearables</v>
      </c>
      <c r="S959" s="15">
        <f t="shared" si="28"/>
        <v>42660.552465277782</v>
      </c>
      <c r="T959" s="15">
        <f t="shared" si="29"/>
        <v>42691.594131944439</v>
      </c>
    </row>
    <row r="960" spans="1:20" ht="60" x14ac:dyDescent="0.25">
      <c r="A960">
        <v>958</v>
      </c>
      <c r="B960" s="3" t="s">
        <v>1972</v>
      </c>
      <c r="C960" s="3" t="s">
        <v>1973</v>
      </c>
      <c r="D960" s="12">
        <v>7777</v>
      </c>
      <c r="E960" s="12">
        <v>881</v>
      </c>
      <c r="F960" t="s">
        <v>357</v>
      </c>
      <c r="G960" t="s">
        <v>17</v>
      </c>
      <c r="H960" t="s">
        <v>18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1329</v>
      </c>
      <c r="O960" s="8">
        <f>E960/D960*100</f>
        <v>11.328275684711327</v>
      </c>
      <c r="P960" s="12">
        <f>E960/L960</f>
        <v>51.823529411764703</v>
      </c>
      <c r="Q960" t="str">
        <f>LEFT(N960,SEARCH("/",N960,1)-1)</f>
        <v>technology</v>
      </c>
      <c r="R960" t="str">
        <f>RIGHT(N960,LEN(N960)-SEARCH("/",N960,1))</f>
        <v>wearables</v>
      </c>
      <c r="S960" s="15">
        <f t="shared" si="28"/>
        <v>42082.802812499998</v>
      </c>
      <c r="T960" s="15">
        <f t="shared" si="29"/>
        <v>42104.207638888889</v>
      </c>
    </row>
    <row r="961" spans="1:20" ht="60" x14ac:dyDescent="0.25">
      <c r="A961">
        <v>959</v>
      </c>
      <c r="B961" s="3" t="s">
        <v>1974</v>
      </c>
      <c r="C961" s="3" t="s">
        <v>1975</v>
      </c>
      <c r="D961" s="12">
        <v>50000</v>
      </c>
      <c r="E961" s="12">
        <v>19430</v>
      </c>
      <c r="F961" t="s">
        <v>357</v>
      </c>
      <c r="G961" t="s">
        <v>17</v>
      </c>
      <c r="H961" t="s">
        <v>18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1329</v>
      </c>
      <c r="O961" s="8">
        <f>E961/D961*100</f>
        <v>38.86</v>
      </c>
      <c r="P961" s="12">
        <f>E961/L961</f>
        <v>113.62573099415205</v>
      </c>
      <c r="Q961" t="str">
        <f>LEFT(N961,SEARCH("/",N961,1)-1)</f>
        <v>technology</v>
      </c>
      <c r="R961" t="str">
        <f>RIGHT(N961,LEN(N961)-SEARCH("/",N961,1))</f>
        <v>wearables</v>
      </c>
      <c r="S961" s="15">
        <f t="shared" si="28"/>
        <v>41993.174363425926</v>
      </c>
      <c r="T961" s="15">
        <f t="shared" si="29"/>
        <v>42023.174363425926</v>
      </c>
    </row>
    <row r="962" spans="1:20" ht="45" x14ac:dyDescent="0.25">
      <c r="A962">
        <v>960</v>
      </c>
      <c r="B962" s="3" t="s">
        <v>1976</v>
      </c>
      <c r="C962" s="3" t="s">
        <v>1977</v>
      </c>
      <c r="D962" s="12">
        <v>55650</v>
      </c>
      <c r="E962" s="12">
        <v>25655</v>
      </c>
      <c r="F962" t="s">
        <v>357</v>
      </c>
      <c r="G962" t="s">
        <v>17</v>
      </c>
      <c r="H962" t="s">
        <v>18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1329</v>
      </c>
      <c r="O962" s="8">
        <f>E962/D962*100</f>
        <v>46.100628930817614</v>
      </c>
      <c r="P962" s="12">
        <f>E962/L962</f>
        <v>136.46276595744681</v>
      </c>
      <c r="Q962" t="str">
        <f>LEFT(N962,SEARCH("/",N962,1)-1)</f>
        <v>technology</v>
      </c>
      <c r="R962" t="str">
        <f>RIGHT(N962,LEN(N962)-SEARCH("/",N962,1))</f>
        <v>wearables</v>
      </c>
      <c r="S962" s="15">
        <f t="shared" si="28"/>
        <v>42766.626793981486</v>
      </c>
      <c r="T962" s="15">
        <f t="shared" si="29"/>
        <v>42808.585127314815</v>
      </c>
    </row>
    <row r="963" spans="1:20" ht="45" x14ac:dyDescent="0.25">
      <c r="A963">
        <v>961</v>
      </c>
      <c r="B963" s="3" t="s">
        <v>1978</v>
      </c>
      <c r="C963" s="3" t="s">
        <v>1979</v>
      </c>
      <c r="D963" s="12">
        <v>95000</v>
      </c>
      <c r="E963" s="12">
        <v>40079</v>
      </c>
      <c r="F963" t="s">
        <v>357</v>
      </c>
      <c r="G963" t="s">
        <v>17</v>
      </c>
      <c r="H963" t="s">
        <v>18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1329</v>
      </c>
      <c r="O963" s="8">
        <f>E963/D963*100</f>
        <v>42.188421052631583</v>
      </c>
      <c r="P963" s="12">
        <f>E963/L963</f>
        <v>364.35454545454547</v>
      </c>
      <c r="Q963" t="str">
        <f>LEFT(N963,SEARCH("/",N963,1)-1)</f>
        <v>technology</v>
      </c>
      <c r="R963" t="str">
        <f>RIGHT(N963,LEN(N963)-SEARCH("/",N963,1))</f>
        <v>wearables</v>
      </c>
      <c r="S963" s="15">
        <f t="shared" ref="S963:S1026" si="30">(((J963/60)/60)/24)+DATE(1970,1,1)</f>
        <v>42740.693692129629</v>
      </c>
      <c r="T963" s="15">
        <f t="shared" ref="T963:T1026" si="31">(((I963/60)/60)/24)+DATE(1970,1,1)</f>
        <v>42786.791666666672</v>
      </c>
    </row>
    <row r="964" spans="1:20" ht="60" x14ac:dyDescent="0.25">
      <c r="A964">
        <v>962</v>
      </c>
      <c r="B964" s="3" t="s">
        <v>1980</v>
      </c>
      <c r="C964" s="3" t="s">
        <v>1981</v>
      </c>
      <c r="D964" s="12">
        <v>2500</v>
      </c>
      <c r="E964" s="12">
        <v>712</v>
      </c>
      <c r="F964" t="s">
        <v>357</v>
      </c>
      <c r="G964" t="s">
        <v>17</v>
      </c>
      <c r="H964" t="s">
        <v>18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1329</v>
      </c>
      <c r="O964" s="8">
        <f>E964/D964*100</f>
        <v>28.48</v>
      </c>
      <c r="P964" s="12">
        <f>E964/L964</f>
        <v>19.243243243243242</v>
      </c>
      <c r="Q964" t="str">
        <f>LEFT(N964,SEARCH("/",N964,1)-1)</f>
        <v>technology</v>
      </c>
      <c r="R964" t="str">
        <f>RIGHT(N964,LEN(N964)-SEARCH("/",N964,1))</f>
        <v>wearables</v>
      </c>
      <c r="S964" s="15">
        <f t="shared" si="30"/>
        <v>42373.712418981479</v>
      </c>
      <c r="T964" s="15">
        <f t="shared" si="31"/>
        <v>42411.712418981479</v>
      </c>
    </row>
    <row r="965" spans="1:20" ht="30" x14ac:dyDescent="0.25">
      <c r="A965">
        <v>963</v>
      </c>
      <c r="B965" s="3" t="s">
        <v>1982</v>
      </c>
      <c r="C965" s="3" t="s">
        <v>1983</v>
      </c>
      <c r="D965" s="12">
        <v>35000</v>
      </c>
      <c r="E965" s="12">
        <v>377</v>
      </c>
      <c r="F965" t="s">
        <v>357</v>
      </c>
      <c r="G965" t="s">
        <v>17</v>
      </c>
      <c r="H965" t="s">
        <v>18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1329</v>
      </c>
      <c r="O965" s="8">
        <f>E965/D965*100</f>
        <v>1.077142857142857</v>
      </c>
      <c r="P965" s="12">
        <f>E965/L965</f>
        <v>41.888888888888886</v>
      </c>
      <c r="Q965" t="str">
        <f>LEFT(N965,SEARCH("/",N965,1)-1)</f>
        <v>technology</v>
      </c>
      <c r="R965" t="str">
        <f>RIGHT(N965,LEN(N965)-SEARCH("/",N965,1))</f>
        <v>wearables</v>
      </c>
      <c r="S965" s="15">
        <f t="shared" si="30"/>
        <v>42625.635636574079</v>
      </c>
      <c r="T965" s="15">
        <f t="shared" si="31"/>
        <v>42660.635636574079</v>
      </c>
    </row>
    <row r="966" spans="1:20" ht="60" x14ac:dyDescent="0.25">
      <c r="A966">
        <v>964</v>
      </c>
      <c r="B966" s="3" t="s">
        <v>1984</v>
      </c>
      <c r="C966" s="3" t="s">
        <v>1985</v>
      </c>
      <c r="D966" s="12">
        <v>110000</v>
      </c>
      <c r="E966" s="12">
        <v>879</v>
      </c>
      <c r="F966" t="s">
        <v>357</v>
      </c>
      <c r="G966" t="s">
        <v>159</v>
      </c>
      <c r="H966" t="s">
        <v>160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1329</v>
      </c>
      <c r="O966" s="8">
        <f>E966/D966*100</f>
        <v>0.79909090909090907</v>
      </c>
      <c r="P966" s="12">
        <f>E966/L966</f>
        <v>30.310344827586206</v>
      </c>
      <c r="Q966" t="str">
        <f>LEFT(N966,SEARCH("/",N966,1)-1)</f>
        <v>technology</v>
      </c>
      <c r="R966" t="str">
        <f>RIGHT(N966,LEN(N966)-SEARCH("/",N966,1))</f>
        <v>wearables</v>
      </c>
      <c r="S966" s="15">
        <f t="shared" si="30"/>
        <v>42208.628692129627</v>
      </c>
      <c r="T966" s="15">
        <f t="shared" si="31"/>
        <v>42248.628692129627</v>
      </c>
    </row>
    <row r="967" spans="1:20" ht="60" x14ac:dyDescent="0.25">
      <c r="A967">
        <v>965</v>
      </c>
      <c r="B967" s="3" t="s">
        <v>1986</v>
      </c>
      <c r="C967" s="3" t="s">
        <v>1987</v>
      </c>
      <c r="D967" s="12">
        <v>25000</v>
      </c>
      <c r="E967" s="12">
        <v>298</v>
      </c>
      <c r="F967" t="s">
        <v>357</v>
      </c>
      <c r="G967" t="s">
        <v>17</v>
      </c>
      <c r="H967" t="s">
        <v>18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1329</v>
      </c>
      <c r="O967" s="8">
        <f>E967/D967*100</f>
        <v>1.1919999999999999</v>
      </c>
      <c r="P967" s="12">
        <f>E967/L967</f>
        <v>49.666666666666664</v>
      </c>
      <c r="Q967" t="str">
        <f>LEFT(N967,SEARCH("/",N967,1)-1)</f>
        <v>technology</v>
      </c>
      <c r="R967" t="str">
        <f>RIGHT(N967,LEN(N967)-SEARCH("/",N967,1))</f>
        <v>wearables</v>
      </c>
      <c r="S967" s="15">
        <f t="shared" si="30"/>
        <v>42637.016736111109</v>
      </c>
      <c r="T967" s="15">
        <f t="shared" si="31"/>
        <v>42669.165972222225</v>
      </c>
    </row>
    <row r="968" spans="1:20" ht="45" x14ac:dyDescent="0.25">
      <c r="A968">
        <v>966</v>
      </c>
      <c r="B968" s="3" t="s">
        <v>1988</v>
      </c>
      <c r="C968" s="3" t="s">
        <v>1989</v>
      </c>
      <c r="D968" s="12">
        <v>12000</v>
      </c>
      <c r="E968" s="12">
        <v>1776</v>
      </c>
      <c r="F968" t="s">
        <v>357</v>
      </c>
      <c r="G968" t="s">
        <v>17</v>
      </c>
      <c r="H968" t="s">
        <v>18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1329</v>
      </c>
      <c r="O968" s="8">
        <f>E968/D968*100</f>
        <v>14.799999999999999</v>
      </c>
      <c r="P968" s="12">
        <f>E968/L968</f>
        <v>59.2</v>
      </c>
      <c r="Q968" t="str">
        <f>LEFT(N968,SEARCH("/",N968,1)-1)</f>
        <v>technology</v>
      </c>
      <c r="R968" t="str">
        <f>RIGHT(N968,LEN(N968)-SEARCH("/",N968,1))</f>
        <v>wearables</v>
      </c>
      <c r="S968" s="15">
        <f t="shared" si="30"/>
        <v>42619.635787037041</v>
      </c>
      <c r="T968" s="15">
        <f t="shared" si="31"/>
        <v>42649.635787037041</v>
      </c>
    </row>
    <row r="969" spans="1:20" ht="45" x14ac:dyDescent="0.25">
      <c r="A969">
        <v>967</v>
      </c>
      <c r="B969" s="3" t="s">
        <v>1990</v>
      </c>
      <c r="C969" s="3" t="s">
        <v>1991</v>
      </c>
      <c r="D969" s="12">
        <v>20000</v>
      </c>
      <c r="E969" s="12">
        <v>3562</v>
      </c>
      <c r="F969" t="s">
        <v>357</v>
      </c>
      <c r="G969" t="s">
        <v>17</v>
      </c>
      <c r="H969" t="s">
        <v>18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1329</v>
      </c>
      <c r="O969" s="8">
        <f>E969/D969*100</f>
        <v>17.810000000000002</v>
      </c>
      <c r="P969" s="12">
        <f>E969/L969</f>
        <v>43.97530864197531</v>
      </c>
      <c r="Q969" t="str">
        <f>LEFT(N969,SEARCH("/",N969,1)-1)</f>
        <v>technology</v>
      </c>
      <c r="R969" t="str">
        <f>RIGHT(N969,LEN(N969)-SEARCH("/",N969,1))</f>
        <v>wearables</v>
      </c>
      <c r="S969" s="15">
        <f t="shared" si="30"/>
        <v>42422.254328703704</v>
      </c>
      <c r="T969" s="15">
        <f t="shared" si="31"/>
        <v>42482.21266203704</v>
      </c>
    </row>
    <row r="970" spans="1:20" ht="60" x14ac:dyDescent="0.25">
      <c r="A970">
        <v>968</v>
      </c>
      <c r="B970" s="3" t="s">
        <v>1992</v>
      </c>
      <c r="C970" s="3" t="s">
        <v>1993</v>
      </c>
      <c r="D970" s="12">
        <v>8000</v>
      </c>
      <c r="E970" s="12">
        <v>106</v>
      </c>
      <c r="F970" t="s">
        <v>357</v>
      </c>
      <c r="G970" t="s">
        <v>17</v>
      </c>
      <c r="H970" t="s">
        <v>18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1329</v>
      </c>
      <c r="O970" s="8">
        <f>E970/D970*100</f>
        <v>1.325</v>
      </c>
      <c r="P970" s="12">
        <f>E970/L970</f>
        <v>26.5</v>
      </c>
      <c r="Q970" t="str">
        <f>LEFT(N970,SEARCH("/",N970,1)-1)</f>
        <v>technology</v>
      </c>
      <c r="R970" t="str">
        <f>RIGHT(N970,LEN(N970)-SEARCH("/",N970,1))</f>
        <v>wearables</v>
      </c>
      <c r="S970" s="15">
        <f t="shared" si="30"/>
        <v>41836.847615740742</v>
      </c>
      <c r="T970" s="15">
        <f t="shared" si="31"/>
        <v>41866.847615740742</v>
      </c>
    </row>
    <row r="971" spans="1:20" ht="30" x14ac:dyDescent="0.25">
      <c r="A971">
        <v>969</v>
      </c>
      <c r="B971" s="3" t="s">
        <v>1994</v>
      </c>
      <c r="C971" s="3" t="s">
        <v>1995</v>
      </c>
      <c r="D971" s="12">
        <v>30000</v>
      </c>
      <c r="E971" s="12">
        <v>14000</v>
      </c>
      <c r="F971" t="s">
        <v>357</v>
      </c>
      <c r="G971" t="s">
        <v>1424</v>
      </c>
      <c r="H971" t="s">
        <v>1425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1329</v>
      </c>
      <c r="O971" s="8">
        <f>E971/D971*100</f>
        <v>46.666666666666664</v>
      </c>
      <c r="P971" s="12">
        <f>E971/L971</f>
        <v>1272.7272727272727</v>
      </c>
      <c r="Q971" t="str">
        <f>LEFT(N971,SEARCH("/",N971,1)-1)</f>
        <v>technology</v>
      </c>
      <c r="R971" t="str">
        <f>RIGHT(N971,LEN(N971)-SEARCH("/",N971,1))</f>
        <v>wearables</v>
      </c>
      <c r="S971" s="15">
        <f t="shared" si="30"/>
        <v>42742.30332175926</v>
      </c>
      <c r="T971" s="15">
        <f t="shared" si="31"/>
        <v>42775.30332175926</v>
      </c>
    </row>
    <row r="972" spans="1:20" ht="60" x14ac:dyDescent="0.25">
      <c r="A972">
        <v>970</v>
      </c>
      <c r="B972" s="3" t="s">
        <v>1996</v>
      </c>
      <c r="C972" s="3" t="s">
        <v>1997</v>
      </c>
      <c r="D972" s="12">
        <v>5000</v>
      </c>
      <c r="E972" s="12">
        <v>2296</v>
      </c>
      <c r="F972" t="s">
        <v>357</v>
      </c>
      <c r="G972" t="s">
        <v>159</v>
      </c>
      <c r="H972" t="s">
        <v>160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1329</v>
      </c>
      <c r="O972" s="8">
        <f>E972/D972*100</f>
        <v>45.92</v>
      </c>
      <c r="P972" s="12">
        <f>E972/L972</f>
        <v>164</v>
      </c>
      <c r="Q972" t="str">
        <f>LEFT(N972,SEARCH("/",N972,1)-1)</f>
        <v>technology</v>
      </c>
      <c r="R972" t="str">
        <f>RIGHT(N972,LEN(N972)-SEARCH("/",N972,1))</f>
        <v>wearables</v>
      </c>
      <c r="S972" s="15">
        <f t="shared" si="30"/>
        <v>42721.220520833333</v>
      </c>
      <c r="T972" s="15">
        <f t="shared" si="31"/>
        <v>42758.207638888889</v>
      </c>
    </row>
    <row r="973" spans="1:20" ht="60" x14ac:dyDescent="0.25">
      <c r="A973">
        <v>971</v>
      </c>
      <c r="B973" s="3" t="s">
        <v>1998</v>
      </c>
      <c r="C973" s="3" t="s">
        <v>1999</v>
      </c>
      <c r="D973" s="12">
        <v>100000</v>
      </c>
      <c r="E973" s="12">
        <v>226</v>
      </c>
      <c r="F973" t="s">
        <v>357</v>
      </c>
      <c r="G973" t="s">
        <v>17</v>
      </c>
      <c r="H973" t="s">
        <v>18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1329</v>
      </c>
      <c r="O973" s="8">
        <f>E973/D973*100</f>
        <v>0.22599999999999998</v>
      </c>
      <c r="P973" s="12">
        <f>E973/L973</f>
        <v>45.2</v>
      </c>
      <c r="Q973" t="str">
        <f>LEFT(N973,SEARCH("/",N973,1)-1)</f>
        <v>technology</v>
      </c>
      <c r="R973" t="str">
        <f>RIGHT(N973,LEN(N973)-SEARCH("/",N973,1))</f>
        <v>wearables</v>
      </c>
      <c r="S973" s="15">
        <f t="shared" si="30"/>
        <v>42111.709027777775</v>
      </c>
      <c r="T973" s="15">
        <f t="shared" si="31"/>
        <v>42156.709027777775</v>
      </c>
    </row>
    <row r="974" spans="1:20" ht="45" x14ac:dyDescent="0.25">
      <c r="A974">
        <v>972</v>
      </c>
      <c r="B974" s="3" t="s">
        <v>2000</v>
      </c>
      <c r="C974" s="3" t="s">
        <v>2001</v>
      </c>
      <c r="D974" s="12">
        <v>20000</v>
      </c>
      <c r="E974" s="12">
        <v>6925</v>
      </c>
      <c r="F974" t="s">
        <v>357</v>
      </c>
      <c r="G974" t="s">
        <v>17</v>
      </c>
      <c r="H974" t="s">
        <v>18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1329</v>
      </c>
      <c r="O974" s="8">
        <f>E974/D974*100</f>
        <v>34.625</v>
      </c>
      <c r="P974" s="12">
        <f>E974/L974</f>
        <v>153.88888888888889</v>
      </c>
      <c r="Q974" t="str">
        <f>LEFT(N974,SEARCH("/",N974,1)-1)</f>
        <v>technology</v>
      </c>
      <c r="R974" t="str">
        <f>RIGHT(N974,LEN(N974)-SEARCH("/",N974,1))</f>
        <v>wearables</v>
      </c>
      <c r="S974" s="15">
        <f t="shared" si="30"/>
        <v>41856.865717592591</v>
      </c>
      <c r="T974" s="15">
        <f t="shared" si="31"/>
        <v>41886.290972222225</v>
      </c>
    </row>
    <row r="975" spans="1:20" ht="60" x14ac:dyDescent="0.25">
      <c r="A975">
        <v>973</v>
      </c>
      <c r="B975" s="3" t="s">
        <v>2002</v>
      </c>
      <c r="C975" s="3" t="s">
        <v>2003</v>
      </c>
      <c r="D975" s="12">
        <v>20000</v>
      </c>
      <c r="E975" s="12">
        <v>411</v>
      </c>
      <c r="F975" t="s">
        <v>357</v>
      </c>
      <c r="G975" t="s">
        <v>17</v>
      </c>
      <c r="H975" t="s">
        <v>18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1329</v>
      </c>
      <c r="O975" s="8">
        <f>E975/D975*100</f>
        <v>2.0549999999999997</v>
      </c>
      <c r="P975" s="12">
        <f>E975/L975</f>
        <v>51.375</v>
      </c>
      <c r="Q975" t="str">
        <f>LEFT(N975,SEARCH("/",N975,1)-1)</f>
        <v>technology</v>
      </c>
      <c r="R975" t="str">
        <f>RIGHT(N975,LEN(N975)-SEARCH("/",N975,1))</f>
        <v>wearables</v>
      </c>
      <c r="S975" s="15">
        <f t="shared" si="30"/>
        <v>42257.014965277776</v>
      </c>
      <c r="T975" s="15">
        <f t="shared" si="31"/>
        <v>42317.056631944448</v>
      </c>
    </row>
    <row r="976" spans="1:20" ht="45" x14ac:dyDescent="0.25">
      <c r="A976">
        <v>974</v>
      </c>
      <c r="B976" s="3" t="s">
        <v>2004</v>
      </c>
      <c r="C976" s="3" t="s">
        <v>2005</v>
      </c>
      <c r="D976" s="12">
        <v>50000</v>
      </c>
      <c r="E976" s="12">
        <v>280</v>
      </c>
      <c r="F976" t="s">
        <v>357</v>
      </c>
      <c r="G976" t="s">
        <v>17</v>
      </c>
      <c r="H976" t="s">
        <v>18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1329</v>
      </c>
      <c r="O976" s="8">
        <f>E976/D976*100</f>
        <v>0.55999999999999994</v>
      </c>
      <c r="P976" s="12">
        <f>E976/L976</f>
        <v>93.333333333333329</v>
      </c>
      <c r="Q976" t="str">
        <f>LEFT(N976,SEARCH("/",N976,1)-1)</f>
        <v>technology</v>
      </c>
      <c r="R976" t="str">
        <f>RIGHT(N976,LEN(N976)-SEARCH("/",N976,1))</f>
        <v>wearables</v>
      </c>
      <c r="S976" s="15">
        <f t="shared" si="30"/>
        <v>42424.749490740738</v>
      </c>
      <c r="T976" s="15">
        <f t="shared" si="31"/>
        <v>42454.707824074074</v>
      </c>
    </row>
    <row r="977" spans="1:20" ht="60" x14ac:dyDescent="0.25">
      <c r="A977">
        <v>975</v>
      </c>
      <c r="B977" s="3" t="s">
        <v>2006</v>
      </c>
      <c r="C977" s="3" t="s">
        <v>2007</v>
      </c>
      <c r="D977" s="12">
        <v>100000</v>
      </c>
      <c r="E977" s="12">
        <v>2607</v>
      </c>
      <c r="F977" t="s">
        <v>357</v>
      </c>
      <c r="G977" t="s">
        <v>17</v>
      </c>
      <c r="H977" t="s">
        <v>18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1329</v>
      </c>
      <c r="O977" s="8">
        <f>E977/D977*100</f>
        <v>2.6069999999999998</v>
      </c>
      <c r="P977" s="12">
        <f>E977/L977</f>
        <v>108.625</v>
      </c>
      <c r="Q977" t="str">
        <f>LEFT(N977,SEARCH("/",N977,1)-1)</f>
        <v>technology</v>
      </c>
      <c r="R977" t="str">
        <f>RIGHT(N977,LEN(N977)-SEARCH("/",N977,1))</f>
        <v>wearables</v>
      </c>
      <c r="S977" s="15">
        <f t="shared" si="30"/>
        <v>42489.696585648147</v>
      </c>
      <c r="T977" s="15">
        <f t="shared" si="31"/>
        <v>42549.696585648147</v>
      </c>
    </row>
    <row r="978" spans="1:20" ht="60" x14ac:dyDescent="0.25">
      <c r="A978">
        <v>976</v>
      </c>
      <c r="B978" s="3" t="s">
        <v>2008</v>
      </c>
      <c r="C978" s="3" t="s">
        <v>2009</v>
      </c>
      <c r="D978" s="12">
        <v>150000</v>
      </c>
      <c r="E978" s="12">
        <v>2889</v>
      </c>
      <c r="F978" t="s">
        <v>357</v>
      </c>
      <c r="G978" t="s">
        <v>50</v>
      </c>
      <c r="H978" t="s">
        <v>51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1329</v>
      </c>
      <c r="O978" s="8">
        <f>E978/D978*100</f>
        <v>1.9259999999999999</v>
      </c>
      <c r="P978" s="12">
        <f>E978/L978</f>
        <v>160.5</v>
      </c>
      <c r="Q978" t="str">
        <f>LEFT(N978,SEARCH("/",N978,1)-1)</f>
        <v>technology</v>
      </c>
      <c r="R978" t="str">
        <f>RIGHT(N978,LEN(N978)-SEARCH("/",N978,1))</f>
        <v>wearables</v>
      </c>
      <c r="S978" s="15">
        <f t="shared" si="30"/>
        <v>42185.058993055558</v>
      </c>
      <c r="T978" s="15">
        <f t="shared" si="31"/>
        <v>42230.058993055558</v>
      </c>
    </row>
    <row r="979" spans="1:20" ht="60" x14ac:dyDescent="0.25">
      <c r="A979">
        <v>977</v>
      </c>
      <c r="B979" s="3" t="s">
        <v>2010</v>
      </c>
      <c r="C979" s="3" t="s">
        <v>2011</v>
      </c>
      <c r="D979" s="12">
        <v>2700</v>
      </c>
      <c r="E979" s="12">
        <v>909</v>
      </c>
      <c r="F979" t="s">
        <v>357</v>
      </c>
      <c r="G979" t="s">
        <v>2012</v>
      </c>
      <c r="H979" t="s">
        <v>55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1329</v>
      </c>
      <c r="O979" s="8">
        <f>E979/D979*100</f>
        <v>33.666666666666664</v>
      </c>
      <c r="P979" s="12">
        <f>E979/L979</f>
        <v>75.75</v>
      </c>
      <c r="Q979" t="str">
        <f>LEFT(N979,SEARCH("/",N979,1)-1)</f>
        <v>technology</v>
      </c>
      <c r="R979" t="str">
        <f>RIGHT(N979,LEN(N979)-SEARCH("/",N979,1))</f>
        <v>wearables</v>
      </c>
      <c r="S979" s="15">
        <f t="shared" si="30"/>
        <v>42391.942094907412</v>
      </c>
      <c r="T979" s="15">
        <f t="shared" si="31"/>
        <v>42421.942094907412</v>
      </c>
    </row>
    <row r="980" spans="1:20" ht="45" x14ac:dyDescent="0.25">
      <c r="A980">
        <v>978</v>
      </c>
      <c r="B980" s="3" t="s">
        <v>2013</v>
      </c>
      <c r="C980" s="3" t="s">
        <v>2014</v>
      </c>
      <c r="D980" s="12">
        <v>172889</v>
      </c>
      <c r="E980" s="12">
        <v>97273</v>
      </c>
      <c r="F980" t="s">
        <v>357</v>
      </c>
      <c r="G980" t="s">
        <v>476</v>
      </c>
      <c r="H980" t="s">
        <v>477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1329</v>
      </c>
      <c r="O980" s="8">
        <f>E980/D980*100</f>
        <v>56.263267182990241</v>
      </c>
      <c r="P980" s="12">
        <f>E980/L980</f>
        <v>790.83739837398377</v>
      </c>
      <c r="Q980" t="str">
        <f>LEFT(N980,SEARCH("/",N980,1)-1)</f>
        <v>technology</v>
      </c>
      <c r="R980" t="str">
        <f>RIGHT(N980,LEN(N980)-SEARCH("/",N980,1))</f>
        <v>wearables</v>
      </c>
      <c r="S980" s="15">
        <f t="shared" si="30"/>
        <v>42395.309039351851</v>
      </c>
      <c r="T980" s="15">
        <f t="shared" si="31"/>
        <v>42425.309039351851</v>
      </c>
    </row>
    <row r="981" spans="1:20" ht="60" x14ac:dyDescent="0.25">
      <c r="A981">
        <v>979</v>
      </c>
      <c r="B981" s="3" t="s">
        <v>2015</v>
      </c>
      <c r="C981" s="3" t="s">
        <v>2016</v>
      </c>
      <c r="D981" s="12">
        <v>35000</v>
      </c>
      <c r="E981" s="12">
        <v>28986.16</v>
      </c>
      <c r="F981" t="s">
        <v>357</v>
      </c>
      <c r="G981" t="s">
        <v>17</v>
      </c>
      <c r="H981" t="s">
        <v>18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1329</v>
      </c>
      <c r="O981" s="8">
        <f>E981/D981*100</f>
        <v>82.817599999999999</v>
      </c>
      <c r="P981" s="12">
        <f>E981/L981</f>
        <v>301.93916666666667</v>
      </c>
      <c r="Q981" t="str">
        <f>LEFT(N981,SEARCH("/",N981,1)-1)</f>
        <v>technology</v>
      </c>
      <c r="R981" t="str">
        <f>RIGHT(N981,LEN(N981)-SEARCH("/",N981,1))</f>
        <v>wearables</v>
      </c>
      <c r="S981" s="15">
        <f t="shared" si="30"/>
        <v>42506.416990740734</v>
      </c>
      <c r="T981" s="15">
        <f t="shared" si="31"/>
        <v>42541.790972222225</v>
      </c>
    </row>
    <row r="982" spans="1:20" ht="60" x14ac:dyDescent="0.25">
      <c r="A982">
        <v>980</v>
      </c>
      <c r="B982" s="3" t="s">
        <v>2017</v>
      </c>
      <c r="C982" s="3" t="s">
        <v>2018</v>
      </c>
      <c r="D982" s="12">
        <v>10000</v>
      </c>
      <c r="E982" s="12">
        <v>1486</v>
      </c>
      <c r="F982" t="s">
        <v>357</v>
      </c>
      <c r="G982" t="s">
        <v>17</v>
      </c>
      <c r="H982" t="s">
        <v>18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1329</v>
      </c>
      <c r="O982" s="8">
        <f>E982/D982*100</f>
        <v>14.860000000000001</v>
      </c>
      <c r="P982" s="12">
        <f>E982/L982</f>
        <v>47.935483870967744</v>
      </c>
      <c r="Q982" t="str">
        <f>LEFT(N982,SEARCH("/",N982,1)-1)</f>
        <v>technology</v>
      </c>
      <c r="R982" t="str">
        <f>RIGHT(N982,LEN(N982)-SEARCH("/",N982,1))</f>
        <v>wearables</v>
      </c>
      <c r="S982" s="15">
        <f t="shared" si="30"/>
        <v>41928.904189814813</v>
      </c>
      <c r="T982" s="15">
        <f t="shared" si="31"/>
        <v>41973.945856481485</v>
      </c>
    </row>
    <row r="983" spans="1:20" ht="60" x14ac:dyDescent="0.25">
      <c r="A983">
        <v>981</v>
      </c>
      <c r="B983" s="3" t="s">
        <v>2019</v>
      </c>
      <c r="C983" s="3" t="s">
        <v>2020</v>
      </c>
      <c r="D983" s="12">
        <v>88888</v>
      </c>
      <c r="E983" s="12">
        <v>11</v>
      </c>
      <c r="F983" t="s">
        <v>357</v>
      </c>
      <c r="G983" t="s">
        <v>17</v>
      </c>
      <c r="H983" t="s">
        <v>18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1329</v>
      </c>
      <c r="O983" s="8">
        <f>E983/D983*100</f>
        <v>1.2375123751237513E-2</v>
      </c>
      <c r="P983" s="12">
        <f>E983/L983</f>
        <v>2.75</v>
      </c>
      <c r="Q983" t="str">
        <f>LEFT(N983,SEARCH("/",N983,1)-1)</f>
        <v>technology</v>
      </c>
      <c r="R983" t="str">
        <f>RIGHT(N983,LEN(N983)-SEARCH("/",N983,1))</f>
        <v>wearables</v>
      </c>
      <c r="S983" s="15">
        <f t="shared" si="30"/>
        <v>41830.947013888886</v>
      </c>
      <c r="T983" s="15">
        <f t="shared" si="31"/>
        <v>41860.947013888886</v>
      </c>
    </row>
    <row r="984" spans="1:20" ht="45" x14ac:dyDescent="0.25">
      <c r="A984">
        <v>982</v>
      </c>
      <c r="B984" s="3" t="s">
        <v>2021</v>
      </c>
      <c r="C984" s="3" t="s">
        <v>2022</v>
      </c>
      <c r="D984" s="12">
        <v>17500</v>
      </c>
      <c r="E984" s="12">
        <v>3</v>
      </c>
      <c r="F984" t="s">
        <v>357</v>
      </c>
      <c r="G984" t="s">
        <v>17</v>
      </c>
      <c r="H984" t="s">
        <v>18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1329</v>
      </c>
      <c r="O984" s="8">
        <f>E984/D984*100</f>
        <v>1.7142857142857144E-2</v>
      </c>
      <c r="P984" s="12">
        <f>E984/L984</f>
        <v>1</v>
      </c>
      <c r="Q984" t="str">
        <f>LEFT(N984,SEARCH("/",N984,1)-1)</f>
        <v>technology</v>
      </c>
      <c r="R984" t="str">
        <f>RIGHT(N984,LEN(N984)-SEARCH("/",N984,1))</f>
        <v>wearables</v>
      </c>
      <c r="S984" s="15">
        <f t="shared" si="30"/>
        <v>42615.753310185188</v>
      </c>
      <c r="T984" s="15">
        <f t="shared" si="31"/>
        <v>42645.753310185188</v>
      </c>
    </row>
    <row r="985" spans="1:20" ht="60" x14ac:dyDescent="0.25">
      <c r="A985">
        <v>983</v>
      </c>
      <c r="B985" s="3" t="s">
        <v>2023</v>
      </c>
      <c r="C985" s="3" t="s">
        <v>2024</v>
      </c>
      <c r="D985" s="12">
        <v>104219</v>
      </c>
      <c r="E985" s="12">
        <v>30751</v>
      </c>
      <c r="F985" t="s">
        <v>357</v>
      </c>
      <c r="G985" t="s">
        <v>54</v>
      </c>
      <c r="H985" t="s">
        <v>55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1329</v>
      </c>
      <c r="O985" s="8">
        <f>E985/D985*100</f>
        <v>29.506136117214709</v>
      </c>
      <c r="P985" s="12">
        <f>E985/L985</f>
        <v>171.79329608938548</v>
      </c>
      <c r="Q985" t="str">
        <f>LEFT(N985,SEARCH("/",N985,1)-1)</f>
        <v>technology</v>
      </c>
      <c r="R985" t="str">
        <f>RIGHT(N985,LEN(N985)-SEARCH("/",N985,1))</f>
        <v>wearables</v>
      </c>
      <c r="S985" s="15">
        <f t="shared" si="30"/>
        <v>42574.667650462965</v>
      </c>
      <c r="T985" s="15">
        <f t="shared" si="31"/>
        <v>42605.870833333334</v>
      </c>
    </row>
    <row r="986" spans="1:20" ht="90" x14ac:dyDescent="0.25">
      <c r="A986">
        <v>984</v>
      </c>
      <c r="B986" s="3" t="s">
        <v>2025</v>
      </c>
      <c r="C986" s="3" t="s">
        <v>2026</v>
      </c>
      <c r="D986" s="12">
        <v>10000</v>
      </c>
      <c r="E986" s="12">
        <v>106</v>
      </c>
      <c r="F986" t="s">
        <v>357</v>
      </c>
      <c r="G986" t="s">
        <v>17</v>
      </c>
      <c r="H986" t="s">
        <v>18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1329</v>
      </c>
      <c r="O986" s="8">
        <f>E986/D986*100</f>
        <v>1.06</v>
      </c>
      <c r="P986" s="12">
        <f>E986/L986</f>
        <v>35.333333333333336</v>
      </c>
      <c r="Q986" t="str">
        <f>LEFT(N986,SEARCH("/",N986,1)-1)</f>
        <v>technology</v>
      </c>
      <c r="R986" t="str">
        <f>RIGHT(N986,LEN(N986)-SEARCH("/",N986,1))</f>
        <v>wearables</v>
      </c>
      <c r="S986" s="15">
        <f t="shared" si="30"/>
        <v>42061.11583333333</v>
      </c>
      <c r="T986" s="15">
        <f t="shared" si="31"/>
        <v>42091.074166666673</v>
      </c>
    </row>
    <row r="987" spans="1:20" ht="60" x14ac:dyDescent="0.25">
      <c r="A987">
        <v>985</v>
      </c>
      <c r="B987" s="3" t="s">
        <v>2027</v>
      </c>
      <c r="C987" s="3" t="s">
        <v>2028</v>
      </c>
      <c r="D987" s="12">
        <v>30000</v>
      </c>
      <c r="E987" s="12">
        <v>1888</v>
      </c>
      <c r="F987" t="s">
        <v>357</v>
      </c>
      <c r="G987" t="s">
        <v>502</v>
      </c>
      <c r="H987" t="s">
        <v>55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1329</v>
      </c>
      <c r="O987" s="8">
        <f>E987/D987*100</f>
        <v>6.293333333333333</v>
      </c>
      <c r="P987" s="12">
        <f>E987/L987</f>
        <v>82.086956521739125</v>
      </c>
      <c r="Q987" t="str">
        <f>LEFT(N987,SEARCH("/",N987,1)-1)</f>
        <v>technology</v>
      </c>
      <c r="R987" t="str">
        <f>RIGHT(N987,LEN(N987)-SEARCH("/",N987,1))</f>
        <v>wearables</v>
      </c>
      <c r="S987" s="15">
        <f t="shared" si="30"/>
        <v>42339.967708333337</v>
      </c>
      <c r="T987" s="15">
        <f t="shared" si="31"/>
        <v>42369.958333333328</v>
      </c>
    </row>
    <row r="988" spans="1:20" ht="60" x14ac:dyDescent="0.25">
      <c r="A988">
        <v>986</v>
      </c>
      <c r="B988" s="3" t="s">
        <v>2029</v>
      </c>
      <c r="C988" s="3" t="s">
        <v>2030</v>
      </c>
      <c r="D988" s="12">
        <v>20000</v>
      </c>
      <c r="E988" s="12">
        <v>2550</v>
      </c>
      <c r="F988" t="s">
        <v>357</v>
      </c>
      <c r="G988" t="s">
        <v>24</v>
      </c>
      <c r="H988" t="s">
        <v>25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1329</v>
      </c>
      <c r="O988" s="8">
        <f>E988/D988*100</f>
        <v>12.75</v>
      </c>
      <c r="P988" s="12">
        <f>E988/L988</f>
        <v>110.8695652173913</v>
      </c>
      <c r="Q988" t="str">
        <f>LEFT(N988,SEARCH("/",N988,1)-1)</f>
        <v>technology</v>
      </c>
      <c r="R988" t="str">
        <f>RIGHT(N988,LEN(N988)-SEARCH("/",N988,1))</f>
        <v>wearables</v>
      </c>
      <c r="S988" s="15">
        <f t="shared" si="30"/>
        <v>42324.767361111109</v>
      </c>
      <c r="T988" s="15">
        <f t="shared" si="31"/>
        <v>42379</v>
      </c>
    </row>
    <row r="989" spans="1:20" ht="45" x14ac:dyDescent="0.25">
      <c r="A989">
        <v>987</v>
      </c>
      <c r="B989" s="3" t="s">
        <v>2031</v>
      </c>
      <c r="C989" s="3" t="s">
        <v>2032</v>
      </c>
      <c r="D989" s="12">
        <v>50000</v>
      </c>
      <c r="E989" s="12">
        <v>6610</v>
      </c>
      <c r="F989" t="s">
        <v>357</v>
      </c>
      <c r="G989" t="s">
        <v>387</v>
      </c>
      <c r="H989" t="s">
        <v>55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1329</v>
      </c>
      <c r="O989" s="8">
        <f>E989/D989*100</f>
        <v>13.22</v>
      </c>
      <c r="P989" s="12">
        <f>E989/L989</f>
        <v>161.21951219512195</v>
      </c>
      <c r="Q989" t="str">
        <f>LEFT(N989,SEARCH("/",N989,1)-1)</f>
        <v>technology</v>
      </c>
      <c r="R989" t="str">
        <f>RIGHT(N989,LEN(N989)-SEARCH("/",N989,1))</f>
        <v>wearables</v>
      </c>
      <c r="S989" s="15">
        <f t="shared" si="30"/>
        <v>41773.294560185182</v>
      </c>
      <c r="T989" s="15">
        <f t="shared" si="31"/>
        <v>41813.294560185182</v>
      </c>
    </row>
    <row r="990" spans="1:20" ht="60" x14ac:dyDescent="0.25">
      <c r="A990">
        <v>988</v>
      </c>
      <c r="B990" s="3" t="s">
        <v>2033</v>
      </c>
      <c r="C990" s="3" t="s">
        <v>2034</v>
      </c>
      <c r="D990" s="12">
        <v>5000</v>
      </c>
      <c r="E990" s="12">
        <v>0</v>
      </c>
      <c r="F990" t="s">
        <v>357</v>
      </c>
      <c r="G990" t="s">
        <v>1224</v>
      </c>
      <c r="H990" t="s">
        <v>55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1329</v>
      </c>
      <c r="O990" s="8">
        <f>E990/D990*100</f>
        <v>0</v>
      </c>
      <c r="P990" s="12" t="e">
        <f>E990/L990</f>
        <v>#DIV/0!</v>
      </c>
      <c r="Q990" t="str">
        <f>LEFT(N990,SEARCH("/",N990,1)-1)</f>
        <v>technology</v>
      </c>
      <c r="R990" t="str">
        <f>RIGHT(N990,LEN(N990)-SEARCH("/",N990,1))</f>
        <v>wearables</v>
      </c>
      <c r="S990" s="15">
        <f t="shared" si="30"/>
        <v>42614.356770833328</v>
      </c>
      <c r="T990" s="15">
        <f t="shared" si="31"/>
        <v>42644.356770833328</v>
      </c>
    </row>
    <row r="991" spans="1:20" ht="30" x14ac:dyDescent="0.25">
      <c r="A991">
        <v>989</v>
      </c>
      <c r="B991" s="3" t="s">
        <v>2035</v>
      </c>
      <c r="C991" s="3" t="s">
        <v>2036</v>
      </c>
      <c r="D991" s="12">
        <v>10000</v>
      </c>
      <c r="E991" s="12">
        <v>1677</v>
      </c>
      <c r="F991" t="s">
        <v>357</v>
      </c>
      <c r="G991" t="s">
        <v>17</v>
      </c>
      <c r="H991" t="s">
        <v>18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1329</v>
      </c>
      <c r="O991" s="8">
        <f>E991/D991*100</f>
        <v>16.77</v>
      </c>
      <c r="P991" s="12">
        <f>E991/L991</f>
        <v>52.40625</v>
      </c>
      <c r="Q991" t="str">
        <f>LEFT(N991,SEARCH("/",N991,1)-1)</f>
        <v>technology</v>
      </c>
      <c r="R991" t="str">
        <f>RIGHT(N991,LEN(N991)-SEARCH("/",N991,1))</f>
        <v>wearables</v>
      </c>
      <c r="S991" s="15">
        <f t="shared" si="30"/>
        <v>42611.933969907404</v>
      </c>
      <c r="T991" s="15">
        <f t="shared" si="31"/>
        <v>42641.933969907404</v>
      </c>
    </row>
    <row r="992" spans="1:20" ht="60" x14ac:dyDescent="0.25">
      <c r="A992">
        <v>990</v>
      </c>
      <c r="B992" s="3" t="s">
        <v>2037</v>
      </c>
      <c r="C992" s="3" t="s">
        <v>2038</v>
      </c>
      <c r="D992" s="12">
        <v>25000</v>
      </c>
      <c r="E992" s="12">
        <v>26</v>
      </c>
      <c r="F992" t="s">
        <v>357</v>
      </c>
      <c r="G992" t="s">
        <v>17</v>
      </c>
      <c r="H992" t="s">
        <v>18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1329</v>
      </c>
      <c r="O992" s="8">
        <f>E992/D992*100</f>
        <v>0.104</v>
      </c>
      <c r="P992" s="12">
        <f>E992/L992</f>
        <v>13</v>
      </c>
      <c r="Q992" t="str">
        <f>LEFT(N992,SEARCH("/",N992,1)-1)</f>
        <v>technology</v>
      </c>
      <c r="R992" t="str">
        <f>RIGHT(N992,LEN(N992)-SEARCH("/",N992,1))</f>
        <v>wearables</v>
      </c>
      <c r="S992" s="15">
        <f t="shared" si="30"/>
        <v>41855.784305555557</v>
      </c>
      <c r="T992" s="15">
        <f t="shared" si="31"/>
        <v>41885.784305555557</v>
      </c>
    </row>
    <row r="993" spans="1:20" ht="75" x14ac:dyDescent="0.25">
      <c r="A993">
        <v>991</v>
      </c>
      <c r="B993" s="3" t="s">
        <v>2039</v>
      </c>
      <c r="C993" s="3" t="s">
        <v>2040</v>
      </c>
      <c r="D993" s="12">
        <v>5000</v>
      </c>
      <c r="E993" s="12">
        <v>212</v>
      </c>
      <c r="F993" t="s">
        <v>357</v>
      </c>
      <c r="G993" t="s">
        <v>24</v>
      </c>
      <c r="H993" t="s">
        <v>25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1329</v>
      </c>
      <c r="O993" s="8">
        <f>E993/D993*100</f>
        <v>4.24</v>
      </c>
      <c r="P993" s="12">
        <f>E993/L993</f>
        <v>30.285714285714285</v>
      </c>
      <c r="Q993" t="str">
        <f>LEFT(N993,SEARCH("/",N993,1)-1)</f>
        <v>technology</v>
      </c>
      <c r="R993" t="str">
        <f>RIGHT(N993,LEN(N993)-SEARCH("/",N993,1))</f>
        <v>wearables</v>
      </c>
      <c r="S993" s="15">
        <f t="shared" si="30"/>
        <v>42538.75680555556</v>
      </c>
      <c r="T993" s="15">
        <f t="shared" si="31"/>
        <v>42563.785416666666</v>
      </c>
    </row>
    <row r="994" spans="1:20" ht="45" x14ac:dyDescent="0.25">
      <c r="A994">
        <v>992</v>
      </c>
      <c r="B994" s="3" t="s">
        <v>2041</v>
      </c>
      <c r="C994" s="3" t="s">
        <v>2042</v>
      </c>
      <c r="D994" s="12">
        <v>100000</v>
      </c>
      <c r="E994" s="12">
        <v>467</v>
      </c>
      <c r="F994" t="s">
        <v>357</v>
      </c>
      <c r="G994" t="s">
        <v>17</v>
      </c>
      <c r="H994" t="s">
        <v>18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1329</v>
      </c>
      <c r="O994" s="8">
        <f>E994/D994*100</f>
        <v>0.46699999999999997</v>
      </c>
      <c r="P994" s="12">
        <f>E994/L994</f>
        <v>116.75</v>
      </c>
      <c r="Q994" t="str">
        <f>LEFT(N994,SEARCH("/",N994,1)-1)</f>
        <v>technology</v>
      </c>
      <c r="R994" t="str">
        <f>RIGHT(N994,LEN(N994)-SEARCH("/",N994,1))</f>
        <v>wearables</v>
      </c>
      <c r="S994" s="15">
        <f t="shared" si="30"/>
        <v>42437.924988425926</v>
      </c>
      <c r="T994" s="15">
        <f t="shared" si="31"/>
        <v>42497.883321759262</v>
      </c>
    </row>
    <row r="995" spans="1:20" ht="45" x14ac:dyDescent="0.25">
      <c r="A995">
        <v>993</v>
      </c>
      <c r="B995" s="3" t="s">
        <v>2043</v>
      </c>
      <c r="C995" s="3" t="s">
        <v>2044</v>
      </c>
      <c r="D995" s="12">
        <v>70000</v>
      </c>
      <c r="E995" s="12">
        <v>17561</v>
      </c>
      <c r="F995" t="s">
        <v>357</v>
      </c>
      <c r="G995" t="s">
        <v>17</v>
      </c>
      <c r="H995" t="s">
        <v>18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1329</v>
      </c>
      <c r="O995" s="8">
        <f>E995/D995*100</f>
        <v>25.087142857142858</v>
      </c>
      <c r="P995" s="12">
        <f>E995/L995</f>
        <v>89.59693877551021</v>
      </c>
      <c r="Q995" t="str">
        <f>LEFT(N995,SEARCH("/",N995,1)-1)</f>
        <v>technology</v>
      </c>
      <c r="R995" t="str">
        <f>RIGHT(N995,LEN(N995)-SEARCH("/",N995,1))</f>
        <v>wearables</v>
      </c>
      <c r="S995" s="15">
        <f t="shared" si="30"/>
        <v>42652.964907407411</v>
      </c>
      <c r="T995" s="15">
        <f t="shared" si="31"/>
        <v>42686.208333333328</v>
      </c>
    </row>
    <row r="996" spans="1:20" ht="60" x14ac:dyDescent="0.25">
      <c r="A996">
        <v>994</v>
      </c>
      <c r="B996" s="3" t="s">
        <v>2045</v>
      </c>
      <c r="C996" s="3" t="s">
        <v>2046</v>
      </c>
      <c r="D996" s="12">
        <v>200000</v>
      </c>
      <c r="E996" s="12">
        <v>4669</v>
      </c>
      <c r="F996" t="s">
        <v>357</v>
      </c>
      <c r="G996" t="s">
        <v>17</v>
      </c>
      <c r="H996" t="s">
        <v>18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1329</v>
      </c>
      <c r="O996" s="8">
        <f>E996/D996*100</f>
        <v>2.3345000000000002</v>
      </c>
      <c r="P996" s="12">
        <f>E996/L996</f>
        <v>424.45454545454544</v>
      </c>
      <c r="Q996" t="str">
        <f>LEFT(N996,SEARCH("/",N996,1)-1)</f>
        <v>technology</v>
      </c>
      <c r="R996" t="str">
        <f>RIGHT(N996,LEN(N996)-SEARCH("/",N996,1))</f>
        <v>wearables</v>
      </c>
      <c r="S996" s="15">
        <f t="shared" si="30"/>
        <v>41921.263078703705</v>
      </c>
      <c r="T996" s="15">
        <f t="shared" si="31"/>
        <v>41973.957638888889</v>
      </c>
    </row>
    <row r="997" spans="1:20" ht="60" x14ac:dyDescent="0.25">
      <c r="A997">
        <v>995</v>
      </c>
      <c r="B997" s="3" t="s">
        <v>2047</v>
      </c>
      <c r="C997" s="3" t="s">
        <v>2048</v>
      </c>
      <c r="D997" s="12">
        <v>10000</v>
      </c>
      <c r="E997" s="12">
        <v>726</v>
      </c>
      <c r="F997" t="s">
        <v>357</v>
      </c>
      <c r="G997" t="s">
        <v>17</v>
      </c>
      <c r="H997" t="s">
        <v>18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1329</v>
      </c>
      <c r="O997" s="8">
        <f>E997/D997*100</f>
        <v>7.26</v>
      </c>
      <c r="P997" s="12">
        <f>E997/L997</f>
        <v>80.666666666666671</v>
      </c>
      <c r="Q997" t="str">
        <f>LEFT(N997,SEARCH("/",N997,1)-1)</f>
        <v>technology</v>
      </c>
      <c r="R997" t="str">
        <f>RIGHT(N997,LEN(N997)-SEARCH("/",N997,1))</f>
        <v>wearables</v>
      </c>
      <c r="S997" s="15">
        <f t="shared" si="30"/>
        <v>41947.940740740742</v>
      </c>
      <c r="T997" s="15">
        <f t="shared" si="31"/>
        <v>41972.666666666672</v>
      </c>
    </row>
    <row r="998" spans="1:20" ht="45" x14ac:dyDescent="0.25">
      <c r="A998">
        <v>996</v>
      </c>
      <c r="B998" s="3" t="s">
        <v>2049</v>
      </c>
      <c r="C998" s="3" t="s">
        <v>2050</v>
      </c>
      <c r="D998" s="12">
        <v>4000</v>
      </c>
      <c r="E998" s="12">
        <v>65</v>
      </c>
      <c r="F998" t="s">
        <v>357</v>
      </c>
      <c r="G998" t="s">
        <v>17</v>
      </c>
      <c r="H998" t="s">
        <v>18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1329</v>
      </c>
      <c r="O998" s="8">
        <f>E998/D998*100</f>
        <v>1.625</v>
      </c>
      <c r="P998" s="12">
        <f>E998/L998</f>
        <v>13</v>
      </c>
      <c r="Q998" t="str">
        <f>LEFT(N998,SEARCH("/",N998,1)-1)</f>
        <v>technology</v>
      </c>
      <c r="R998" t="str">
        <f>RIGHT(N998,LEN(N998)-SEARCH("/",N998,1))</f>
        <v>wearables</v>
      </c>
      <c r="S998" s="15">
        <f t="shared" si="30"/>
        <v>41817.866435185184</v>
      </c>
      <c r="T998" s="15">
        <f t="shared" si="31"/>
        <v>41847.643750000003</v>
      </c>
    </row>
    <row r="999" spans="1:20" ht="30" x14ac:dyDescent="0.25">
      <c r="A999">
        <v>997</v>
      </c>
      <c r="B999" s="3" t="s">
        <v>2051</v>
      </c>
      <c r="C999" s="3" t="s">
        <v>2052</v>
      </c>
      <c r="D999" s="12">
        <v>5000</v>
      </c>
      <c r="E999" s="12">
        <v>65</v>
      </c>
      <c r="F999" t="s">
        <v>357</v>
      </c>
      <c r="G999" t="s">
        <v>17</v>
      </c>
      <c r="H999" t="s">
        <v>18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1329</v>
      </c>
      <c r="O999" s="8">
        <f>E999/D999*100</f>
        <v>1.3</v>
      </c>
      <c r="P999" s="12">
        <f>E999/L999</f>
        <v>8.125</v>
      </c>
      <c r="Q999" t="str">
        <f>LEFT(N999,SEARCH("/",N999,1)-1)</f>
        <v>technology</v>
      </c>
      <c r="R999" t="str">
        <f>RIGHT(N999,LEN(N999)-SEARCH("/",N999,1))</f>
        <v>wearables</v>
      </c>
      <c r="S999" s="15">
        <f t="shared" si="30"/>
        <v>41941.10297453704</v>
      </c>
      <c r="T999" s="15">
        <f t="shared" si="31"/>
        <v>41971.144641203704</v>
      </c>
    </row>
    <row r="1000" spans="1:20" ht="45" x14ac:dyDescent="0.25">
      <c r="A1000">
        <v>998</v>
      </c>
      <c r="B1000" s="3" t="s">
        <v>2053</v>
      </c>
      <c r="C1000" s="3" t="s">
        <v>2054</v>
      </c>
      <c r="D1000" s="12">
        <v>60000</v>
      </c>
      <c r="E1000" s="12">
        <v>35135</v>
      </c>
      <c r="F1000" t="s">
        <v>357</v>
      </c>
      <c r="G1000" t="s">
        <v>159</v>
      </c>
      <c r="H1000" t="s">
        <v>160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1329</v>
      </c>
      <c r="O1000" s="8">
        <f>E1000/D1000*100</f>
        <v>58.558333333333337</v>
      </c>
      <c r="P1000" s="12">
        <f>E1000/L1000</f>
        <v>153.42794759825327</v>
      </c>
      <c r="Q1000" t="str">
        <f>LEFT(N1000,SEARCH("/",N1000,1)-1)</f>
        <v>technology</v>
      </c>
      <c r="R1000" t="str">
        <f>RIGHT(N1000,LEN(N1000)-SEARCH("/",N1000,1))</f>
        <v>wearables</v>
      </c>
      <c r="S1000" s="15">
        <f t="shared" si="30"/>
        <v>42282.168993055559</v>
      </c>
      <c r="T1000" s="15">
        <f t="shared" si="31"/>
        <v>42327.210659722223</v>
      </c>
    </row>
    <row r="1001" spans="1:20" ht="45" x14ac:dyDescent="0.25">
      <c r="A1001">
        <v>999</v>
      </c>
      <c r="B1001" s="3" t="s">
        <v>2055</v>
      </c>
      <c r="C1001" s="3" t="s">
        <v>2056</v>
      </c>
      <c r="D1001" s="12">
        <v>150000</v>
      </c>
      <c r="E1001" s="12">
        <v>11683</v>
      </c>
      <c r="F1001" t="s">
        <v>357</v>
      </c>
      <c r="G1001" t="s">
        <v>159</v>
      </c>
      <c r="H1001" t="s">
        <v>160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1329</v>
      </c>
      <c r="O1001" s="8">
        <f>E1001/D1001*100</f>
        <v>7.7886666666666677</v>
      </c>
      <c r="P1001" s="12">
        <f>E1001/L1001</f>
        <v>292.07499999999999</v>
      </c>
      <c r="Q1001" t="str">
        <f>LEFT(N1001,SEARCH("/",N1001,1)-1)</f>
        <v>technology</v>
      </c>
      <c r="R1001" t="str">
        <f>RIGHT(N1001,LEN(N1001)-SEARCH("/",N1001,1))</f>
        <v>wearables</v>
      </c>
      <c r="S1001" s="15">
        <f t="shared" si="30"/>
        <v>41926.29965277778</v>
      </c>
      <c r="T1001" s="15">
        <f t="shared" si="31"/>
        <v>41956.334722222222</v>
      </c>
    </row>
    <row r="1002" spans="1:20" ht="45" x14ac:dyDescent="0.25">
      <c r="A1002">
        <v>1000</v>
      </c>
      <c r="B1002" s="3" t="s">
        <v>2057</v>
      </c>
      <c r="C1002" s="3" t="s">
        <v>2058</v>
      </c>
      <c r="D1002" s="12">
        <v>894700</v>
      </c>
      <c r="E1002" s="12">
        <v>19824</v>
      </c>
      <c r="F1002" t="s">
        <v>272</v>
      </c>
      <c r="G1002" t="s">
        <v>17</v>
      </c>
      <c r="H1002" t="s">
        <v>18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1329</v>
      </c>
      <c r="O1002" s="8">
        <f>E1002/D1002*100</f>
        <v>2.2157147647256061</v>
      </c>
      <c r="P1002" s="12">
        <f>E1002/L1002</f>
        <v>3304</v>
      </c>
      <c r="Q1002" t="str">
        <f>LEFT(N1002,SEARCH("/",N1002,1)-1)</f>
        <v>technology</v>
      </c>
      <c r="R1002" t="str">
        <f>RIGHT(N1002,LEN(N1002)-SEARCH("/",N1002,1))</f>
        <v>wearables</v>
      </c>
      <c r="S1002" s="15">
        <f t="shared" si="30"/>
        <v>42749.059722222228</v>
      </c>
      <c r="T1002" s="15">
        <f t="shared" si="31"/>
        <v>42809.018055555556</v>
      </c>
    </row>
    <row r="1003" spans="1:20" ht="60" x14ac:dyDescent="0.25">
      <c r="A1003">
        <v>1001</v>
      </c>
      <c r="B1003" s="3" t="s">
        <v>2059</v>
      </c>
      <c r="C1003" s="3" t="s">
        <v>2060</v>
      </c>
      <c r="D1003" s="12">
        <v>5000</v>
      </c>
      <c r="E1003" s="12">
        <v>5200</v>
      </c>
      <c r="F1003" t="s">
        <v>272</v>
      </c>
      <c r="G1003" t="s">
        <v>24</v>
      </c>
      <c r="H1003" t="s">
        <v>25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1329</v>
      </c>
      <c r="O1003" s="8">
        <f>E1003/D1003*100</f>
        <v>104</v>
      </c>
      <c r="P1003" s="12">
        <f>E1003/L1003</f>
        <v>1300</v>
      </c>
      <c r="Q1003" t="str">
        <f>LEFT(N1003,SEARCH("/",N1003,1)-1)</f>
        <v>technology</v>
      </c>
      <c r="R1003" t="str">
        <f>RIGHT(N1003,LEN(N1003)-SEARCH("/",N1003,1))</f>
        <v>wearables</v>
      </c>
      <c r="S1003" s="15">
        <f t="shared" si="30"/>
        <v>42720.720057870371</v>
      </c>
      <c r="T1003" s="15">
        <f t="shared" si="31"/>
        <v>42765.720057870371</v>
      </c>
    </row>
    <row r="1004" spans="1:20" ht="60" x14ac:dyDescent="0.25">
      <c r="A1004">
        <v>1002</v>
      </c>
      <c r="B1004" s="3" t="s">
        <v>2061</v>
      </c>
      <c r="C1004" s="3" t="s">
        <v>2062</v>
      </c>
      <c r="D1004" s="12">
        <v>9999</v>
      </c>
      <c r="E1004" s="12">
        <v>2960</v>
      </c>
      <c r="F1004" t="s">
        <v>272</v>
      </c>
      <c r="G1004" t="s">
        <v>17</v>
      </c>
      <c r="H1004" t="s">
        <v>18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1329</v>
      </c>
      <c r="O1004" s="8">
        <f>E1004/D1004*100</f>
        <v>29.6029602960296</v>
      </c>
      <c r="P1004" s="12">
        <f>E1004/L1004</f>
        <v>134.54545454545453</v>
      </c>
      <c r="Q1004" t="str">
        <f>LEFT(N1004,SEARCH("/",N1004,1)-1)</f>
        <v>technology</v>
      </c>
      <c r="R1004" t="str">
        <f>RIGHT(N1004,LEN(N1004)-SEARCH("/",N1004,1))</f>
        <v>wearables</v>
      </c>
      <c r="S1004" s="15">
        <f t="shared" si="30"/>
        <v>42325.684189814812</v>
      </c>
      <c r="T1004" s="15">
        <f t="shared" si="31"/>
        <v>42355.249305555553</v>
      </c>
    </row>
    <row r="1005" spans="1:20" ht="45" x14ac:dyDescent="0.25">
      <c r="A1005">
        <v>1003</v>
      </c>
      <c r="B1005" s="3" t="s">
        <v>2063</v>
      </c>
      <c r="C1005" s="3" t="s">
        <v>2064</v>
      </c>
      <c r="D1005" s="12">
        <v>20000</v>
      </c>
      <c r="E1005" s="12">
        <v>3211</v>
      </c>
      <c r="F1005" t="s">
        <v>272</v>
      </c>
      <c r="G1005" t="s">
        <v>179</v>
      </c>
      <c r="H1005" t="s">
        <v>55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1329</v>
      </c>
      <c r="O1005" s="8">
        <f>E1005/D1005*100</f>
        <v>16.055</v>
      </c>
      <c r="P1005" s="12">
        <f>E1005/L1005</f>
        <v>214.06666666666666</v>
      </c>
      <c r="Q1005" t="str">
        <f>LEFT(N1005,SEARCH("/",N1005,1)-1)</f>
        <v>technology</v>
      </c>
      <c r="R1005" t="str">
        <f>RIGHT(N1005,LEN(N1005)-SEARCH("/",N1005,1))</f>
        <v>wearables</v>
      </c>
      <c r="S1005" s="15">
        <f t="shared" si="30"/>
        <v>42780.709039351852</v>
      </c>
      <c r="T1005" s="15">
        <f t="shared" si="31"/>
        <v>42810.667372685188</v>
      </c>
    </row>
    <row r="1006" spans="1:20" ht="45" x14ac:dyDescent="0.25">
      <c r="A1006">
        <v>1004</v>
      </c>
      <c r="B1006" s="3" t="s">
        <v>2065</v>
      </c>
      <c r="C1006" s="3" t="s">
        <v>2066</v>
      </c>
      <c r="D1006" s="12">
        <v>25000</v>
      </c>
      <c r="E1006" s="12">
        <v>20552</v>
      </c>
      <c r="F1006" t="s">
        <v>272</v>
      </c>
      <c r="G1006" t="s">
        <v>17</v>
      </c>
      <c r="H1006" t="s">
        <v>18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1329</v>
      </c>
      <c r="O1006" s="8">
        <f>E1006/D1006*100</f>
        <v>82.207999999999998</v>
      </c>
      <c r="P1006" s="12">
        <f>E1006/L1006</f>
        <v>216.33684210526314</v>
      </c>
      <c r="Q1006" t="str">
        <f>LEFT(N1006,SEARCH("/",N1006,1)-1)</f>
        <v>technology</v>
      </c>
      <c r="R1006" t="str">
        <f>RIGHT(N1006,LEN(N1006)-SEARCH("/",N1006,1))</f>
        <v>wearables</v>
      </c>
      <c r="S1006" s="15">
        <f t="shared" si="30"/>
        <v>42388.708645833336</v>
      </c>
      <c r="T1006" s="15">
        <f t="shared" si="31"/>
        <v>42418.708645833336</v>
      </c>
    </row>
    <row r="1007" spans="1:20" ht="45" x14ac:dyDescent="0.25">
      <c r="A1007">
        <v>1005</v>
      </c>
      <c r="B1007" s="3" t="s">
        <v>2067</v>
      </c>
      <c r="C1007" s="3" t="s">
        <v>2068</v>
      </c>
      <c r="D1007" s="12">
        <v>200000</v>
      </c>
      <c r="E1007" s="12">
        <v>150102</v>
      </c>
      <c r="F1007" t="s">
        <v>272</v>
      </c>
      <c r="G1007" t="s">
        <v>17</v>
      </c>
      <c r="H1007" t="s">
        <v>18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1329</v>
      </c>
      <c r="O1007" s="8">
        <f>E1007/D1007*100</f>
        <v>75.051000000000002</v>
      </c>
      <c r="P1007" s="12">
        <f>E1007/L1007</f>
        <v>932.31055900621118</v>
      </c>
      <c r="Q1007" t="str">
        <f>LEFT(N1007,SEARCH("/",N1007,1)-1)</f>
        <v>technology</v>
      </c>
      <c r="R1007" t="str">
        <f>RIGHT(N1007,LEN(N1007)-SEARCH("/",N1007,1))</f>
        <v>wearables</v>
      </c>
      <c r="S1007" s="15">
        <f t="shared" si="30"/>
        <v>42276.624803240738</v>
      </c>
      <c r="T1007" s="15">
        <f t="shared" si="31"/>
        <v>42307.624803240738</v>
      </c>
    </row>
    <row r="1008" spans="1:20" ht="45" x14ac:dyDescent="0.25">
      <c r="A1008">
        <v>1006</v>
      </c>
      <c r="B1008" s="3" t="s">
        <v>2069</v>
      </c>
      <c r="C1008" s="3" t="s">
        <v>2070</v>
      </c>
      <c r="D1008" s="12">
        <v>4000</v>
      </c>
      <c r="E1008" s="12">
        <v>234</v>
      </c>
      <c r="F1008" t="s">
        <v>272</v>
      </c>
      <c r="G1008" t="s">
        <v>17</v>
      </c>
      <c r="H1008" t="s">
        <v>18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1329</v>
      </c>
      <c r="O1008" s="8">
        <f>E1008/D1008*100</f>
        <v>5.8500000000000005</v>
      </c>
      <c r="P1008" s="12">
        <f>E1008/L1008</f>
        <v>29.25</v>
      </c>
      <c r="Q1008" t="str">
        <f>LEFT(N1008,SEARCH("/",N1008,1)-1)</f>
        <v>technology</v>
      </c>
      <c r="R1008" t="str">
        <f>RIGHT(N1008,LEN(N1008)-SEARCH("/",N1008,1))</f>
        <v>wearables</v>
      </c>
      <c r="S1008" s="15">
        <f t="shared" si="30"/>
        <v>41977.040185185186</v>
      </c>
      <c r="T1008" s="15">
        <f t="shared" si="31"/>
        <v>41985.299305555556</v>
      </c>
    </row>
    <row r="1009" spans="1:20" ht="45" x14ac:dyDescent="0.25">
      <c r="A1009">
        <v>1007</v>
      </c>
      <c r="B1009" s="3" t="s">
        <v>2071</v>
      </c>
      <c r="C1009" s="3" t="s">
        <v>2072</v>
      </c>
      <c r="D1009" s="12">
        <v>30000</v>
      </c>
      <c r="E1009" s="12">
        <v>13296</v>
      </c>
      <c r="F1009" t="s">
        <v>272</v>
      </c>
      <c r="G1009" t="s">
        <v>17</v>
      </c>
      <c r="H1009" t="s">
        <v>18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1329</v>
      </c>
      <c r="O1009" s="8">
        <f>E1009/D1009*100</f>
        <v>44.32</v>
      </c>
      <c r="P1009" s="12">
        <f>E1009/L1009</f>
        <v>174.94736842105263</v>
      </c>
      <c r="Q1009" t="str">
        <f>LEFT(N1009,SEARCH("/",N1009,1)-1)</f>
        <v>technology</v>
      </c>
      <c r="R1009" t="str">
        <f>RIGHT(N1009,LEN(N1009)-SEARCH("/",N1009,1))</f>
        <v>wearables</v>
      </c>
      <c r="S1009" s="15">
        <f t="shared" si="30"/>
        <v>42676.583599537036</v>
      </c>
      <c r="T1009" s="15">
        <f t="shared" si="31"/>
        <v>42718.6252662037</v>
      </c>
    </row>
    <row r="1010" spans="1:20" ht="60" x14ac:dyDescent="0.25">
      <c r="A1010">
        <v>1008</v>
      </c>
      <c r="B1010" s="3" t="s">
        <v>2073</v>
      </c>
      <c r="C1010" s="3" t="s">
        <v>2074</v>
      </c>
      <c r="D1010" s="12">
        <v>93500</v>
      </c>
      <c r="E1010" s="12">
        <v>250</v>
      </c>
      <c r="F1010" t="s">
        <v>272</v>
      </c>
      <c r="G1010" t="s">
        <v>1424</v>
      </c>
      <c r="H1010" t="s">
        <v>1425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1329</v>
      </c>
      <c r="O1010" s="8">
        <f>E1010/D1010*100</f>
        <v>0.26737967914438499</v>
      </c>
      <c r="P1010" s="12">
        <f>E1010/L1010</f>
        <v>250</v>
      </c>
      <c r="Q1010" t="str">
        <f>LEFT(N1010,SEARCH("/",N1010,1)-1)</f>
        <v>technology</v>
      </c>
      <c r="R1010" t="str">
        <f>RIGHT(N1010,LEN(N1010)-SEARCH("/",N1010,1))</f>
        <v>wearables</v>
      </c>
      <c r="S1010" s="15">
        <f t="shared" si="30"/>
        <v>42702.809201388889</v>
      </c>
      <c r="T1010" s="15">
        <f t="shared" si="31"/>
        <v>42732.809201388889</v>
      </c>
    </row>
    <row r="1011" spans="1:20" ht="60" x14ac:dyDescent="0.25">
      <c r="A1011">
        <v>1009</v>
      </c>
      <c r="B1011" s="3" t="s">
        <v>2075</v>
      </c>
      <c r="C1011" s="3" t="s">
        <v>2076</v>
      </c>
      <c r="D1011" s="12">
        <v>50000</v>
      </c>
      <c r="E1011" s="12">
        <v>6565</v>
      </c>
      <c r="F1011" t="s">
        <v>272</v>
      </c>
      <c r="G1011" t="s">
        <v>17</v>
      </c>
      <c r="H1011" t="s">
        <v>18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1329</v>
      </c>
      <c r="O1011" s="8">
        <f>E1011/D1011*100</f>
        <v>13.13</v>
      </c>
      <c r="P1011" s="12">
        <f>E1011/L1011</f>
        <v>65</v>
      </c>
      <c r="Q1011" t="str">
        <f>LEFT(N1011,SEARCH("/",N1011,1)-1)</f>
        <v>technology</v>
      </c>
      <c r="R1011" t="str">
        <f>RIGHT(N1011,LEN(N1011)-SEARCH("/",N1011,1))</f>
        <v>wearables</v>
      </c>
      <c r="S1011" s="15">
        <f t="shared" si="30"/>
        <v>42510.604699074072</v>
      </c>
      <c r="T1011" s="15">
        <f t="shared" si="31"/>
        <v>42540.604699074072</v>
      </c>
    </row>
    <row r="1012" spans="1:20" ht="60" x14ac:dyDescent="0.25">
      <c r="A1012">
        <v>1010</v>
      </c>
      <c r="B1012" s="3" t="s">
        <v>2077</v>
      </c>
      <c r="C1012" s="3" t="s">
        <v>2078</v>
      </c>
      <c r="D1012" s="12">
        <v>115250</v>
      </c>
      <c r="E1012" s="12">
        <v>220</v>
      </c>
      <c r="F1012" t="s">
        <v>272</v>
      </c>
      <c r="G1012" t="s">
        <v>17</v>
      </c>
      <c r="H1012" t="s">
        <v>18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1329</v>
      </c>
      <c r="O1012" s="8">
        <f>E1012/D1012*100</f>
        <v>0.19088937093275488</v>
      </c>
      <c r="P1012" s="12">
        <f>E1012/L1012</f>
        <v>55</v>
      </c>
      <c r="Q1012" t="str">
        <f>LEFT(N1012,SEARCH("/",N1012,1)-1)</f>
        <v>technology</v>
      </c>
      <c r="R1012" t="str">
        <f>RIGHT(N1012,LEN(N1012)-SEARCH("/",N1012,1))</f>
        <v>wearables</v>
      </c>
      <c r="S1012" s="15">
        <f t="shared" si="30"/>
        <v>42561.829421296294</v>
      </c>
      <c r="T1012" s="15">
        <f t="shared" si="31"/>
        <v>42618.124305555553</v>
      </c>
    </row>
    <row r="1013" spans="1:20" ht="45" x14ac:dyDescent="0.25">
      <c r="A1013">
        <v>1011</v>
      </c>
      <c r="B1013" s="3" t="s">
        <v>2079</v>
      </c>
      <c r="C1013" s="3" t="s">
        <v>2080</v>
      </c>
      <c r="D1013" s="12">
        <v>20000</v>
      </c>
      <c r="E1013" s="12">
        <v>75</v>
      </c>
      <c r="F1013" t="s">
        <v>272</v>
      </c>
      <c r="G1013" t="s">
        <v>17</v>
      </c>
      <c r="H1013" t="s">
        <v>18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1329</v>
      </c>
      <c r="O1013" s="8">
        <f>E1013/D1013*100</f>
        <v>0.375</v>
      </c>
      <c r="P1013" s="12">
        <f>E1013/L1013</f>
        <v>75</v>
      </c>
      <c r="Q1013" t="str">
        <f>LEFT(N1013,SEARCH("/",N1013,1)-1)</f>
        <v>technology</v>
      </c>
      <c r="R1013" t="str">
        <f>RIGHT(N1013,LEN(N1013)-SEARCH("/",N1013,1))</f>
        <v>wearables</v>
      </c>
      <c r="S1013" s="15">
        <f t="shared" si="30"/>
        <v>41946.898090277777</v>
      </c>
      <c r="T1013" s="15">
        <f t="shared" si="31"/>
        <v>41991.898090277777</v>
      </c>
    </row>
    <row r="1014" spans="1:20" ht="60" x14ac:dyDescent="0.25">
      <c r="A1014">
        <v>1012</v>
      </c>
      <c r="B1014" s="3" t="s">
        <v>2081</v>
      </c>
      <c r="C1014" s="3" t="s">
        <v>2082</v>
      </c>
      <c r="D1014" s="12">
        <v>5000</v>
      </c>
      <c r="E1014" s="12">
        <v>1076751.05</v>
      </c>
      <c r="F1014" t="s">
        <v>272</v>
      </c>
      <c r="G1014" t="s">
        <v>17</v>
      </c>
      <c r="H1014" t="s">
        <v>18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1329</v>
      </c>
      <c r="O1014" s="8">
        <f>E1014/D1014*100</f>
        <v>21535.021000000001</v>
      </c>
      <c r="P1014" s="12">
        <f>E1014/L1014</f>
        <v>1389.3561935483872</v>
      </c>
      <c r="Q1014" t="str">
        <f>LEFT(N1014,SEARCH("/",N1014,1)-1)</f>
        <v>technology</v>
      </c>
      <c r="R1014" t="str">
        <f>RIGHT(N1014,LEN(N1014)-SEARCH("/",N1014,1))</f>
        <v>wearables</v>
      </c>
      <c r="S1014" s="15">
        <f t="shared" si="30"/>
        <v>42714.440416666665</v>
      </c>
      <c r="T1014" s="15">
        <f t="shared" si="31"/>
        <v>42759.440416666665</v>
      </c>
    </row>
    <row r="1015" spans="1:20" ht="60" x14ac:dyDescent="0.25">
      <c r="A1015">
        <v>1013</v>
      </c>
      <c r="B1015" s="3" t="s">
        <v>2083</v>
      </c>
      <c r="C1015" s="3" t="s">
        <v>2084</v>
      </c>
      <c r="D1015" s="12">
        <v>25000</v>
      </c>
      <c r="E1015" s="12">
        <v>8632</v>
      </c>
      <c r="F1015" t="s">
        <v>272</v>
      </c>
      <c r="G1015" t="s">
        <v>17</v>
      </c>
      <c r="H1015" t="s">
        <v>18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1329</v>
      </c>
      <c r="O1015" s="8">
        <f>E1015/D1015*100</f>
        <v>34.527999999999999</v>
      </c>
      <c r="P1015" s="12">
        <f>E1015/L1015</f>
        <v>95.911111111111111</v>
      </c>
      <c r="Q1015" t="str">
        <f>LEFT(N1015,SEARCH("/",N1015,1)-1)</f>
        <v>technology</v>
      </c>
      <c r="R1015" t="str">
        <f>RIGHT(N1015,LEN(N1015)-SEARCH("/",N1015,1))</f>
        <v>wearables</v>
      </c>
      <c r="S1015" s="15">
        <f t="shared" si="30"/>
        <v>42339.833981481483</v>
      </c>
      <c r="T1015" s="15">
        <f t="shared" si="31"/>
        <v>42367.833333333328</v>
      </c>
    </row>
    <row r="1016" spans="1:20" ht="30" x14ac:dyDescent="0.25">
      <c r="A1016">
        <v>1014</v>
      </c>
      <c r="B1016" s="3" t="s">
        <v>2085</v>
      </c>
      <c r="C1016" s="3" t="s">
        <v>2086</v>
      </c>
      <c r="D1016" s="12">
        <v>10000</v>
      </c>
      <c r="E1016" s="12">
        <v>3060</v>
      </c>
      <c r="F1016" t="s">
        <v>272</v>
      </c>
      <c r="G1016" t="s">
        <v>17</v>
      </c>
      <c r="H1016" t="s">
        <v>18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1329</v>
      </c>
      <c r="O1016" s="8">
        <f>E1016/D1016*100</f>
        <v>30.599999999999998</v>
      </c>
      <c r="P1016" s="12">
        <f>E1016/L1016</f>
        <v>191.25</v>
      </c>
      <c r="Q1016" t="str">
        <f>LEFT(N1016,SEARCH("/",N1016,1)-1)</f>
        <v>technology</v>
      </c>
      <c r="R1016" t="str">
        <f>RIGHT(N1016,LEN(N1016)-SEARCH("/",N1016,1))</f>
        <v>wearables</v>
      </c>
      <c r="S1016" s="15">
        <f t="shared" si="30"/>
        <v>41955.002488425926</v>
      </c>
      <c r="T1016" s="15">
        <f t="shared" si="31"/>
        <v>42005.002488425926</v>
      </c>
    </row>
    <row r="1017" spans="1:20" ht="45" x14ac:dyDescent="0.25">
      <c r="A1017">
        <v>1015</v>
      </c>
      <c r="B1017" s="3" t="s">
        <v>2087</v>
      </c>
      <c r="C1017" s="3" t="s">
        <v>2088</v>
      </c>
      <c r="D1017" s="12">
        <v>9000</v>
      </c>
      <c r="E1017" s="12">
        <v>240</v>
      </c>
      <c r="F1017" t="s">
        <v>272</v>
      </c>
      <c r="G1017" t="s">
        <v>2089</v>
      </c>
      <c r="H1017" t="s">
        <v>2090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1329</v>
      </c>
      <c r="O1017" s="8">
        <f>E1017/D1017*100</f>
        <v>2.666666666666667</v>
      </c>
      <c r="P1017" s="12">
        <f>E1017/L1017</f>
        <v>40</v>
      </c>
      <c r="Q1017" t="str">
        <f>LEFT(N1017,SEARCH("/",N1017,1)-1)</f>
        <v>technology</v>
      </c>
      <c r="R1017" t="str">
        <f>RIGHT(N1017,LEN(N1017)-SEARCH("/",N1017,1))</f>
        <v>wearables</v>
      </c>
      <c r="S1017" s="15">
        <f t="shared" si="30"/>
        <v>42303.878414351857</v>
      </c>
      <c r="T1017" s="15">
        <f t="shared" si="31"/>
        <v>42333.920081018514</v>
      </c>
    </row>
    <row r="1018" spans="1:20" ht="45" x14ac:dyDescent="0.25">
      <c r="A1018">
        <v>1016</v>
      </c>
      <c r="B1018" s="3" t="s">
        <v>2091</v>
      </c>
      <c r="C1018" s="3" t="s">
        <v>2092</v>
      </c>
      <c r="D1018" s="12">
        <v>100000</v>
      </c>
      <c r="E1018" s="12">
        <v>2842</v>
      </c>
      <c r="F1018" t="s">
        <v>272</v>
      </c>
      <c r="G1018" t="s">
        <v>17</v>
      </c>
      <c r="H1018" t="s">
        <v>18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1329</v>
      </c>
      <c r="O1018" s="8">
        <f>E1018/D1018*100</f>
        <v>2.8420000000000001</v>
      </c>
      <c r="P1018" s="12">
        <f>E1018/L1018</f>
        <v>74.78947368421052</v>
      </c>
      <c r="Q1018" t="str">
        <f>LEFT(N1018,SEARCH("/",N1018,1)-1)</f>
        <v>technology</v>
      </c>
      <c r="R1018" t="str">
        <f>RIGHT(N1018,LEN(N1018)-SEARCH("/",N1018,1))</f>
        <v>wearables</v>
      </c>
      <c r="S1018" s="15">
        <f t="shared" si="30"/>
        <v>42422.107129629629</v>
      </c>
      <c r="T1018" s="15">
        <f t="shared" si="31"/>
        <v>42467.065462962957</v>
      </c>
    </row>
    <row r="1019" spans="1:20" ht="60" x14ac:dyDescent="0.25">
      <c r="A1019">
        <v>1017</v>
      </c>
      <c r="B1019" s="3" t="s">
        <v>2093</v>
      </c>
      <c r="C1019" s="3" t="s">
        <v>2094</v>
      </c>
      <c r="D1019" s="12">
        <v>250000</v>
      </c>
      <c r="E1019" s="12">
        <v>57197</v>
      </c>
      <c r="F1019" t="s">
        <v>272</v>
      </c>
      <c r="G1019" t="s">
        <v>17</v>
      </c>
      <c r="H1019" t="s">
        <v>18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1329</v>
      </c>
      <c r="O1019" s="8">
        <f>E1019/D1019*100</f>
        <v>22.878799999999998</v>
      </c>
      <c r="P1019" s="12">
        <f>E1019/L1019</f>
        <v>161.11830985915492</v>
      </c>
      <c r="Q1019" t="str">
        <f>LEFT(N1019,SEARCH("/",N1019,1)-1)</f>
        <v>technology</v>
      </c>
      <c r="R1019" t="str">
        <f>RIGHT(N1019,LEN(N1019)-SEARCH("/",N1019,1))</f>
        <v>wearables</v>
      </c>
      <c r="S1019" s="15">
        <f t="shared" si="30"/>
        <v>42289.675173611111</v>
      </c>
      <c r="T1019" s="15">
        <f t="shared" si="31"/>
        <v>42329.716840277775</v>
      </c>
    </row>
    <row r="1020" spans="1:20" ht="45" x14ac:dyDescent="0.25">
      <c r="A1020">
        <v>1018</v>
      </c>
      <c r="B1020" s="3" t="s">
        <v>2095</v>
      </c>
      <c r="C1020" s="3" t="s">
        <v>2096</v>
      </c>
      <c r="D1020" s="12">
        <v>20000</v>
      </c>
      <c r="E1020" s="12">
        <v>621</v>
      </c>
      <c r="F1020" t="s">
        <v>272</v>
      </c>
      <c r="G1020" t="s">
        <v>17</v>
      </c>
      <c r="H1020" t="s">
        <v>18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1329</v>
      </c>
      <c r="O1020" s="8">
        <f>E1020/D1020*100</f>
        <v>3.105</v>
      </c>
      <c r="P1020" s="12">
        <f>E1020/L1020</f>
        <v>88.714285714285708</v>
      </c>
      <c r="Q1020" t="str">
        <f>LEFT(N1020,SEARCH("/",N1020,1)-1)</f>
        <v>technology</v>
      </c>
      <c r="R1020" t="str">
        <f>RIGHT(N1020,LEN(N1020)-SEARCH("/",N1020,1))</f>
        <v>wearables</v>
      </c>
      <c r="S1020" s="15">
        <f t="shared" si="30"/>
        <v>42535.492280092592</v>
      </c>
      <c r="T1020" s="15">
        <f t="shared" si="31"/>
        <v>42565.492280092592</v>
      </c>
    </row>
    <row r="1021" spans="1:20" ht="45" x14ac:dyDescent="0.25">
      <c r="A1021">
        <v>1019</v>
      </c>
      <c r="B1021" s="3" t="s">
        <v>2097</v>
      </c>
      <c r="C1021" s="3" t="s">
        <v>2098</v>
      </c>
      <c r="D1021" s="12">
        <v>45000</v>
      </c>
      <c r="E1021" s="12">
        <v>21300</v>
      </c>
      <c r="F1021" t="s">
        <v>272</v>
      </c>
      <c r="G1021" t="s">
        <v>17</v>
      </c>
      <c r="H1021" t="s">
        <v>18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1329</v>
      </c>
      <c r="O1021" s="8">
        <f>E1021/D1021*100</f>
        <v>47.333333333333336</v>
      </c>
      <c r="P1021" s="12">
        <f>E1021/L1021</f>
        <v>53.25</v>
      </c>
      <c r="Q1021" t="str">
        <f>LEFT(N1021,SEARCH("/",N1021,1)-1)</f>
        <v>technology</v>
      </c>
      <c r="R1021" t="str">
        <f>RIGHT(N1021,LEN(N1021)-SEARCH("/",N1021,1))</f>
        <v>wearables</v>
      </c>
      <c r="S1021" s="15">
        <f t="shared" si="30"/>
        <v>42009.973946759259</v>
      </c>
      <c r="T1021" s="15">
        <f t="shared" si="31"/>
        <v>42039.973946759259</v>
      </c>
    </row>
    <row r="1022" spans="1:20" ht="60" x14ac:dyDescent="0.25">
      <c r="A1022">
        <v>1020</v>
      </c>
      <c r="B1022" s="3" t="s">
        <v>2099</v>
      </c>
      <c r="C1022" s="3" t="s">
        <v>2100</v>
      </c>
      <c r="D1022" s="12">
        <v>1550</v>
      </c>
      <c r="E1022" s="12">
        <v>3186</v>
      </c>
      <c r="F1022" t="s">
        <v>16</v>
      </c>
      <c r="G1022" t="s">
        <v>159</v>
      </c>
      <c r="H1022" t="s">
        <v>160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2101</v>
      </c>
      <c r="O1022" s="8">
        <f>E1022/D1022*100</f>
        <v>205.54838709677421</v>
      </c>
      <c r="P1022" s="12">
        <f>E1022/L1022</f>
        <v>106.2</v>
      </c>
      <c r="Q1022" t="str">
        <f>LEFT(N1022,SEARCH("/",N1022,1)-1)</f>
        <v>music</v>
      </c>
      <c r="R1022" t="str">
        <f>RIGHT(N1022,LEN(N1022)-SEARCH("/",N1022,1))</f>
        <v>electronic music</v>
      </c>
      <c r="S1022" s="15">
        <f t="shared" si="30"/>
        <v>42127.069548611107</v>
      </c>
      <c r="T1022" s="15">
        <f t="shared" si="31"/>
        <v>42157.032638888893</v>
      </c>
    </row>
    <row r="1023" spans="1:20" ht="45" x14ac:dyDescent="0.25">
      <c r="A1023">
        <v>1021</v>
      </c>
      <c r="B1023" s="3" t="s">
        <v>2102</v>
      </c>
      <c r="C1023" s="3" t="s">
        <v>2103</v>
      </c>
      <c r="D1023" s="12">
        <v>3000</v>
      </c>
      <c r="E1023" s="12">
        <v>10554.11</v>
      </c>
      <c r="F1023" t="s">
        <v>16</v>
      </c>
      <c r="G1023" t="s">
        <v>17</v>
      </c>
      <c r="H1023" t="s">
        <v>18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2101</v>
      </c>
      <c r="O1023" s="8">
        <f>E1023/D1023*100</f>
        <v>351.80366666666669</v>
      </c>
      <c r="P1023" s="12">
        <f>E1023/L1023</f>
        <v>22.079728033472804</v>
      </c>
      <c r="Q1023" t="str">
        <f>LEFT(N1023,SEARCH("/",N1023,1)-1)</f>
        <v>music</v>
      </c>
      <c r="R1023" t="str">
        <f>RIGHT(N1023,LEN(N1023)-SEARCH("/",N1023,1))</f>
        <v>electronic music</v>
      </c>
      <c r="S1023" s="15">
        <f t="shared" si="30"/>
        <v>42271.251979166671</v>
      </c>
      <c r="T1023" s="15">
        <f t="shared" si="31"/>
        <v>42294.166666666672</v>
      </c>
    </row>
    <row r="1024" spans="1:20" ht="30" x14ac:dyDescent="0.25">
      <c r="A1024">
        <v>1022</v>
      </c>
      <c r="B1024" s="3" t="s">
        <v>2104</v>
      </c>
      <c r="C1024" s="3" t="s">
        <v>2105</v>
      </c>
      <c r="D1024" s="12">
        <v>2000</v>
      </c>
      <c r="E1024" s="12">
        <v>2298</v>
      </c>
      <c r="F1024" t="s">
        <v>16</v>
      </c>
      <c r="G1024" t="s">
        <v>17</v>
      </c>
      <c r="H1024" t="s">
        <v>18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2101</v>
      </c>
      <c r="O1024" s="8">
        <f>E1024/D1024*100</f>
        <v>114.9</v>
      </c>
      <c r="P1024" s="12">
        <f>E1024/L1024</f>
        <v>31.054054054054053</v>
      </c>
      <c r="Q1024" t="str">
        <f>LEFT(N1024,SEARCH("/",N1024,1)-1)</f>
        <v>music</v>
      </c>
      <c r="R1024" t="str">
        <f>RIGHT(N1024,LEN(N1024)-SEARCH("/",N1024,1))</f>
        <v>electronic music</v>
      </c>
      <c r="S1024" s="15">
        <f t="shared" si="30"/>
        <v>42111.646724537044</v>
      </c>
      <c r="T1024" s="15">
        <f t="shared" si="31"/>
        <v>42141.646724537044</v>
      </c>
    </row>
    <row r="1025" spans="1:20" ht="45" x14ac:dyDescent="0.25">
      <c r="A1025">
        <v>1023</v>
      </c>
      <c r="B1025" s="3" t="s">
        <v>2106</v>
      </c>
      <c r="C1025" s="3" t="s">
        <v>2107</v>
      </c>
      <c r="D1025" s="12">
        <v>2000</v>
      </c>
      <c r="E1025" s="12">
        <v>4743</v>
      </c>
      <c r="F1025" t="s">
        <v>16</v>
      </c>
      <c r="G1025" t="s">
        <v>24</v>
      </c>
      <c r="H1025" t="s">
        <v>25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2101</v>
      </c>
      <c r="O1025" s="8">
        <f>E1025/D1025*100</f>
        <v>237.15</v>
      </c>
      <c r="P1025" s="12">
        <f>E1025/L1025</f>
        <v>36.206106870229007</v>
      </c>
      <c r="Q1025" t="str">
        <f>LEFT(N1025,SEARCH("/",N1025,1)-1)</f>
        <v>music</v>
      </c>
      <c r="R1025" t="str">
        <f>RIGHT(N1025,LEN(N1025)-SEARCH("/",N1025,1))</f>
        <v>electronic music</v>
      </c>
      <c r="S1025" s="15">
        <f t="shared" si="30"/>
        <v>42145.919687500005</v>
      </c>
      <c r="T1025" s="15">
        <f t="shared" si="31"/>
        <v>42175.919687500005</v>
      </c>
    </row>
    <row r="1026" spans="1:20" ht="45" x14ac:dyDescent="0.25">
      <c r="A1026">
        <v>1024</v>
      </c>
      <c r="B1026" s="3" t="s">
        <v>2108</v>
      </c>
      <c r="C1026" s="3" t="s">
        <v>2109</v>
      </c>
      <c r="D1026" s="12">
        <v>20000</v>
      </c>
      <c r="E1026" s="12">
        <v>23727.55</v>
      </c>
      <c r="F1026" t="s">
        <v>16</v>
      </c>
      <c r="G1026" t="s">
        <v>476</v>
      </c>
      <c r="H1026" t="s">
        <v>477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2101</v>
      </c>
      <c r="O1026" s="8">
        <f>E1026/D1026*100</f>
        <v>118.63774999999998</v>
      </c>
      <c r="P1026" s="12">
        <f>E1026/L1026</f>
        <v>388.9762295081967</v>
      </c>
      <c r="Q1026" t="str">
        <f>LEFT(N1026,SEARCH("/",N1026,1)-1)</f>
        <v>music</v>
      </c>
      <c r="R1026" t="str">
        <f>RIGHT(N1026,LEN(N1026)-SEARCH("/",N1026,1))</f>
        <v>electronic music</v>
      </c>
      <c r="S1026" s="15">
        <f t="shared" si="30"/>
        <v>42370.580590277779</v>
      </c>
      <c r="T1026" s="15">
        <f t="shared" si="31"/>
        <v>42400.580590277779</v>
      </c>
    </row>
    <row r="1027" spans="1:20" ht="45" x14ac:dyDescent="0.25">
      <c r="A1027">
        <v>1025</v>
      </c>
      <c r="B1027" s="3" t="s">
        <v>2110</v>
      </c>
      <c r="C1027" s="3" t="s">
        <v>2111</v>
      </c>
      <c r="D1027" s="12">
        <v>70000</v>
      </c>
      <c r="E1027" s="12">
        <v>76949.820000000007</v>
      </c>
      <c r="F1027" t="s">
        <v>16</v>
      </c>
      <c r="G1027" t="s">
        <v>17</v>
      </c>
      <c r="H1027" t="s">
        <v>18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2101</v>
      </c>
      <c r="O1027" s="8">
        <f>E1027/D1027*100</f>
        <v>109.92831428571431</v>
      </c>
      <c r="P1027" s="12">
        <f>E1027/L1027</f>
        <v>71.848571428571432</v>
      </c>
      <c r="Q1027" t="str">
        <f>LEFT(N1027,SEARCH("/",N1027,1)-1)</f>
        <v>music</v>
      </c>
      <c r="R1027" t="str">
        <f>RIGHT(N1027,LEN(N1027)-SEARCH("/",N1027,1))</f>
        <v>electronic music</v>
      </c>
      <c r="S1027" s="15">
        <f t="shared" ref="S1027:S1090" si="32">(((J1027/60)/60)/24)+DATE(1970,1,1)</f>
        <v>42049.833761574075</v>
      </c>
      <c r="T1027" s="15">
        <f t="shared" ref="T1027:T1090" si="33">(((I1027/60)/60)/24)+DATE(1970,1,1)</f>
        <v>42079.792094907403</v>
      </c>
    </row>
    <row r="1028" spans="1:20" ht="60" x14ac:dyDescent="0.25">
      <c r="A1028">
        <v>1026</v>
      </c>
      <c r="B1028" s="3" t="s">
        <v>2112</v>
      </c>
      <c r="C1028" s="3" t="s">
        <v>2113</v>
      </c>
      <c r="D1028" s="12">
        <v>7000</v>
      </c>
      <c r="E1028" s="12">
        <v>7000.58</v>
      </c>
      <c r="F1028" t="s">
        <v>16</v>
      </c>
      <c r="G1028" t="s">
        <v>24</v>
      </c>
      <c r="H1028" t="s">
        <v>25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2101</v>
      </c>
      <c r="O1028" s="8">
        <f>E1028/D1028*100</f>
        <v>100.00828571428571</v>
      </c>
      <c r="P1028" s="12">
        <f>E1028/L1028</f>
        <v>57.381803278688523</v>
      </c>
      <c r="Q1028" t="str">
        <f>LEFT(N1028,SEARCH("/",N1028,1)-1)</f>
        <v>music</v>
      </c>
      <c r="R1028" t="str">
        <f>RIGHT(N1028,LEN(N1028)-SEARCH("/",N1028,1))</f>
        <v>electronic music</v>
      </c>
      <c r="S1028" s="15">
        <f t="shared" si="32"/>
        <v>42426.407592592594</v>
      </c>
      <c r="T1028" s="15">
        <f t="shared" si="33"/>
        <v>42460.365925925929</v>
      </c>
    </row>
    <row r="1029" spans="1:20" ht="60" x14ac:dyDescent="0.25">
      <c r="A1029">
        <v>1027</v>
      </c>
      <c r="B1029" s="3" t="s">
        <v>2114</v>
      </c>
      <c r="C1029" s="3" t="s">
        <v>2115</v>
      </c>
      <c r="D1029" s="12">
        <v>7501</v>
      </c>
      <c r="E1029" s="12">
        <v>7733</v>
      </c>
      <c r="F1029" t="s">
        <v>16</v>
      </c>
      <c r="G1029" t="s">
        <v>17</v>
      </c>
      <c r="H1029" t="s">
        <v>18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2101</v>
      </c>
      <c r="O1029" s="8">
        <f>E1029/D1029*100</f>
        <v>103.09292094387415</v>
      </c>
      <c r="P1029" s="12">
        <f>E1029/L1029</f>
        <v>69.666666666666671</v>
      </c>
      <c r="Q1029" t="str">
        <f>LEFT(N1029,SEARCH("/",N1029,1)-1)</f>
        <v>music</v>
      </c>
      <c r="R1029" t="str">
        <f>RIGHT(N1029,LEN(N1029)-SEARCH("/",N1029,1))</f>
        <v>electronic music</v>
      </c>
      <c r="S1029" s="15">
        <f t="shared" si="32"/>
        <v>41905.034108796295</v>
      </c>
      <c r="T1029" s="15">
        <f t="shared" si="33"/>
        <v>41935.034108796295</v>
      </c>
    </row>
    <row r="1030" spans="1:20" ht="45" x14ac:dyDescent="0.25">
      <c r="A1030">
        <v>1028</v>
      </c>
      <c r="B1030" s="3" t="s">
        <v>2116</v>
      </c>
      <c r="C1030" s="3" t="s">
        <v>2117</v>
      </c>
      <c r="D1030" s="12">
        <v>10000</v>
      </c>
      <c r="E1030" s="12">
        <v>11727</v>
      </c>
      <c r="F1030" t="s">
        <v>16</v>
      </c>
      <c r="G1030" t="s">
        <v>24</v>
      </c>
      <c r="H1030" t="s">
        <v>25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2101</v>
      </c>
      <c r="O1030" s="8">
        <f>E1030/D1030*100</f>
        <v>117.27000000000001</v>
      </c>
      <c r="P1030" s="12">
        <f>E1030/L1030</f>
        <v>45.988235294117644</v>
      </c>
      <c r="Q1030" t="str">
        <f>LEFT(N1030,SEARCH("/",N1030,1)-1)</f>
        <v>music</v>
      </c>
      <c r="R1030" t="str">
        <f>RIGHT(N1030,LEN(N1030)-SEARCH("/",N1030,1))</f>
        <v>electronic music</v>
      </c>
      <c r="S1030" s="15">
        <f t="shared" si="32"/>
        <v>42755.627372685187</v>
      </c>
      <c r="T1030" s="15">
        <f t="shared" si="33"/>
        <v>42800.833333333328</v>
      </c>
    </row>
    <row r="1031" spans="1:20" ht="45" x14ac:dyDescent="0.25">
      <c r="A1031">
        <v>1029</v>
      </c>
      <c r="B1031" s="3" t="s">
        <v>2118</v>
      </c>
      <c r="C1031" s="3" t="s">
        <v>2119</v>
      </c>
      <c r="D1031" s="12">
        <v>10000</v>
      </c>
      <c r="E1031" s="12">
        <v>11176</v>
      </c>
      <c r="F1031" t="s">
        <v>16</v>
      </c>
      <c r="G1031" t="s">
        <v>476</v>
      </c>
      <c r="H1031" t="s">
        <v>477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2101</v>
      </c>
      <c r="O1031" s="8">
        <f>E1031/D1031*100</f>
        <v>111.75999999999999</v>
      </c>
      <c r="P1031" s="12">
        <f>E1031/L1031</f>
        <v>79.262411347517727</v>
      </c>
      <c r="Q1031" t="str">
        <f>LEFT(N1031,SEARCH("/",N1031,1)-1)</f>
        <v>music</v>
      </c>
      <c r="R1031" t="str">
        <f>RIGHT(N1031,LEN(N1031)-SEARCH("/",N1031,1))</f>
        <v>electronic music</v>
      </c>
      <c r="S1031" s="15">
        <f t="shared" si="32"/>
        <v>42044.711886574078</v>
      </c>
      <c r="T1031" s="15">
        <f t="shared" si="33"/>
        <v>42098.915972222225</v>
      </c>
    </row>
    <row r="1032" spans="1:20" ht="30" x14ac:dyDescent="0.25">
      <c r="A1032">
        <v>1030</v>
      </c>
      <c r="B1032" s="3" t="s">
        <v>2120</v>
      </c>
      <c r="C1032" s="3" t="s">
        <v>2121</v>
      </c>
      <c r="D1032" s="12">
        <v>2000</v>
      </c>
      <c r="E1032" s="12">
        <v>6842</v>
      </c>
      <c r="F1032" t="s">
        <v>16</v>
      </c>
      <c r="G1032" t="s">
        <v>17</v>
      </c>
      <c r="H1032" t="s">
        <v>18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2101</v>
      </c>
      <c r="O1032" s="8">
        <f>E1032/D1032*100</f>
        <v>342.09999999999997</v>
      </c>
      <c r="P1032" s="12">
        <f>E1032/L1032</f>
        <v>43.031446540880502</v>
      </c>
      <c r="Q1032" t="str">
        <f>LEFT(N1032,SEARCH("/",N1032,1)-1)</f>
        <v>music</v>
      </c>
      <c r="R1032" t="str">
        <f>RIGHT(N1032,LEN(N1032)-SEARCH("/",N1032,1))</f>
        <v>electronic music</v>
      </c>
      <c r="S1032" s="15">
        <f t="shared" si="32"/>
        <v>42611.483206018514</v>
      </c>
      <c r="T1032" s="15">
        <f t="shared" si="33"/>
        <v>42625.483206018514</v>
      </c>
    </row>
    <row r="1033" spans="1:20" ht="60" x14ac:dyDescent="0.25">
      <c r="A1033">
        <v>1031</v>
      </c>
      <c r="B1033" s="3" t="s">
        <v>2122</v>
      </c>
      <c r="C1033" s="3" t="s">
        <v>2123</v>
      </c>
      <c r="D1033" s="12">
        <v>10000</v>
      </c>
      <c r="E1033" s="12">
        <v>10740</v>
      </c>
      <c r="F1033" t="s">
        <v>16</v>
      </c>
      <c r="G1033" t="s">
        <v>17</v>
      </c>
      <c r="H1033" t="s">
        <v>18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2101</v>
      </c>
      <c r="O1033" s="8">
        <f>E1033/D1033*100</f>
        <v>107.4</v>
      </c>
      <c r="P1033" s="12">
        <f>E1033/L1033</f>
        <v>108.48484848484848</v>
      </c>
      <c r="Q1033" t="str">
        <f>LEFT(N1033,SEARCH("/",N1033,1)-1)</f>
        <v>music</v>
      </c>
      <c r="R1033" t="str">
        <f>RIGHT(N1033,LEN(N1033)-SEARCH("/",N1033,1))</f>
        <v>electronic music</v>
      </c>
      <c r="S1033" s="15">
        <f t="shared" si="32"/>
        <v>42324.764004629629</v>
      </c>
      <c r="T1033" s="15">
        <f t="shared" si="33"/>
        <v>42354.764004629629</v>
      </c>
    </row>
    <row r="1034" spans="1:20" x14ac:dyDescent="0.25">
      <c r="A1034">
        <v>1032</v>
      </c>
      <c r="B1034" s="3" t="s">
        <v>2124</v>
      </c>
      <c r="C1034" s="3" t="s">
        <v>2125</v>
      </c>
      <c r="D1034" s="12">
        <v>5400</v>
      </c>
      <c r="E1034" s="12">
        <v>5858.84</v>
      </c>
      <c r="F1034" t="s">
        <v>16</v>
      </c>
      <c r="G1034" t="s">
        <v>17</v>
      </c>
      <c r="H1034" t="s">
        <v>18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2101</v>
      </c>
      <c r="O1034" s="8">
        <f>E1034/D1034*100</f>
        <v>108.49703703703703</v>
      </c>
      <c r="P1034" s="12">
        <f>E1034/L1034</f>
        <v>61.029583333333335</v>
      </c>
      <c r="Q1034" t="str">
        <f>LEFT(N1034,SEARCH("/",N1034,1)-1)</f>
        <v>music</v>
      </c>
      <c r="R1034" t="str">
        <f>RIGHT(N1034,LEN(N1034)-SEARCH("/",N1034,1))</f>
        <v>electronic music</v>
      </c>
      <c r="S1034" s="15">
        <f t="shared" si="32"/>
        <v>42514.666956018518</v>
      </c>
      <c r="T1034" s="15">
        <f t="shared" si="33"/>
        <v>42544.666956018518</v>
      </c>
    </row>
    <row r="1035" spans="1:20" ht="60" x14ac:dyDescent="0.25">
      <c r="A1035">
        <v>1033</v>
      </c>
      <c r="B1035" s="3" t="s">
        <v>2126</v>
      </c>
      <c r="C1035" s="3" t="s">
        <v>2127</v>
      </c>
      <c r="D1035" s="12">
        <v>1328</v>
      </c>
      <c r="E1035" s="12">
        <v>1366</v>
      </c>
      <c r="F1035" t="s">
        <v>16</v>
      </c>
      <c r="G1035" t="s">
        <v>24</v>
      </c>
      <c r="H1035" t="s">
        <v>25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2101</v>
      </c>
      <c r="O1035" s="8">
        <f>E1035/D1035*100</f>
        <v>102.86144578313252</v>
      </c>
      <c r="P1035" s="12">
        <f>E1035/L1035</f>
        <v>50.592592592592595</v>
      </c>
      <c r="Q1035" t="str">
        <f>LEFT(N1035,SEARCH("/",N1035,1)-1)</f>
        <v>music</v>
      </c>
      <c r="R1035" t="str">
        <f>RIGHT(N1035,LEN(N1035)-SEARCH("/",N1035,1))</f>
        <v>electronic music</v>
      </c>
      <c r="S1035" s="15">
        <f t="shared" si="32"/>
        <v>42688.732407407413</v>
      </c>
      <c r="T1035" s="15">
        <f t="shared" si="33"/>
        <v>42716.732407407413</v>
      </c>
    </row>
    <row r="1036" spans="1:20" ht="45" x14ac:dyDescent="0.25">
      <c r="A1036">
        <v>1034</v>
      </c>
      <c r="B1036" s="3" t="s">
        <v>2128</v>
      </c>
      <c r="C1036" s="3" t="s">
        <v>2129</v>
      </c>
      <c r="D1036" s="12">
        <v>5000</v>
      </c>
      <c r="E1036" s="12">
        <v>6500.09</v>
      </c>
      <c r="F1036" t="s">
        <v>16</v>
      </c>
      <c r="G1036" t="s">
        <v>17</v>
      </c>
      <c r="H1036" t="s">
        <v>18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2101</v>
      </c>
      <c r="O1036" s="8">
        <f>E1036/D1036*100</f>
        <v>130.0018</v>
      </c>
      <c r="P1036" s="12">
        <f>E1036/L1036</f>
        <v>39.157168674698795</v>
      </c>
      <c r="Q1036" t="str">
        <f>LEFT(N1036,SEARCH("/",N1036,1)-1)</f>
        <v>music</v>
      </c>
      <c r="R1036" t="str">
        <f>RIGHT(N1036,LEN(N1036)-SEARCH("/",N1036,1))</f>
        <v>electronic music</v>
      </c>
      <c r="S1036" s="15">
        <f t="shared" si="32"/>
        <v>42555.166712962964</v>
      </c>
      <c r="T1036" s="15">
        <f t="shared" si="33"/>
        <v>42587.165972222225</v>
      </c>
    </row>
    <row r="1037" spans="1:20" ht="60" x14ac:dyDescent="0.25">
      <c r="A1037">
        <v>1035</v>
      </c>
      <c r="B1037" s="3" t="s">
        <v>2130</v>
      </c>
      <c r="C1037" s="3" t="s">
        <v>2131</v>
      </c>
      <c r="D1037" s="12">
        <v>4600</v>
      </c>
      <c r="E1037" s="12">
        <v>4952</v>
      </c>
      <c r="F1037" t="s">
        <v>16</v>
      </c>
      <c r="G1037" t="s">
        <v>17</v>
      </c>
      <c r="H1037" t="s">
        <v>18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2101</v>
      </c>
      <c r="O1037" s="8">
        <f>E1037/D1037*100</f>
        <v>107.65217391304347</v>
      </c>
      <c r="P1037" s="12">
        <f>E1037/L1037</f>
        <v>65.15789473684211</v>
      </c>
      <c r="Q1037" t="str">
        <f>LEFT(N1037,SEARCH("/",N1037,1)-1)</f>
        <v>music</v>
      </c>
      <c r="R1037" t="str">
        <f>RIGHT(N1037,LEN(N1037)-SEARCH("/",N1037,1))</f>
        <v>electronic music</v>
      </c>
      <c r="S1037" s="15">
        <f t="shared" si="32"/>
        <v>42016.641435185185</v>
      </c>
      <c r="T1037" s="15">
        <f t="shared" si="33"/>
        <v>42046.641435185185</v>
      </c>
    </row>
    <row r="1038" spans="1:20" ht="45" x14ac:dyDescent="0.25">
      <c r="A1038">
        <v>1036</v>
      </c>
      <c r="B1038" s="3" t="s">
        <v>2132</v>
      </c>
      <c r="C1038" s="3" t="s">
        <v>2133</v>
      </c>
      <c r="D1038" s="12">
        <v>4500</v>
      </c>
      <c r="E1038" s="12">
        <v>5056.22</v>
      </c>
      <c r="F1038" t="s">
        <v>16</v>
      </c>
      <c r="G1038" t="s">
        <v>17</v>
      </c>
      <c r="H1038" t="s">
        <v>18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2101</v>
      </c>
      <c r="O1038" s="8">
        <f>E1038/D1038*100</f>
        <v>112.36044444444444</v>
      </c>
      <c r="P1038" s="12">
        <f>E1038/L1038</f>
        <v>23.963127962085309</v>
      </c>
      <c r="Q1038" t="str">
        <f>LEFT(N1038,SEARCH("/",N1038,1)-1)</f>
        <v>music</v>
      </c>
      <c r="R1038" t="str">
        <f>RIGHT(N1038,LEN(N1038)-SEARCH("/",N1038,1))</f>
        <v>electronic music</v>
      </c>
      <c r="S1038" s="15">
        <f t="shared" si="32"/>
        <v>41249.448958333334</v>
      </c>
      <c r="T1038" s="15">
        <f t="shared" si="33"/>
        <v>41281.333333333336</v>
      </c>
    </row>
    <row r="1039" spans="1:20" ht="60" x14ac:dyDescent="0.25">
      <c r="A1039">
        <v>1037</v>
      </c>
      <c r="B1039" s="3" t="s">
        <v>2134</v>
      </c>
      <c r="C1039" s="3" t="s">
        <v>2135</v>
      </c>
      <c r="D1039" s="12">
        <v>1000</v>
      </c>
      <c r="E1039" s="12">
        <v>1021</v>
      </c>
      <c r="F1039" t="s">
        <v>16</v>
      </c>
      <c r="G1039" t="s">
        <v>17</v>
      </c>
      <c r="H1039" t="s">
        <v>18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2101</v>
      </c>
      <c r="O1039" s="8">
        <f>E1039/D1039*100</f>
        <v>102.1</v>
      </c>
      <c r="P1039" s="12">
        <f>E1039/L1039</f>
        <v>48.61904761904762</v>
      </c>
      <c r="Q1039" t="str">
        <f>LEFT(N1039,SEARCH("/",N1039,1)-1)</f>
        <v>music</v>
      </c>
      <c r="R1039" t="str">
        <f>RIGHT(N1039,LEN(N1039)-SEARCH("/",N1039,1))</f>
        <v>electronic music</v>
      </c>
      <c r="S1039" s="15">
        <f t="shared" si="32"/>
        <v>42119.822476851856</v>
      </c>
      <c r="T1039" s="15">
        <f t="shared" si="33"/>
        <v>42142.208333333328</v>
      </c>
    </row>
    <row r="1040" spans="1:20" ht="45" x14ac:dyDescent="0.25">
      <c r="A1040">
        <v>1038</v>
      </c>
      <c r="B1040" s="3" t="s">
        <v>2136</v>
      </c>
      <c r="C1040" s="3" t="s">
        <v>2137</v>
      </c>
      <c r="D1040" s="12">
        <v>1500</v>
      </c>
      <c r="E1040" s="12">
        <v>2180</v>
      </c>
      <c r="F1040" t="s">
        <v>16</v>
      </c>
      <c r="G1040" t="s">
        <v>17</v>
      </c>
      <c r="H1040" t="s">
        <v>18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2101</v>
      </c>
      <c r="O1040" s="8">
        <f>E1040/D1040*100</f>
        <v>145.33333333333334</v>
      </c>
      <c r="P1040" s="12">
        <f>E1040/L1040</f>
        <v>35.73770491803279</v>
      </c>
      <c r="Q1040" t="str">
        <f>LEFT(N1040,SEARCH("/",N1040,1)-1)</f>
        <v>music</v>
      </c>
      <c r="R1040" t="str">
        <f>RIGHT(N1040,LEN(N1040)-SEARCH("/",N1040,1))</f>
        <v>electronic music</v>
      </c>
      <c r="S1040" s="15">
        <f t="shared" si="32"/>
        <v>42418.231747685189</v>
      </c>
      <c r="T1040" s="15">
        <f t="shared" si="33"/>
        <v>42448.190081018518</v>
      </c>
    </row>
    <row r="1041" spans="1:20" ht="60" x14ac:dyDescent="0.25">
      <c r="A1041">
        <v>1039</v>
      </c>
      <c r="B1041" s="3" t="s">
        <v>2138</v>
      </c>
      <c r="C1041" s="3" t="s">
        <v>2139</v>
      </c>
      <c r="D1041" s="12">
        <v>500</v>
      </c>
      <c r="E1041" s="12">
        <v>641</v>
      </c>
      <c r="F1041" t="s">
        <v>16</v>
      </c>
      <c r="G1041" t="s">
        <v>17</v>
      </c>
      <c r="H1041" t="s">
        <v>18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2101</v>
      </c>
      <c r="O1041" s="8">
        <f>E1041/D1041*100</f>
        <v>128.19999999999999</v>
      </c>
      <c r="P1041" s="12">
        <f>E1041/L1041</f>
        <v>21.366666666666667</v>
      </c>
      <c r="Q1041" t="str">
        <f>LEFT(N1041,SEARCH("/",N1041,1)-1)</f>
        <v>music</v>
      </c>
      <c r="R1041" t="str">
        <f>RIGHT(N1041,LEN(N1041)-SEARCH("/",N1041,1))</f>
        <v>electronic music</v>
      </c>
      <c r="S1041" s="15">
        <f t="shared" si="32"/>
        <v>42692.109328703707</v>
      </c>
      <c r="T1041" s="15">
        <f t="shared" si="33"/>
        <v>42717.332638888889</v>
      </c>
    </row>
    <row r="1042" spans="1:20" ht="60" x14ac:dyDescent="0.25">
      <c r="A1042">
        <v>1040</v>
      </c>
      <c r="B1042" s="3" t="s">
        <v>2140</v>
      </c>
      <c r="C1042" s="3" t="s">
        <v>2141</v>
      </c>
      <c r="D1042" s="12">
        <v>85000</v>
      </c>
      <c r="E1042" s="12">
        <v>250</v>
      </c>
      <c r="F1042" t="s">
        <v>272</v>
      </c>
      <c r="G1042" t="s">
        <v>17</v>
      </c>
      <c r="H1042" t="s">
        <v>18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2142</v>
      </c>
      <c r="O1042" s="8">
        <f>E1042/D1042*100</f>
        <v>0.29411764705882354</v>
      </c>
      <c r="P1042" s="12">
        <f>E1042/L1042</f>
        <v>250</v>
      </c>
      <c r="Q1042" t="str">
        <f>LEFT(N1042,SEARCH("/",N1042,1)-1)</f>
        <v>journalism</v>
      </c>
      <c r="R1042" t="str">
        <f>RIGHT(N1042,LEN(N1042)-SEARCH("/",N1042,1))</f>
        <v>audio</v>
      </c>
      <c r="S1042" s="15">
        <f t="shared" si="32"/>
        <v>42579.708437499998</v>
      </c>
      <c r="T1042" s="15">
        <f t="shared" si="33"/>
        <v>42609.708437499998</v>
      </c>
    </row>
    <row r="1043" spans="1:20" ht="45" x14ac:dyDescent="0.25">
      <c r="A1043">
        <v>1041</v>
      </c>
      <c r="B1043" s="3" t="s">
        <v>2143</v>
      </c>
      <c r="C1043" s="3" t="s">
        <v>2144</v>
      </c>
      <c r="D1043" s="12">
        <v>50</v>
      </c>
      <c r="E1043" s="12">
        <v>0</v>
      </c>
      <c r="F1043" t="s">
        <v>272</v>
      </c>
      <c r="G1043" t="s">
        <v>17</v>
      </c>
      <c r="H1043" t="s">
        <v>18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2142</v>
      </c>
      <c r="O1043" s="8">
        <f>E1043/D1043*100</f>
        <v>0</v>
      </c>
      <c r="P1043" s="12" t="e">
        <f>E1043/L1043</f>
        <v>#DIV/0!</v>
      </c>
      <c r="Q1043" t="str">
        <f>LEFT(N1043,SEARCH("/",N1043,1)-1)</f>
        <v>journalism</v>
      </c>
      <c r="R1043" t="str">
        <f>RIGHT(N1043,LEN(N1043)-SEARCH("/",N1043,1))</f>
        <v>audio</v>
      </c>
      <c r="S1043" s="15">
        <f t="shared" si="32"/>
        <v>41831.060092592597</v>
      </c>
      <c r="T1043" s="15">
        <f t="shared" si="33"/>
        <v>41851.060092592597</v>
      </c>
    </row>
    <row r="1044" spans="1:20" ht="60" x14ac:dyDescent="0.25">
      <c r="A1044">
        <v>1042</v>
      </c>
      <c r="B1044" s="3" t="s">
        <v>2145</v>
      </c>
      <c r="C1044" s="3" t="s">
        <v>2146</v>
      </c>
      <c r="D1044" s="12">
        <v>650</v>
      </c>
      <c r="E1044" s="12">
        <v>10</v>
      </c>
      <c r="F1044" t="s">
        <v>272</v>
      </c>
      <c r="G1044" t="s">
        <v>17</v>
      </c>
      <c r="H1044" t="s">
        <v>18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2142</v>
      </c>
      <c r="O1044" s="8">
        <f>E1044/D1044*100</f>
        <v>1.5384615384615385</v>
      </c>
      <c r="P1044" s="12">
        <f>E1044/L1044</f>
        <v>10</v>
      </c>
      <c r="Q1044" t="str">
        <f>LEFT(N1044,SEARCH("/",N1044,1)-1)</f>
        <v>journalism</v>
      </c>
      <c r="R1044" t="str">
        <f>RIGHT(N1044,LEN(N1044)-SEARCH("/",N1044,1))</f>
        <v>audio</v>
      </c>
      <c r="S1044" s="15">
        <f t="shared" si="32"/>
        <v>41851.696157407408</v>
      </c>
      <c r="T1044" s="15">
        <f t="shared" si="33"/>
        <v>41894.416666666664</v>
      </c>
    </row>
    <row r="1045" spans="1:20" ht="45" x14ac:dyDescent="0.25">
      <c r="A1045">
        <v>1043</v>
      </c>
      <c r="B1045" s="3" t="s">
        <v>2147</v>
      </c>
      <c r="C1045" s="3" t="s">
        <v>2148</v>
      </c>
      <c r="D1045" s="12">
        <v>100000</v>
      </c>
      <c r="E1045" s="12">
        <v>8537</v>
      </c>
      <c r="F1045" t="s">
        <v>272</v>
      </c>
      <c r="G1045" t="s">
        <v>17</v>
      </c>
      <c r="H1045" t="s">
        <v>18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2142</v>
      </c>
      <c r="O1045" s="8">
        <f>E1045/D1045*100</f>
        <v>8.5370000000000008</v>
      </c>
      <c r="P1045" s="12">
        <f>E1045/L1045</f>
        <v>29.236301369863014</v>
      </c>
      <c r="Q1045" t="str">
        <f>LEFT(N1045,SEARCH("/",N1045,1)-1)</f>
        <v>journalism</v>
      </c>
      <c r="R1045" t="str">
        <f>RIGHT(N1045,LEN(N1045)-SEARCH("/",N1045,1))</f>
        <v>audio</v>
      </c>
      <c r="S1045" s="15">
        <f t="shared" si="32"/>
        <v>42114.252951388888</v>
      </c>
      <c r="T1045" s="15">
        <f t="shared" si="33"/>
        <v>42144.252951388888</v>
      </c>
    </row>
    <row r="1046" spans="1:20" ht="60" x14ac:dyDescent="0.25">
      <c r="A1046">
        <v>1044</v>
      </c>
      <c r="B1046" s="3" t="s">
        <v>2149</v>
      </c>
      <c r="C1046" s="3" t="s">
        <v>2150</v>
      </c>
      <c r="D1046" s="12">
        <v>7000</v>
      </c>
      <c r="E1046" s="12">
        <v>6</v>
      </c>
      <c r="F1046" t="s">
        <v>272</v>
      </c>
      <c r="G1046" t="s">
        <v>17</v>
      </c>
      <c r="H1046" t="s">
        <v>18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2142</v>
      </c>
      <c r="O1046" s="8">
        <f>E1046/D1046*100</f>
        <v>8.5714285714285715E-2</v>
      </c>
      <c r="P1046" s="12">
        <f>E1046/L1046</f>
        <v>3</v>
      </c>
      <c r="Q1046" t="str">
        <f>LEFT(N1046,SEARCH("/",N1046,1)-1)</f>
        <v>journalism</v>
      </c>
      <c r="R1046" t="str">
        <f>RIGHT(N1046,LEN(N1046)-SEARCH("/",N1046,1))</f>
        <v>audio</v>
      </c>
      <c r="S1046" s="15">
        <f t="shared" si="32"/>
        <v>42011.925937499997</v>
      </c>
      <c r="T1046" s="15">
        <f t="shared" si="33"/>
        <v>42068.852083333331</v>
      </c>
    </row>
    <row r="1047" spans="1:20" ht="45" x14ac:dyDescent="0.25">
      <c r="A1047">
        <v>1045</v>
      </c>
      <c r="B1047" s="3" t="s">
        <v>2151</v>
      </c>
      <c r="C1047" s="3" t="s">
        <v>2152</v>
      </c>
      <c r="D1047" s="12">
        <v>10000</v>
      </c>
      <c r="E1047" s="12">
        <v>266</v>
      </c>
      <c r="F1047" t="s">
        <v>272</v>
      </c>
      <c r="G1047" t="s">
        <v>17</v>
      </c>
      <c r="H1047" t="s">
        <v>18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2142</v>
      </c>
      <c r="O1047" s="8">
        <f>E1047/D1047*100</f>
        <v>2.6599999999999997</v>
      </c>
      <c r="P1047" s="12">
        <f>E1047/L1047</f>
        <v>33.25</v>
      </c>
      <c r="Q1047" t="str">
        <f>LEFT(N1047,SEARCH("/",N1047,1)-1)</f>
        <v>journalism</v>
      </c>
      <c r="R1047" t="str">
        <f>RIGHT(N1047,LEN(N1047)-SEARCH("/",N1047,1))</f>
        <v>audio</v>
      </c>
      <c r="S1047" s="15">
        <f t="shared" si="32"/>
        <v>41844.874421296299</v>
      </c>
      <c r="T1047" s="15">
        <f t="shared" si="33"/>
        <v>41874.874421296299</v>
      </c>
    </row>
    <row r="1048" spans="1:20" ht="60" x14ac:dyDescent="0.25">
      <c r="A1048">
        <v>1046</v>
      </c>
      <c r="B1048" s="3" t="s">
        <v>2153</v>
      </c>
      <c r="C1048" s="3" t="s">
        <v>2154</v>
      </c>
      <c r="D1048" s="12">
        <v>3000</v>
      </c>
      <c r="E1048" s="12">
        <v>0</v>
      </c>
      <c r="F1048" t="s">
        <v>272</v>
      </c>
      <c r="G1048" t="s">
        <v>502</v>
      </c>
      <c r="H1048" t="s">
        <v>55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2142</v>
      </c>
      <c r="O1048" s="8">
        <f>E1048/D1048*100</f>
        <v>0</v>
      </c>
      <c r="P1048" s="12" t="e">
        <f>E1048/L1048</f>
        <v>#DIV/0!</v>
      </c>
      <c r="Q1048" t="str">
        <f>LEFT(N1048,SEARCH("/",N1048,1)-1)</f>
        <v>journalism</v>
      </c>
      <c r="R1048" t="str">
        <f>RIGHT(N1048,LEN(N1048)-SEARCH("/",N1048,1))</f>
        <v>audio</v>
      </c>
      <c r="S1048" s="15">
        <f t="shared" si="32"/>
        <v>42319.851388888885</v>
      </c>
      <c r="T1048" s="15">
        <f t="shared" si="33"/>
        <v>42364.851388888885</v>
      </c>
    </row>
    <row r="1049" spans="1:20" ht="45" x14ac:dyDescent="0.25">
      <c r="A1049">
        <v>1047</v>
      </c>
      <c r="B1049" s="3" t="s">
        <v>2155</v>
      </c>
      <c r="C1049" s="3" t="s">
        <v>2156</v>
      </c>
      <c r="D1049" s="12">
        <v>2000</v>
      </c>
      <c r="E1049" s="12">
        <v>1</v>
      </c>
      <c r="F1049" t="s">
        <v>272</v>
      </c>
      <c r="G1049" t="s">
        <v>17</v>
      </c>
      <c r="H1049" t="s">
        <v>18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2142</v>
      </c>
      <c r="O1049" s="8">
        <f>E1049/D1049*100</f>
        <v>0.05</v>
      </c>
      <c r="P1049" s="12">
        <f>E1049/L1049</f>
        <v>1</v>
      </c>
      <c r="Q1049" t="str">
        <f>LEFT(N1049,SEARCH("/",N1049,1)-1)</f>
        <v>journalism</v>
      </c>
      <c r="R1049" t="str">
        <f>RIGHT(N1049,LEN(N1049)-SEARCH("/",N1049,1))</f>
        <v>audio</v>
      </c>
      <c r="S1049" s="15">
        <f t="shared" si="32"/>
        <v>41918.818460648145</v>
      </c>
      <c r="T1049" s="15">
        <f t="shared" si="33"/>
        <v>41948.860127314816</v>
      </c>
    </row>
    <row r="1050" spans="1:20" ht="60" x14ac:dyDescent="0.25">
      <c r="A1050">
        <v>1048</v>
      </c>
      <c r="B1050" s="3" t="s">
        <v>2157</v>
      </c>
      <c r="C1050" s="3" t="s">
        <v>2158</v>
      </c>
      <c r="D1050" s="12">
        <v>15000</v>
      </c>
      <c r="E1050" s="12">
        <v>212</v>
      </c>
      <c r="F1050" t="s">
        <v>272</v>
      </c>
      <c r="G1050" t="s">
        <v>17</v>
      </c>
      <c r="H1050" t="s">
        <v>18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2142</v>
      </c>
      <c r="O1050" s="8">
        <f>E1050/D1050*100</f>
        <v>1.4133333333333333</v>
      </c>
      <c r="P1050" s="12">
        <f>E1050/L1050</f>
        <v>53</v>
      </c>
      <c r="Q1050" t="str">
        <f>LEFT(N1050,SEARCH("/",N1050,1)-1)</f>
        <v>journalism</v>
      </c>
      <c r="R1050" t="str">
        <f>RIGHT(N1050,LEN(N1050)-SEARCH("/",N1050,1))</f>
        <v>audio</v>
      </c>
      <c r="S1050" s="15">
        <f t="shared" si="32"/>
        <v>42598.053113425922</v>
      </c>
      <c r="T1050" s="15">
        <f t="shared" si="33"/>
        <v>42638.053113425922</v>
      </c>
    </row>
    <row r="1051" spans="1:20" x14ac:dyDescent="0.25">
      <c r="A1051">
        <v>1049</v>
      </c>
      <c r="B1051" s="3" t="s">
        <v>2159</v>
      </c>
      <c r="C1051" s="3" t="s">
        <v>2160</v>
      </c>
      <c r="D1051" s="12">
        <v>12000</v>
      </c>
      <c r="E1051" s="12">
        <v>0</v>
      </c>
      <c r="F1051" t="s">
        <v>272</v>
      </c>
      <c r="G1051" t="s">
        <v>17</v>
      </c>
      <c r="H1051" t="s">
        <v>18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2142</v>
      </c>
      <c r="O1051" s="8">
        <f>E1051/D1051*100</f>
        <v>0</v>
      </c>
      <c r="P1051" s="12" t="e">
        <f>E1051/L1051</f>
        <v>#DIV/0!</v>
      </c>
      <c r="Q1051" t="str">
        <f>LEFT(N1051,SEARCH("/",N1051,1)-1)</f>
        <v>journalism</v>
      </c>
      <c r="R1051" t="str">
        <f>RIGHT(N1051,LEN(N1051)-SEARCH("/",N1051,1))</f>
        <v>audio</v>
      </c>
      <c r="S1051" s="15">
        <f t="shared" si="32"/>
        <v>42382.431076388893</v>
      </c>
      <c r="T1051" s="15">
        <f t="shared" si="33"/>
        <v>42412.431076388893</v>
      </c>
    </row>
    <row r="1052" spans="1:20" ht="30" x14ac:dyDescent="0.25">
      <c r="A1052">
        <v>1050</v>
      </c>
      <c r="B1052" s="3" t="s">
        <v>2161</v>
      </c>
      <c r="C1052" s="3" t="s">
        <v>2162</v>
      </c>
      <c r="D1052" s="12">
        <v>2500</v>
      </c>
      <c r="E1052" s="12">
        <v>0</v>
      </c>
      <c r="F1052" t="s">
        <v>272</v>
      </c>
      <c r="G1052" t="s">
        <v>17</v>
      </c>
      <c r="H1052" t="s">
        <v>18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2142</v>
      </c>
      <c r="O1052" s="8">
        <f>E1052/D1052*100</f>
        <v>0</v>
      </c>
      <c r="P1052" s="12" t="e">
        <f>E1052/L1052</f>
        <v>#DIV/0!</v>
      </c>
      <c r="Q1052" t="str">
        <f>LEFT(N1052,SEARCH("/",N1052,1)-1)</f>
        <v>journalism</v>
      </c>
      <c r="R1052" t="str">
        <f>RIGHT(N1052,LEN(N1052)-SEARCH("/",N1052,1))</f>
        <v>audio</v>
      </c>
      <c r="S1052" s="15">
        <f t="shared" si="32"/>
        <v>42231.7971875</v>
      </c>
      <c r="T1052" s="15">
        <f t="shared" si="33"/>
        <v>42261.7971875</v>
      </c>
    </row>
    <row r="1053" spans="1:20" ht="60" x14ac:dyDescent="0.25">
      <c r="A1053">
        <v>1051</v>
      </c>
      <c r="B1053" s="3" t="s">
        <v>2163</v>
      </c>
      <c r="C1053" s="3" t="s">
        <v>2164</v>
      </c>
      <c r="D1053" s="12">
        <v>500</v>
      </c>
      <c r="E1053" s="12">
        <v>0</v>
      </c>
      <c r="F1053" t="s">
        <v>272</v>
      </c>
      <c r="G1053" t="s">
        <v>17</v>
      </c>
      <c r="H1053" t="s">
        <v>18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2142</v>
      </c>
      <c r="O1053" s="8">
        <f>E1053/D1053*100</f>
        <v>0</v>
      </c>
      <c r="P1053" s="12" t="e">
        <f>E1053/L1053</f>
        <v>#DIV/0!</v>
      </c>
      <c r="Q1053" t="str">
        <f>LEFT(N1053,SEARCH("/",N1053,1)-1)</f>
        <v>journalism</v>
      </c>
      <c r="R1053" t="str">
        <f>RIGHT(N1053,LEN(N1053)-SEARCH("/",N1053,1))</f>
        <v>audio</v>
      </c>
      <c r="S1053" s="15">
        <f t="shared" si="32"/>
        <v>41850.014178240745</v>
      </c>
      <c r="T1053" s="15">
        <f t="shared" si="33"/>
        <v>41878.014178240745</v>
      </c>
    </row>
    <row r="1054" spans="1:20" ht="75" x14ac:dyDescent="0.25">
      <c r="A1054">
        <v>1052</v>
      </c>
      <c r="B1054" s="3" t="s">
        <v>2165</v>
      </c>
      <c r="C1054" s="3" t="s">
        <v>2166</v>
      </c>
      <c r="D1054" s="12">
        <v>4336</v>
      </c>
      <c r="E1054" s="12">
        <v>0</v>
      </c>
      <c r="F1054" t="s">
        <v>272</v>
      </c>
      <c r="G1054" t="s">
        <v>17</v>
      </c>
      <c r="H1054" t="s">
        <v>18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2142</v>
      </c>
      <c r="O1054" s="8">
        <f>E1054/D1054*100</f>
        <v>0</v>
      </c>
      <c r="P1054" s="12" t="e">
        <f>E1054/L1054</f>
        <v>#DIV/0!</v>
      </c>
      <c r="Q1054" t="str">
        <f>LEFT(N1054,SEARCH("/",N1054,1)-1)</f>
        <v>journalism</v>
      </c>
      <c r="R1054" t="str">
        <f>RIGHT(N1054,LEN(N1054)-SEARCH("/",N1054,1))</f>
        <v>audio</v>
      </c>
      <c r="S1054" s="15">
        <f t="shared" si="32"/>
        <v>42483.797395833331</v>
      </c>
      <c r="T1054" s="15">
        <f t="shared" si="33"/>
        <v>42527.839583333334</v>
      </c>
    </row>
    <row r="1055" spans="1:20" ht="60" x14ac:dyDescent="0.25">
      <c r="A1055">
        <v>1053</v>
      </c>
      <c r="B1055" s="3" t="s">
        <v>2167</v>
      </c>
      <c r="C1055" s="3" t="s">
        <v>2168</v>
      </c>
      <c r="D1055" s="12">
        <v>1500</v>
      </c>
      <c r="E1055" s="12">
        <v>15</v>
      </c>
      <c r="F1055" t="s">
        <v>272</v>
      </c>
      <c r="G1055" t="s">
        <v>17</v>
      </c>
      <c r="H1055" t="s">
        <v>18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2142</v>
      </c>
      <c r="O1055" s="8">
        <f>E1055/D1055*100</f>
        <v>1</v>
      </c>
      <c r="P1055" s="12">
        <f>E1055/L1055</f>
        <v>15</v>
      </c>
      <c r="Q1055" t="str">
        <f>LEFT(N1055,SEARCH("/",N1055,1)-1)</f>
        <v>journalism</v>
      </c>
      <c r="R1055" t="str">
        <f>RIGHT(N1055,LEN(N1055)-SEARCH("/",N1055,1))</f>
        <v>audio</v>
      </c>
      <c r="S1055" s="15">
        <f t="shared" si="32"/>
        <v>42775.172824074078</v>
      </c>
      <c r="T1055" s="15">
        <f t="shared" si="33"/>
        <v>42800.172824074078</v>
      </c>
    </row>
    <row r="1056" spans="1:20" ht="60" x14ac:dyDescent="0.25">
      <c r="A1056">
        <v>1054</v>
      </c>
      <c r="B1056" s="3" t="s">
        <v>2169</v>
      </c>
      <c r="C1056" s="3" t="s">
        <v>2170</v>
      </c>
      <c r="D1056" s="12">
        <v>2500</v>
      </c>
      <c r="E1056" s="12">
        <v>0</v>
      </c>
      <c r="F1056" t="s">
        <v>272</v>
      </c>
      <c r="G1056" t="s">
        <v>17</v>
      </c>
      <c r="H1056" t="s">
        <v>18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2142</v>
      </c>
      <c r="O1056" s="8">
        <f>E1056/D1056*100</f>
        <v>0</v>
      </c>
      <c r="P1056" s="12" t="e">
        <f>E1056/L1056</f>
        <v>#DIV/0!</v>
      </c>
      <c r="Q1056" t="str">
        <f>LEFT(N1056,SEARCH("/",N1056,1)-1)</f>
        <v>journalism</v>
      </c>
      <c r="R1056" t="str">
        <f>RIGHT(N1056,LEN(N1056)-SEARCH("/",N1056,1))</f>
        <v>audio</v>
      </c>
      <c r="S1056" s="15">
        <f t="shared" si="32"/>
        <v>41831.851840277777</v>
      </c>
      <c r="T1056" s="15">
        <f t="shared" si="33"/>
        <v>41861.916666666664</v>
      </c>
    </row>
    <row r="1057" spans="1:20" ht="60" x14ac:dyDescent="0.25">
      <c r="A1057">
        <v>1055</v>
      </c>
      <c r="B1057" s="3" t="s">
        <v>2171</v>
      </c>
      <c r="C1057" s="3" t="s">
        <v>2172</v>
      </c>
      <c r="D1057" s="12">
        <v>3500</v>
      </c>
      <c r="E1057" s="12">
        <v>0</v>
      </c>
      <c r="F1057" t="s">
        <v>272</v>
      </c>
      <c r="G1057" t="s">
        <v>17</v>
      </c>
      <c r="H1057" t="s">
        <v>18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2142</v>
      </c>
      <c r="O1057" s="8">
        <f>E1057/D1057*100</f>
        <v>0</v>
      </c>
      <c r="P1057" s="12" t="e">
        <f>E1057/L1057</f>
        <v>#DIV/0!</v>
      </c>
      <c r="Q1057" t="str">
        <f>LEFT(N1057,SEARCH("/",N1057,1)-1)</f>
        <v>journalism</v>
      </c>
      <c r="R1057" t="str">
        <f>RIGHT(N1057,LEN(N1057)-SEARCH("/",N1057,1))</f>
        <v>audio</v>
      </c>
      <c r="S1057" s="15">
        <f t="shared" si="32"/>
        <v>42406.992418981477</v>
      </c>
      <c r="T1057" s="15">
        <f t="shared" si="33"/>
        <v>42436.992418981477</v>
      </c>
    </row>
    <row r="1058" spans="1:20" ht="60" x14ac:dyDescent="0.25">
      <c r="A1058">
        <v>1056</v>
      </c>
      <c r="B1058" s="3" t="s">
        <v>2173</v>
      </c>
      <c r="C1058" s="3" t="s">
        <v>2174</v>
      </c>
      <c r="D1058" s="12">
        <v>10000</v>
      </c>
      <c r="E1058" s="12">
        <v>0</v>
      </c>
      <c r="F1058" t="s">
        <v>272</v>
      </c>
      <c r="G1058" t="s">
        <v>17</v>
      </c>
      <c r="H1058" t="s">
        <v>18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2142</v>
      </c>
      <c r="O1058" s="8">
        <f>E1058/D1058*100</f>
        <v>0</v>
      </c>
      <c r="P1058" s="12" t="e">
        <f>E1058/L1058</f>
        <v>#DIV/0!</v>
      </c>
      <c r="Q1058" t="str">
        <f>LEFT(N1058,SEARCH("/",N1058,1)-1)</f>
        <v>journalism</v>
      </c>
      <c r="R1058" t="str">
        <f>RIGHT(N1058,LEN(N1058)-SEARCH("/",N1058,1))</f>
        <v>audio</v>
      </c>
      <c r="S1058" s="15">
        <f t="shared" si="32"/>
        <v>42058.719641203701</v>
      </c>
      <c r="T1058" s="15">
        <f t="shared" si="33"/>
        <v>42118.677974537044</v>
      </c>
    </row>
    <row r="1059" spans="1:20" ht="45" x14ac:dyDescent="0.25">
      <c r="A1059">
        <v>1057</v>
      </c>
      <c r="B1059" s="3" t="s">
        <v>2175</v>
      </c>
      <c r="C1059" s="3" t="s">
        <v>2176</v>
      </c>
      <c r="D1059" s="12">
        <v>10000</v>
      </c>
      <c r="E1059" s="12">
        <v>0</v>
      </c>
      <c r="F1059" t="s">
        <v>272</v>
      </c>
      <c r="G1059" t="s">
        <v>17</v>
      </c>
      <c r="H1059" t="s">
        <v>18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2142</v>
      </c>
      <c r="O1059" s="8">
        <f>E1059/D1059*100</f>
        <v>0</v>
      </c>
      <c r="P1059" s="12" t="e">
        <f>E1059/L1059</f>
        <v>#DIV/0!</v>
      </c>
      <c r="Q1059" t="str">
        <f>LEFT(N1059,SEARCH("/",N1059,1)-1)</f>
        <v>journalism</v>
      </c>
      <c r="R1059" t="str">
        <f>RIGHT(N1059,LEN(N1059)-SEARCH("/",N1059,1))</f>
        <v>audio</v>
      </c>
      <c r="S1059" s="15">
        <f t="shared" si="32"/>
        <v>42678.871331018512</v>
      </c>
      <c r="T1059" s="15">
        <f t="shared" si="33"/>
        <v>42708.912997685184</v>
      </c>
    </row>
    <row r="1060" spans="1:20" ht="60" x14ac:dyDescent="0.25">
      <c r="A1060">
        <v>1058</v>
      </c>
      <c r="B1060" s="3" t="s">
        <v>2177</v>
      </c>
      <c r="C1060" s="3" t="s">
        <v>2178</v>
      </c>
      <c r="D1060" s="12">
        <v>40000</v>
      </c>
      <c r="E1060" s="12">
        <v>0</v>
      </c>
      <c r="F1060" t="s">
        <v>272</v>
      </c>
      <c r="G1060" t="s">
        <v>17</v>
      </c>
      <c r="H1060" t="s">
        <v>18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2142</v>
      </c>
      <c r="O1060" s="8">
        <f>E1060/D1060*100</f>
        <v>0</v>
      </c>
      <c r="P1060" s="12" t="e">
        <f>E1060/L1060</f>
        <v>#DIV/0!</v>
      </c>
      <c r="Q1060" t="str">
        <f>LEFT(N1060,SEARCH("/",N1060,1)-1)</f>
        <v>journalism</v>
      </c>
      <c r="R1060" t="str">
        <f>RIGHT(N1060,LEN(N1060)-SEARCH("/",N1060,1))</f>
        <v>audio</v>
      </c>
      <c r="S1060" s="15">
        <f t="shared" si="32"/>
        <v>42047.900960648149</v>
      </c>
      <c r="T1060" s="15">
        <f t="shared" si="33"/>
        <v>42089</v>
      </c>
    </row>
    <row r="1061" spans="1:20" x14ac:dyDescent="0.25">
      <c r="A1061">
        <v>1059</v>
      </c>
      <c r="B1061" s="3" t="s">
        <v>2179</v>
      </c>
      <c r="C1061" s="3" t="s">
        <v>2180</v>
      </c>
      <c r="D1061" s="12">
        <v>1100</v>
      </c>
      <c r="E1061" s="12">
        <v>0</v>
      </c>
      <c r="F1061" t="s">
        <v>272</v>
      </c>
      <c r="G1061" t="s">
        <v>17</v>
      </c>
      <c r="H1061" t="s">
        <v>18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2142</v>
      </c>
      <c r="O1061" s="8">
        <f>E1061/D1061*100</f>
        <v>0</v>
      </c>
      <c r="P1061" s="12" t="e">
        <f>E1061/L1061</f>
        <v>#DIV/0!</v>
      </c>
      <c r="Q1061" t="str">
        <f>LEFT(N1061,SEARCH("/",N1061,1)-1)</f>
        <v>journalism</v>
      </c>
      <c r="R1061" t="str">
        <f>RIGHT(N1061,LEN(N1061)-SEARCH("/",N1061,1))</f>
        <v>audio</v>
      </c>
      <c r="S1061" s="15">
        <f t="shared" si="32"/>
        <v>42046.79</v>
      </c>
      <c r="T1061" s="15">
        <f t="shared" si="33"/>
        <v>42076.748333333337</v>
      </c>
    </row>
    <row r="1062" spans="1:20" ht="60" x14ac:dyDescent="0.25">
      <c r="A1062">
        <v>1060</v>
      </c>
      <c r="B1062" s="3" t="s">
        <v>2181</v>
      </c>
      <c r="C1062" s="3" t="s">
        <v>2182</v>
      </c>
      <c r="D1062" s="12">
        <v>5000</v>
      </c>
      <c r="E1062" s="12">
        <v>50</v>
      </c>
      <c r="F1062" t="s">
        <v>272</v>
      </c>
      <c r="G1062" t="s">
        <v>17</v>
      </c>
      <c r="H1062" t="s">
        <v>18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2142</v>
      </c>
      <c r="O1062" s="8">
        <f>E1062/D1062*100</f>
        <v>1</v>
      </c>
      <c r="P1062" s="12">
        <f>E1062/L1062</f>
        <v>50</v>
      </c>
      <c r="Q1062" t="str">
        <f>LEFT(N1062,SEARCH("/",N1062,1)-1)</f>
        <v>journalism</v>
      </c>
      <c r="R1062" t="str">
        <f>RIGHT(N1062,LEN(N1062)-SEARCH("/",N1062,1))</f>
        <v>audio</v>
      </c>
      <c r="S1062" s="15">
        <f t="shared" si="32"/>
        <v>42079.913113425922</v>
      </c>
      <c r="T1062" s="15">
        <f t="shared" si="33"/>
        <v>42109.913113425922</v>
      </c>
    </row>
    <row r="1063" spans="1:20" ht="45" x14ac:dyDescent="0.25">
      <c r="A1063">
        <v>1061</v>
      </c>
      <c r="B1063" s="3" t="s">
        <v>2183</v>
      </c>
      <c r="C1063" s="3" t="s">
        <v>2184</v>
      </c>
      <c r="D1063" s="12">
        <v>4000</v>
      </c>
      <c r="E1063" s="12">
        <v>0</v>
      </c>
      <c r="F1063" t="s">
        <v>272</v>
      </c>
      <c r="G1063" t="s">
        <v>17</v>
      </c>
      <c r="H1063" t="s">
        <v>18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2142</v>
      </c>
      <c r="O1063" s="8">
        <f>E1063/D1063*100</f>
        <v>0</v>
      </c>
      <c r="P1063" s="12" t="e">
        <f>E1063/L1063</f>
        <v>#DIV/0!</v>
      </c>
      <c r="Q1063" t="str">
        <f>LEFT(N1063,SEARCH("/",N1063,1)-1)</f>
        <v>journalism</v>
      </c>
      <c r="R1063" t="str">
        <f>RIGHT(N1063,LEN(N1063)-SEARCH("/",N1063,1))</f>
        <v>audio</v>
      </c>
      <c r="S1063" s="15">
        <f t="shared" si="32"/>
        <v>42432.276712962965</v>
      </c>
      <c r="T1063" s="15">
        <f t="shared" si="33"/>
        <v>42492.041666666672</v>
      </c>
    </row>
    <row r="1064" spans="1:20" ht="30" x14ac:dyDescent="0.25">
      <c r="A1064">
        <v>1062</v>
      </c>
      <c r="B1064" s="3" t="s">
        <v>2185</v>
      </c>
      <c r="C1064" s="3" t="s">
        <v>2186</v>
      </c>
      <c r="D1064" s="12">
        <v>199</v>
      </c>
      <c r="E1064" s="12">
        <v>190</v>
      </c>
      <c r="F1064" t="s">
        <v>272</v>
      </c>
      <c r="G1064" t="s">
        <v>17</v>
      </c>
      <c r="H1064" t="s">
        <v>18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2142</v>
      </c>
      <c r="O1064" s="8">
        <f>E1064/D1064*100</f>
        <v>95.477386934673376</v>
      </c>
      <c r="P1064" s="12">
        <f>E1064/L1064</f>
        <v>47.5</v>
      </c>
      <c r="Q1064" t="str">
        <f>LEFT(N1064,SEARCH("/",N1064,1)-1)</f>
        <v>journalism</v>
      </c>
      <c r="R1064" t="str">
        <f>RIGHT(N1064,LEN(N1064)-SEARCH("/",N1064,1))</f>
        <v>audio</v>
      </c>
      <c r="S1064" s="15">
        <f t="shared" si="32"/>
        <v>42556.807187500002</v>
      </c>
      <c r="T1064" s="15">
        <f t="shared" si="33"/>
        <v>42563.807187500002</v>
      </c>
    </row>
    <row r="1065" spans="1:20" ht="60" x14ac:dyDescent="0.25">
      <c r="A1065">
        <v>1063</v>
      </c>
      <c r="B1065" s="3" t="s">
        <v>2187</v>
      </c>
      <c r="C1065" s="3" t="s">
        <v>2188</v>
      </c>
      <c r="D1065" s="12">
        <v>1000</v>
      </c>
      <c r="E1065" s="12">
        <v>0</v>
      </c>
      <c r="F1065" t="s">
        <v>272</v>
      </c>
      <c r="G1065" t="s">
        <v>17</v>
      </c>
      <c r="H1065" t="s">
        <v>18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2142</v>
      </c>
      <c r="O1065" s="8">
        <f>E1065/D1065*100</f>
        <v>0</v>
      </c>
      <c r="P1065" s="12" t="e">
        <f>E1065/L1065</f>
        <v>#DIV/0!</v>
      </c>
      <c r="Q1065" t="str">
        <f>LEFT(N1065,SEARCH("/",N1065,1)-1)</f>
        <v>journalism</v>
      </c>
      <c r="R1065" t="str">
        <f>RIGHT(N1065,LEN(N1065)-SEARCH("/",N1065,1))</f>
        <v>audio</v>
      </c>
      <c r="S1065" s="15">
        <f t="shared" si="32"/>
        <v>42583.030810185184</v>
      </c>
      <c r="T1065" s="15">
        <f t="shared" si="33"/>
        <v>42613.030810185184</v>
      </c>
    </row>
    <row r="1066" spans="1:20" ht="60" x14ac:dyDescent="0.25">
      <c r="A1066">
        <v>1064</v>
      </c>
      <c r="B1066" s="3" t="s">
        <v>2189</v>
      </c>
      <c r="C1066" s="3" t="s">
        <v>2190</v>
      </c>
      <c r="D1066" s="12">
        <v>90000</v>
      </c>
      <c r="E1066" s="12">
        <v>8077</v>
      </c>
      <c r="F1066" t="s">
        <v>357</v>
      </c>
      <c r="G1066" t="s">
        <v>17</v>
      </c>
      <c r="H1066" t="s">
        <v>18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2191</v>
      </c>
      <c r="O1066" s="8">
        <f>E1066/D1066*100</f>
        <v>8.974444444444444</v>
      </c>
      <c r="P1066" s="12">
        <f>E1066/L1066</f>
        <v>65.666666666666671</v>
      </c>
      <c r="Q1066" t="str">
        <f>LEFT(N1066,SEARCH("/",N1066,1)-1)</f>
        <v>games</v>
      </c>
      <c r="R1066" t="str">
        <f>RIGHT(N1066,LEN(N1066)-SEARCH("/",N1066,1))</f>
        <v>video games</v>
      </c>
      <c r="S1066" s="15">
        <f t="shared" si="32"/>
        <v>41417.228043981479</v>
      </c>
      <c r="T1066" s="15">
        <f t="shared" si="33"/>
        <v>41462.228043981479</v>
      </c>
    </row>
    <row r="1067" spans="1:20" ht="60" x14ac:dyDescent="0.25">
      <c r="A1067">
        <v>1065</v>
      </c>
      <c r="B1067" s="3" t="s">
        <v>2192</v>
      </c>
      <c r="C1067" s="3" t="s">
        <v>2193</v>
      </c>
      <c r="D1067" s="12">
        <v>3000</v>
      </c>
      <c r="E1067" s="12">
        <v>81</v>
      </c>
      <c r="F1067" t="s">
        <v>357</v>
      </c>
      <c r="G1067" t="s">
        <v>50</v>
      </c>
      <c r="H1067" t="s">
        <v>51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2191</v>
      </c>
      <c r="O1067" s="8">
        <f>E1067/D1067*100</f>
        <v>2.7</v>
      </c>
      <c r="P1067" s="12">
        <f>E1067/L1067</f>
        <v>16.2</v>
      </c>
      <c r="Q1067" t="str">
        <f>LEFT(N1067,SEARCH("/",N1067,1)-1)</f>
        <v>games</v>
      </c>
      <c r="R1067" t="str">
        <f>RIGHT(N1067,LEN(N1067)-SEARCH("/",N1067,1))</f>
        <v>video games</v>
      </c>
      <c r="S1067" s="15">
        <f t="shared" si="32"/>
        <v>41661.381041666667</v>
      </c>
      <c r="T1067" s="15">
        <f t="shared" si="33"/>
        <v>41689.381041666667</v>
      </c>
    </row>
    <row r="1068" spans="1:20" ht="45" x14ac:dyDescent="0.25">
      <c r="A1068">
        <v>1066</v>
      </c>
      <c r="B1068" s="3" t="s">
        <v>2194</v>
      </c>
      <c r="C1068" s="3" t="s">
        <v>2195</v>
      </c>
      <c r="D1068" s="12">
        <v>150000</v>
      </c>
      <c r="E1068" s="12">
        <v>5051</v>
      </c>
      <c r="F1068" t="s">
        <v>357</v>
      </c>
      <c r="G1068" t="s">
        <v>17</v>
      </c>
      <c r="H1068" t="s">
        <v>18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2191</v>
      </c>
      <c r="O1068" s="8">
        <f>E1068/D1068*100</f>
        <v>3.3673333333333333</v>
      </c>
      <c r="P1068" s="12">
        <f>E1068/L1068</f>
        <v>34.128378378378379</v>
      </c>
      <c r="Q1068" t="str">
        <f>LEFT(N1068,SEARCH("/",N1068,1)-1)</f>
        <v>games</v>
      </c>
      <c r="R1068" t="str">
        <f>RIGHT(N1068,LEN(N1068)-SEARCH("/",N1068,1))</f>
        <v>video games</v>
      </c>
      <c r="S1068" s="15">
        <f t="shared" si="32"/>
        <v>41445.962754629632</v>
      </c>
      <c r="T1068" s="15">
        <f t="shared" si="33"/>
        <v>41490.962754629632</v>
      </c>
    </row>
    <row r="1069" spans="1:20" ht="60" x14ac:dyDescent="0.25">
      <c r="A1069">
        <v>1067</v>
      </c>
      <c r="B1069" s="3" t="s">
        <v>2196</v>
      </c>
      <c r="C1069" s="3" t="s">
        <v>2197</v>
      </c>
      <c r="D1069" s="12">
        <v>500</v>
      </c>
      <c r="E1069" s="12">
        <v>130</v>
      </c>
      <c r="F1069" t="s">
        <v>357</v>
      </c>
      <c r="G1069" t="s">
        <v>17</v>
      </c>
      <c r="H1069" t="s">
        <v>18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2191</v>
      </c>
      <c r="O1069" s="8">
        <f>E1069/D1069*100</f>
        <v>26</v>
      </c>
      <c r="P1069" s="12">
        <f>E1069/L1069</f>
        <v>13</v>
      </c>
      <c r="Q1069" t="str">
        <f>LEFT(N1069,SEARCH("/",N1069,1)-1)</f>
        <v>games</v>
      </c>
      <c r="R1069" t="str">
        <f>RIGHT(N1069,LEN(N1069)-SEARCH("/",N1069,1))</f>
        <v>video games</v>
      </c>
      <c r="S1069" s="15">
        <f t="shared" si="32"/>
        <v>41599.855682870373</v>
      </c>
      <c r="T1069" s="15">
        <f t="shared" si="33"/>
        <v>41629.855682870373</v>
      </c>
    </row>
    <row r="1070" spans="1:20" ht="60" x14ac:dyDescent="0.25">
      <c r="A1070">
        <v>1068</v>
      </c>
      <c r="B1070" s="3" t="s">
        <v>2198</v>
      </c>
      <c r="C1070" s="3" t="s">
        <v>2199</v>
      </c>
      <c r="D1070" s="12">
        <v>30000</v>
      </c>
      <c r="E1070" s="12">
        <v>45</v>
      </c>
      <c r="F1070" t="s">
        <v>357</v>
      </c>
      <c r="G1070" t="s">
        <v>17</v>
      </c>
      <c r="H1070" t="s">
        <v>18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2191</v>
      </c>
      <c r="O1070" s="8">
        <f>E1070/D1070*100</f>
        <v>0.15</v>
      </c>
      <c r="P1070" s="12">
        <f>E1070/L1070</f>
        <v>11.25</v>
      </c>
      <c r="Q1070" t="str">
        <f>LEFT(N1070,SEARCH("/",N1070,1)-1)</f>
        <v>games</v>
      </c>
      <c r="R1070" t="str">
        <f>RIGHT(N1070,LEN(N1070)-SEARCH("/",N1070,1))</f>
        <v>video games</v>
      </c>
      <c r="S1070" s="15">
        <f t="shared" si="32"/>
        <v>42440.371111111104</v>
      </c>
      <c r="T1070" s="15">
        <f t="shared" si="33"/>
        <v>42470.329444444447</v>
      </c>
    </row>
    <row r="1071" spans="1:20" ht="45" x14ac:dyDescent="0.25">
      <c r="A1071">
        <v>1069</v>
      </c>
      <c r="B1071" s="3" t="s">
        <v>2200</v>
      </c>
      <c r="C1071" s="3" t="s">
        <v>2201</v>
      </c>
      <c r="D1071" s="12">
        <v>2200</v>
      </c>
      <c r="E1071" s="12">
        <v>850</v>
      </c>
      <c r="F1071" t="s">
        <v>357</v>
      </c>
      <c r="G1071" t="s">
        <v>17</v>
      </c>
      <c r="H1071" t="s">
        <v>18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2191</v>
      </c>
      <c r="O1071" s="8">
        <f>E1071/D1071*100</f>
        <v>38.636363636363633</v>
      </c>
      <c r="P1071" s="12">
        <f>E1071/L1071</f>
        <v>40.476190476190474</v>
      </c>
      <c r="Q1071" t="str">
        <f>LEFT(N1071,SEARCH("/",N1071,1)-1)</f>
        <v>games</v>
      </c>
      <c r="R1071" t="str">
        <f>RIGHT(N1071,LEN(N1071)-SEARCH("/",N1071,1))</f>
        <v>video games</v>
      </c>
      <c r="S1071" s="15">
        <f t="shared" si="32"/>
        <v>41572.229849537034</v>
      </c>
      <c r="T1071" s="15">
        <f t="shared" si="33"/>
        <v>41604.271516203706</v>
      </c>
    </row>
    <row r="1072" spans="1:20" ht="45" x14ac:dyDescent="0.25">
      <c r="A1072">
        <v>1070</v>
      </c>
      <c r="B1072" s="3" t="s">
        <v>2202</v>
      </c>
      <c r="C1072" s="3" t="s">
        <v>2203</v>
      </c>
      <c r="D1072" s="12">
        <v>10000</v>
      </c>
      <c r="E1072" s="12">
        <v>70</v>
      </c>
      <c r="F1072" t="s">
        <v>357</v>
      </c>
      <c r="G1072" t="s">
        <v>17</v>
      </c>
      <c r="H1072" t="s">
        <v>18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2191</v>
      </c>
      <c r="O1072" s="8">
        <f>E1072/D1072*100</f>
        <v>0.70000000000000007</v>
      </c>
      <c r="P1072" s="12">
        <f>E1072/L1072</f>
        <v>35</v>
      </c>
      <c r="Q1072" t="str">
        <f>LEFT(N1072,SEARCH("/",N1072,1)-1)</f>
        <v>games</v>
      </c>
      <c r="R1072" t="str">
        <f>RIGHT(N1072,LEN(N1072)-SEARCH("/",N1072,1))</f>
        <v>video games</v>
      </c>
      <c r="S1072" s="15">
        <f t="shared" si="32"/>
        <v>41163.011828703704</v>
      </c>
      <c r="T1072" s="15">
        <f t="shared" si="33"/>
        <v>41183.011828703704</v>
      </c>
    </row>
    <row r="1073" spans="1:20" ht="60" x14ac:dyDescent="0.25">
      <c r="A1073">
        <v>1071</v>
      </c>
      <c r="B1073" s="3" t="s">
        <v>2204</v>
      </c>
      <c r="C1073" s="3" t="s">
        <v>2205</v>
      </c>
      <c r="D1073" s="12">
        <v>100</v>
      </c>
      <c r="E1073" s="12">
        <v>0</v>
      </c>
      <c r="F1073" t="s">
        <v>357</v>
      </c>
      <c r="G1073" t="s">
        <v>410</v>
      </c>
      <c r="H1073" t="s">
        <v>411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2191</v>
      </c>
      <c r="O1073" s="8">
        <f>E1073/D1073*100</f>
        <v>0</v>
      </c>
      <c r="P1073" s="12" t="e">
        <f>E1073/L1073</f>
        <v>#DIV/0!</v>
      </c>
      <c r="Q1073" t="str">
        <f>LEFT(N1073,SEARCH("/",N1073,1)-1)</f>
        <v>games</v>
      </c>
      <c r="R1073" t="str">
        <f>RIGHT(N1073,LEN(N1073)-SEARCH("/",N1073,1))</f>
        <v>video games</v>
      </c>
      <c r="S1073" s="15">
        <f t="shared" si="32"/>
        <v>42295.753391203703</v>
      </c>
      <c r="T1073" s="15">
        <f t="shared" si="33"/>
        <v>42325.795057870375</v>
      </c>
    </row>
    <row r="1074" spans="1:20" ht="60" x14ac:dyDescent="0.25">
      <c r="A1074">
        <v>1072</v>
      </c>
      <c r="B1074" s="3" t="s">
        <v>2206</v>
      </c>
      <c r="C1074" s="3" t="s">
        <v>2207</v>
      </c>
      <c r="D1074" s="12">
        <v>75000</v>
      </c>
      <c r="E1074" s="12">
        <v>51</v>
      </c>
      <c r="F1074" t="s">
        <v>357</v>
      </c>
      <c r="G1074" t="s">
        <v>17</v>
      </c>
      <c r="H1074" t="s">
        <v>18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2191</v>
      </c>
      <c r="O1074" s="8">
        <f>E1074/D1074*100</f>
        <v>6.8000000000000005E-2</v>
      </c>
      <c r="P1074" s="12">
        <f>E1074/L1074</f>
        <v>12.75</v>
      </c>
      <c r="Q1074" t="str">
        <f>LEFT(N1074,SEARCH("/",N1074,1)-1)</f>
        <v>games</v>
      </c>
      <c r="R1074" t="str">
        <f>RIGHT(N1074,LEN(N1074)-SEARCH("/",N1074,1))</f>
        <v>video games</v>
      </c>
      <c r="S1074" s="15">
        <f t="shared" si="32"/>
        <v>41645.832141203704</v>
      </c>
      <c r="T1074" s="15">
        <f t="shared" si="33"/>
        <v>41675.832141203704</v>
      </c>
    </row>
    <row r="1075" spans="1:20" ht="45" x14ac:dyDescent="0.25">
      <c r="A1075">
        <v>1073</v>
      </c>
      <c r="B1075" s="3" t="s">
        <v>2208</v>
      </c>
      <c r="C1075" s="3" t="s">
        <v>2209</v>
      </c>
      <c r="D1075" s="12">
        <v>750</v>
      </c>
      <c r="E1075" s="12">
        <v>10</v>
      </c>
      <c r="F1075" t="s">
        <v>357</v>
      </c>
      <c r="G1075" t="s">
        <v>17</v>
      </c>
      <c r="H1075" t="s">
        <v>18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2191</v>
      </c>
      <c r="O1075" s="8">
        <f>E1075/D1075*100</f>
        <v>1.3333333333333335</v>
      </c>
      <c r="P1075" s="12">
        <f>E1075/L1075</f>
        <v>10</v>
      </c>
      <c r="Q1075" t="str">
        <f>LEFT(N1075,SEARCH("/",N1075,1)-1)</f>
        <v>games</v>
      </c>
      <c r="R1075" t="str">
        <f>RIGHT(N1075,LEN(N1075)-SEARCH("/",N1075,1))</f>
        <v>video games</v>
      </c>
      <c r="S1075" s="15">
        <f t="shared" si="32"/>
        <v>40802.964594907404</v>
      </c>
      <c r="T1075" s="15">
        <f t="shared" si="33"/>
        <v>40832.964594907404</v>
      </c>
    </row>
    <row r="1076" spans="1:20" ht="60" x14ac:dyDescent="0.25">
      <c r="A1076">
        <v>1074</v>
      </c>
      <c r="B1076" s="3" t="s">
        <v>2210</v>
      </c>
      <c r="C1076" s="3" t="s">
        <v>2211</v>
      </c>
      <c r="D1076" s="12">
        <v>54000</v>
      </c>
      <c r="E1076" s="12">
        <v>3407</v>
      </c>
      <c r="F1076" t="s">
        <v>357</v>
      </c>
      <c r="G1076" t="s">
        <v>17</v>
      </c>
      <c r="H1076" t="s">
        <v>18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2191</v>
      </c>
      <c r="O1076" s="8">
        <f>E1076/D1076*100</f>
        <v>6.3092592592592585</v>
      </c>
      <c r="P1076" s="12">
        <f>E1076/L1076</f>
        <v>113.56666666666666</v>
      </c>
      <c r="Q1076" t="str">
        <f>LEFT(N1076,SEARCH("/",N1076,1)-1)</f>
        <v>games</v>
      </c>
      <c r="R1076" t="str">
        <f>RIGHT(N1076,LEN(N1076)-SEARCH("/",N1076,1))</f>
        <v>video games</v>
      </c>
      <c r="S1076" s="15">
        <f t="shared" si="32"/>
        <v>41613.172974537039</v>
      </c>
      <c r="T1076" s="15">
        <f t="shared" si="33"/>
        <v>41643.172974537039</v>
      </c>
    </row>
    <row r="1077" spans="1:20" ht="45" x14ac:dyDescent="0.25">
      <c r="A1077">
        <v>1075</v>
      </c>
      <c r="B1077" s="3" t="s">
        <v>2212</v>
      </c>
      <c r="C1077" s="3" t="s">
        <v>2213</v>
      </c>
      <c r="D1077" s="12">
        <v>1000</v>
      </c>
      <c r="E1077" s="12">
        <v>45</v>
      </c>
      <c r="F1077" t="s">
        <v>357</v>
      </c>
      <c r="G1077" t="s">
        <v>17</v>
      </c>
      <c r="H1077" t="s">
        <v>18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2191</v>
      </c>
      <c r="O1077" s="8">
        <f>E1077/D1077*100</f>
        <v>4.5</v>
      </c>
      <c r="P1077" s="12">
        <f>E1077/L1077</f>
        <v>15</v>
      </c>
      <c r="Q1077" t="str">
        <f>LEFT(N1077,SEARCH("/",N1077,1)-1)</f>
        <v>games</v>
      </c>
      <c r="R1077" t="str">
        <f>RIGHT(N1077,LEN(N1077)-SEARCH("/",N1077,1))</f>
        <v>video games</v>
      </c>
      <c r="S1077" s="15">
        <f t="shared" si="32"/>
        <v>41005.904120370367</v>
      </c>
      <c r="T1077" s="15">
        <f t="shared" si="33"/>
        <v>41035.904120370367</v>
      </c>
    </row>
    <row r="1078" spans="1:20" ht="45" x14ac:dyDescent="0.25">
      <c r="A1078">
        <v>1076</v>
      </c>
      <c r="B1078" s="3" t="s">
        <v>2214</v>
      </c>
      <c r="C1078" s="3" t="s">
        <v>2215</v>
      </c>
      <c r="D1078" s="12">
        <v>75000</v>
      </c>
      <c r="E1078" s="12">
        <v>47074</v>
      </c>
      <c r="F1078" t="s">
        <v>357</v>
      </c>
      <c r="G1078" t="s">
        <v>17</v>
      </c>
      <c r="H1078" t="s">
        <v>18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2191</v>
      </c>
      <c r="O1078" s="8">
        <f>E1078/D1078*100</f>
        <v>62.765333333333331</v>
      </c>
      <c r="P1078" s="12">
        <f>E1078/L1078</f>
        <v>48.281025641025643</v>
      </c>
      <c r="Q1078" t="str">
        <f>LEFT(N1078,SEARCH("/",N1078,1)-1)</f>
        <v>games</v>
      </c>
      <c r="R1078" t="str">
        <f>RIGHT(N1078,LEN(N1078)-SEARCH("/",N1078,1))</f>
        <v>video games</v>
      </c>
      <c r="S1078" s="15">
        <f t="shared" si="32"/>
        <v>41838.377893518518</v>
      </c>
      <c r="T1078" s="15">
        <f t="shared" si="33"/>
        <v>41893.377893518518</v>
      </c>
    </row>
    <row r="1079" spans="1:20" ht="45" x14ac:dyDescent="0.25">
      <c r="A1079">
        <v>1077</v>
      </c>
      <c r="B1079" s="3" t="s">
        <v>2216</v>
      </c>
      <c r="C1079" s="3" t="s">
        <v>2217</v>
      </c>
      <c r="D1079" s="12">
        <v>25000</v>
      </c>
      <c r="E1079" s="12">
        <v>7344</v>
      </c>
      <c r="F1079" t="s">
        <v>357</v>
      </c>
      <c r="G1079" t="s">
        <v>17</v>
      </c>
      <c r="H1079" t="s">
        <v>18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2191</v>
      </c>
      <c r="O1079" s="8">
        <f>E1079/D1079*100</f>
        <v>29.376000000000001</v>
      </c>
      <c r="P1079" s="12">
        <f>E1079/L1079</f>
        <v>43.976047904191617</v>
      </c>
      <c r="Q1079" t="str">
        <f>LEFT(N1079,SEARCH("/",N1079,1)-1)</f>
        <v>games</v>
      </c>
      <c r="R1079" t="str">
        <f>RIGHT(N1079,LEN(N1079)-SEARCH("/",N1079,1))</f>
        <v>video games</v>
      </c>
      <c r="S1079" s="15">
        <f t="shared" si="32"/>
        <v>42353.16679398148</v>
      </c>
      <c r="T1079" s="15">
        <f t="shared" si="33"/>
        <v>42383.16679398148</v>
      </c>
    </row>
    <row r="1080" spans="1:20" ht="60" x14ac:dyDescent="0.25">
      <c r="A1080">
        <v>1078</v>
      </c>
      <c r="B1080" s="3" t="s">
        <v>2218</v>
      </c>
      <c r="C1080" s="3" t="s">
        <v>2219</v>
      </c>
      <c r="D1080" s="12">
        <v>600</v>
      </c>
      <c r="E1080" s="12">
        <v>45</v>
      </c>
      <c r="F1080" t="s">
        <v>357</v>
      </c>
      <c r="G1080" t="s">
        <v>17</v>
      </c>
      <c r="H1080" t="s">
        <v>18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2191</v>
      </c>
      <c r="O1080" s="8">
        <f>E1080/D1080*100</f>
        <v>7.5</v>
      </c>
      <c r="P1080" s="12">
        <f>E1080/L1080</f>
        <v>9</v>
      </c>
      <c r="Q1080" t="str">
        <f>LEFT(N1080,SEARCH("/",N1080,1)-1)</f>
        <v>games</v>
      </c>
      <c r="R1080" t="str">
        <f>RIGHT(N1080,LEN(N1080)-SEARCH("/",N1080,1))</f>
        <v>video games</v>
      </c>
      <c r="S1080" s="15">
        <f t="shared" si="32"/>
        <v>40701.195844907408</v>
      </c>
      <c r="T1080" s="15">
        <f t="shared" si="33"/>
        <v>40746.195844907408</v>
      </c>
    </row>
    <row r="1081" spans="1:20" ht="60" x14ac:dyDescent="0.25">
      <c r="A1081">
        <v>1079</v>
      </c>
      <c r="B1081" s="3" t="s">
        <v>2220</v>
      </c>
      <c r="C1081" s="3" t="s">
        <v>2221</v>
      </c>
      <c r="D1081" s="12">
        <v>26000</v>
      </c>
      <c r="E1081" s="12">
        <v>678</v>
      </c>
      <c r="F1081" t="s">
        <v>357</v>
      </c>
      <c r="G1081" t="s">
        <v>502</v>
      </c>
      <c r="H1081" t="s">
        <v>55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2191</v>
      </c>
      <c r="O1081" s="8">
        <f>E1081/D1081*100</f>
        <v>2.6076923076923078</v>
      </c>
      <c r="P1081" s="12">
        <f>E1081/L1081</f>
        <v>37.666666666666664</v>
      </c>
      <c r="Q1081" t="str">
        <f>LEFT(N1081,SEARCH("/",N1081,1)-1)</f>
        <v>games</v>
      </c>
      <c r="R1081" t="str">
        <f>RIGHT(N1081,LEN(N1081)-SEARCH("/",N1081,1))</f>
        <v>video games</v>
      </c>
      <c r="S1081" s="15">
        <f t="shared" si="32"/>
        <v>42479.566388888896</v>
      </c>
      <c r="T1081" s="15">
        <f t="shared" si="33"/>
        <v>42504.566388888896</v>
      </c>
    </row>
    <row r="1082" spans="1:20" ht="45" x14ac:dyDescent="0.25">
      <c r="A1082">
        <v>1080</v>
      </c>
      <c r="B1082" s="3" t="s">
        <v>2222</v>
      </c>
      <c r="C1082" s="3" t="s">
        <v>2223</v>
      </c>
      <c r="D1082" s="12">
        <v>20000</v>
      </c>
      <c r="E1082" s="12">
        <v>1821</v>
      </c>
      <c r="F1082" t="s">
        <v>357</v>
      </c>
      <c r="G1082" t="s">
        <v>17</v>
      </c>
      <c r="H1082" t="s">
        <v>18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2191</v>
      </c>
      <c r="O1082" s="8">
        <f>E1082/D1082*100</f>
        <v>9.1050000000000004</v>
      </c>
      <c r="P1082" s="12">
        <f>E1082/L1082</f>
        <v>18.581632653061224</v>
      </c>
      <c r="Q1082" t="str">
        <f>LEFT(N1082,SEARCH("/",N1082,1)-1)</f>
        <v>games</v>
      </c>
      <c r="R1082" t="str">
        <f>RIGHT(N1082,LEN(N1082)-SEARCH("/",N1082,1))</f>
        <v>video games</v>
      </c>
      <c r="S1082" s="15">
        <f t="shared" si="32"/>
        <v>41740.138113425928</v>
      </c>
      <c r="T1082" s="15">
        <f t="shared" si="33"/>
        <v>41770.138113425928</v>
      </c>
    </row>
    <row r="1083" spans="1:20" ht="45" x14ac:dyDescent="0.25">
      <c r="A1083">
        <v>1081</v>
      </c>
      <c r="B1083" s="3" t="s">
        <v>2224</v>
      </c>
      <c r="C1083" s="3" t="s">
        <v>2225</v>
      </c>
      <c r="D1083" s="12">
        <v>68000</v>
      </c>
      <c r="E1083" s="12">
        <v>12</v>
      </c>
      <c r="F1083" t="s">
        <v>357</v>
      </c>
      <c r="G1083" t="s">
        <v>17</v>
      </c>
      <c r="H1083" t="s">
        <v>18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2191</v>
      </c>
      <c r="O1083" s="8">
        <f>E1083/D1083*100</f>
        <v>1.7647058823529412E-2</v>
      </c>
      <c r="P1083" s="12">
        <f>E1083/L1083</f>
        <v>3</v>
      </c>
      <c r="Q1083" t="str">
        <f>LEFT(N1083,SEARCH("/",N1083,1)-1)</f>
        <v>games</v>
      </c>
      <c r="R1083" t="str">
        <f>RIGHT(N1083,LEN(N1083)-SEARCH("/",N1083,1))</f>
        <v>video games</v>
      </c>
      <c r="S1083" s="15">
        <f t="shared" si="32"/>
        <v>42002.926990740743</v>
      </c>
      <c r="T1083" s="15">
        <f t="shared" si="33"/>
        <v>42032.926990740743</v>
      </c>
    </row>
    <row r="1084" spans="1:20" ht="45" x14ac:dyDescent="0.25">
      <c r="A1084">
        <v>1082</v>
      </c>
      <c r="B1084" s="3" t="s">
        <v>2226</v>
      </c>
      <c r="C1084" s="3" t="s">
        <v>2227</v>
      </c>
      <c r="D1084" s="12">
        <v>10000</v>
      </c>
      <c r="E1084" s="12">
        <v>56</v>
      </c>
      <c r="F1084" t="s">
        <v>357</v>
      </c>
      <c r="G1084" t="s">
        <v>17</v>
      </c>
      <c r="H1084" t="s">
        <v>18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2191</v>
      </c>
      <c r="O1084" s="8">
        <f>E1084/D1084*100</f>
        <v>0.55999999999999994</v>
      </c>
      <c r="P1084" s="12">
        <f>E1084/L1084</f>
        <v>18.666666666666668</v>
      </c>
      <c r="Q1084" t="str">
        <f>LEFT(N1084,SEARCH("/",N1084,1)-1)</f>
        <v>games</v>
      </c>
      <c r="R1084" t="str">
        <f>RIGHT(N1084,LEN(N1084)-SEARCH("/",N1084,1))</f>
        <v>video games</v>
      </c>
      <c r="S1084" s="15">
        <f t="shared" si="32"/>
        <v>41101.906111111115</v>
      </c>
      <c r="T1084" s="15">
        <f t="shared" si="33"/>
        <v>41131.906111111115</v>
      </c>
    </row>
    <row r="1085" spans="1:20" ht="60" x14ac:dyDescent="0.25">
      <c r="A1085">
        <v>1083</v>
      </c>
      <c r="B1085" s="3" t="s">
        <v>2228</v>
      </c>
      <c r="C1085" s="3" t="s">
        <v>2229</v>
      </c>
      <c r="D1085" s="12">
        <v>50000</v>
      </c>
      <c r="E1085" s="12">
        <v>410</v>
      </c>
      <c r="F1085" t="s">
        <v>357</v>
      </c>
      <c r="G1085" t="s">
        <v>159</v>
      </c>
      <c r="H1085" t="s">
        <v>160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2191</v>
      </c>
      <c r="O1085" s="8">
        <f>E1085/D1085*100</f>
        <v>0.82000000000000006</v>
      </c>
      <c r="P1085" s="12">
        <f>E1085/L1085</f>
        <v>410</v>
      </c>
      <c r="Q1085" t="str">
        <f>LEFT(N1085,SEARCH("/",N1085,1)-1)</f>
        <v>games</v>
      </c>
      <c r="R1085" t="str">
        <f>RIGHT(N1085,LEN(N1085)-SEARCH("/",N1085,1))</f>
        <v>video games</v>
      </c>
      <c r="S1085" s="15">
        <f t="shared" si="32"/>
        <v>41793.659525462965</v>
      </c>
      <c r="T1085" s="15">
        <f t="shared" si="33"/>
        <v>41853.659525462965</v>
      </c>
    </row>
    <row r="1086" spans="1:20" x14ac:dyDescent="0.25">
      <c r="A1086">
        <v>1084</v>
      </c>
      <c r="B1086" s="3" t="s">
        <v>2230</v>
      </c>
      <c r="C1086" s="3" t="s">
        <v>2231</v>
      </c>
      <c r="D1086" s="12">
        <v>550</v>
      </c>
      <c r="E1086" s="12">
        <v>0</v>
      </c>
      <c r="F1086" t="s">
        <v>357</v>
      </c>
      <c r="G1086" t="s">
        <v>17</v>
      </c>
      <c r="H1086" t="s">
        <v>18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2191</v>
      </c>
      <c r="O1086" s="8">
        <f>E1086/D1086*100</f>
        <v>0</v>
      </c>
      <c r="P1086" s="12" t="e">
        <f>E1086/L1086</f>
        <v>#DIV/0!</v>
      </c>
      <c r="Q1086" t="str">
        <f>LEFT(N1086,SEARCH("/",N1086,1)-1)</f>
        <v>games</v>
      </c>
      <c r="R1086" t="str">
        <f>RIGHT(N1086,LEN(N1086)-SEARCH("/",N1086,1))</f>
        <v>video games</v>
      </c>
      <c r="S1086" s="15">
        <f t="shared" si="32"/>
        <v>41829.912083333329</v>
      </c>
      <c r="T1086" s="15">
        <f t="shared" si="33"/>
        <v>41859.912083333329</v>
      </c>
    </row>
    <row r="1087" spans="1:20" ht="45" x14ac:dyDescent="0.25">
      <c r="A1087">
        <v>1085</v>
      </c>
      <c r="B1087" s="3" t="s">
        <v>2232</v>
      </c>
      <c r="C1087" s="3" t="s">
        <v>2233</v>
      </c>
      <c r="D1087" s="12">
        <v>30000</v>
      </c>
      <c r="E1087" s="12">
        <v>1026</v>
      </c>
      <c r="F1087" t="s">
        <v>357</v>
      </c>
      <c r="G1087" t="s">
        <v>159</v>
      </c>
      <c r="H1087" t="s">
        <v>160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2191</v>
      </c>
      <c r="O1087" s="8">
        <f>E1087/D1087*100</f>
        <v>3.42</v>
      </c>
      <c r="P1087" s="12">
        <f>E1087/L1087</f>
        <v>114</v>
      </c>
      <c r="Q1087" t="str">
        <f>LEFT(N1087,SEARCH("/",N1087,1)-1)</f>
        <v>games</v>
      </c>
      <c r="R1087" t="str">
        <f>RIGHT(N1087,LEN(N1087)-SEARCH("/",N1087,1))</f>
        <v>video games</v>
      </c>
      <c r="S1087" s="15">
        <f t="shared" si="32"/>
        <v>42413.671006944445</v>
      </c>
      <c r="T1087" s="15">
        <f t="shared" si="33"/>
        <v>42443.629340277781</v>
      </c>
    </row>
    <row r="1088" spans="1:20" x14ac:dyDescent="0.25">
      <c r="A1088">
        <v>1086</v>
      </c>
      <c r="B1088" s="3" t="s">
        <v>2234</v>
      </c>
      <c r="C1088" s="3" t="s">
        <v>2235</v>
      </c>
      <c r="D1088" s="12">
        <v>18000</v>
      </c>
      <c r="E1088" s="12">
        <v>15</v>
      </c>
      <c r="F1088" t="s">
        <v>357</v>
      </c>
      <c r="G1088" t="s">
        <v>17</v>
      </c>
      <c r="H1088" t="s">
        <v>18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2191</v>
      </c>
      <c r="O1088" s="8">
        <f>E1088/D1088*100</f>
        <v>8.3333333333333343E-2</v>
      </c>
      <c r="P1088" s="12">
        <f>E1088/L1088</f>
        <v>7.5</v>
      </c>
      <c r="Q1088" t="str">
        <f>LEFT(N1088,SEARCH("/",N1088,1)-1)</f>
        <v>games</v>
      </c>
      <c r="R1088" t="str">
        <f>RIGHT(N1088,LEN(N1088)-SEARCH("/",N1088,1))</f>
        <v>video games</v>
      </c>
      <c r="S1088" s="15">
        <f t="shared" si="32"/>
        <v>41845.866793981484</v>
      </c>
      <c r="T1088" s="15">
        <f t="shared" si="33"/>
        <v>41875.866793981484</v>
      </c>
    </row>
    <row r="1089" spans="1:20" ht="60" x14ac:dyDescent="0.25">
      <c r="A1089">
        <v>1087</v>
      </c>
      <c r="B1089" s="3" t="s">
        <v>2236</v>
      </c>
      <c r="C1089" s="3" t="s">
        <v>2237</v>
      </c>
      <c r="D1089" s="12">
        <v>1100</v>
      </c>
      <c r="E1089" s="12">
        <v>0</v>
      </c>
      <c r="F1089" t="s">
        <v>357</v>
      </c>
      <c r="G1089" t="s">
        <v>17</v>
      </c>
      <c r="H1089" t="s">
        <v>18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2191</v>
      </c>
      <c r="O1089" s="8">
        <f>E1089/D1089*100</f>
        <v>0</v>
      </c>
      <c r="P1089" s="12" t="e">
        <f>E1089/L1089</f>
        <v>#DIV/0!</v>
      </c>
      <c r="Q1089" t="str">
        <f>LEFT(N1089,SEARCH("/",N1089,1)-1)</f>
        <v>games</v>
      </c>
      <c r="R1089" t="str">
        <f>RIGHT(N1089,LEN(N1089)-SEARCH("/",N1089,1))</f>
        <v>video games</v>
      </c>
      <c r="S1089" s="15">
        <f t="shared" si="32"/>
        <v>41775.713969907411</v>
      </c>
      <c r="T1089" s="15">
        <f t="shared" si="33"/>
        <v>41805.713969907411</v>
      </c>
    </row>
    <row r="1090" spans="1:20" ht="45" x14ac:dyDescent="0.25">
      <c r="A1090">
        <v>1088</v>
      </c>
      <c r="B1090" s="3" t="s">
        <v>2238</v>
      </c>
      <c r="C1090" s="3" t="s">
        <v>2239</v>
      </c>
      <c r="D1090" s="12">
        <v>45000</v>
      </c>
      <c r="E1090" s="12">
        <v>6382.34</v>
      </c>
      <c r="F1090" t="s">
        <v>357</v>
      </c>
      <c r="G1090" t="s">
        <v>17</v>
      </c>
      <c r="H1090" t="s">
        <v>18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2191</v>
      </c>
      <c r="O1090" s="8">
        <f>E1090/D1090*100</f>
        <v>14.182977777777777</v>
      </c>
      <c r="P1090" s="12">
        <f>E1090/L1090</f>
        <v>43.41727891156463</v>
      </c>
      <c r="Q1090" t="str">
        <f>LEFT(N1090,SEARCH("/",N1090,1)-1)</f>
        <v>games</v>
      </c>
      <c r="R1090" t="str">
        <f>RIGHT(N1090,LEN(N1090)-SEARCH("/",N1090,1))</f>
        <v>video games</v>
      </c>
      <c r="S1090" s="15">
        <f t="shared" si="32"/>
        <v>41723.799386574072</v>
      </c>
      <c r="T1090" s="15">
        <f t="shared" si="33"/>
        <v>41753.799386574072</v>
      </c>
    </row>
    <row r="1091" spans="1:20" ht="30" x14ac:dyDescent="0.25">
      <c r="A1091">
        <v>1089</v>
      </c>
      <c r="B1091" s="3" t="s">
        <v>2240</v>
      </c>
      <c r="C1091" s="3" t="s">
        <v>2241</v>
      </c>
      <c r="D1091" s="12">
        <v>15000</v>
      </c>
      <c r="E1091" s="12">
        <v>1174</v>
      </c>
      <c r="F1091" t="s">
        <v>357</v>
      </c>
      <c r="G1091" t="s">
        <v>179</v>
      </c>
      <c r="H1091" t="s">
        <v>55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2191</v>
      </c>
      <c r="O1091" s="8">
        <f>E1091/D1091*100</f>
        <v>7.8266666666666662</v>
      </c>
      <c r="P1091" s="12">
        <f>E1091/L1091</f>
        <v>23.959183673469386</v>
      </c>
      <c r="Q1091" t="str">
        <f>LEFT(N1091,SEARCH("/",N1091,1)-1)</f>
        <v>games</v>
      </c>
      <c r="R1091" t="str">
        <f>RIGHT(N1091,LEN(N1091)-SEARCH("/",N1091,1))</f>
        <v>video games</v>
      </c>
      <c r="S1091" s="15">
        <f t="shared" ref="S1091:S1154" si="34">(((J1091/60)/60)/24)+DATE(1970,1,1)</f>
        <v>42151.189525462964</v>
      </c>
      <c r="T1091" s="15">
        <f t="shared" ref="T1091:T1154" si="35">(((I1091/60)/60)/24)+DATE(1970,1,1)</f>
        <v>42181.189525462964</v>
      </c>
    </row>
    <row r="1092" spans="1:20" ht="60" x14ac:dyDescent="0.25">
      <c r="A1092">
        <v>1090</v>
      </c>
      <c r="B1092" s="3" t="s">
        <v>2242</v>
      </c>
      <c r="C1092" s="3" t="s">
        <v>2243</v>
      </c>
      <c r="D1092" s="12">
        <v>12999</v>
      </c>
      <c r="E1092" s="12">
        <v>5</v>
      </c>
      <c r="F1092" t="s">
        <v>357</v>
      </c>
      <c r="G1092" t="s">
        <v>50</v>
      </c>
      <c r="H1092" t="s">
        <v>51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2191</v>
      </c>
      <c r="O1092" s="8">
        <f>E1092/D1092*100</f>
        <v>3.8464497269020695E-2</v>
      </c>
      <c r="P1092" s="12">
        <f>E1092/L1092</f>
        <v>5</v>
      </c>
      <c r="Q1092" t="str">
        <f>LEFT(N1092,SEARCH("/",N1092,1)-1)</f>
        <v>games</v>
      </c>
      <c r="R1092" t="str">
        <f>RIGHT(N1092,LEN(N1092)-SEARCH("/",N1092,1))</f>
        <v>video games</v>
      </c>
      <c r="S1092" s="15">
        <f t="shared" si="34"/>
        <v>42123.185798611114</v>
      </c>
      <c r="T1092" s="15">
        <f t="shared" si="35"/>
        <v>42153.185798611114</v>
      </c>
    </row>
    <row r="1093" spans="1:20" ht="60" x14ac:dyDescent="0.25">
      <c r="A1093">
        <v>1091</v>
      </c>
      <c r="B1093" s="3" t="s">
        <v>2244</v>
      </c>
      <c r="C1093" s="3" t="s">
        <v>2245</v>
      </c>
      <c r="D1093" s="12">
        <v>200</v>
      </c>
      <c r="E1093" s="12">
        <v>25</v>
      </c>
      <c r="F1093" t="s">
        <v>357</v>
      </c>
      <c r="G1093" t="s">
        <v>24</v>
      </c>
      <c r="H1093" t="s">
        <v>25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2191</v>
      </c>
      <c r="O1093" s="8">
        <f>E1093/D1093*100</f>
        <v>12.5</v>
      </c>
      <c r="P1093" s="12">
        <f>E1093/L1093</f>
        <v>12.5</v>
      </c>
      <c r="Q1093" t="str">
        <f>LEFT(N1093,SEARCH("/",N1093,1)-1)</f>
        <v>games</v>
      </c>
      <c r="R1093" t="str">
        <f>RIGHT(N1093,LEN(N1093)-SEARCH("/",N1093,1))</f>
        <v>video games</v>
      </c>
      <c r="S1093" s="15">
        <f t="shared" si="34"/>
        <v>42440.820277777777</v>
      </c>
      <c r="T1093" s="15">
        <f t="shared" si="35"/>
        <v>42470.778611111105</v>
      </c>
    </row>
    <row r="1094" spans="1:20" ht="60" x14ac:dyDescent="0.25">
      <c r="A1094">
        <v>1092</v>
      </c>
      <c r="B1094" s="3" t="s">
        <v>2246</v>
      </c>
      <c r="C1094" s="3" t="s">
        <v>2247</v>
      </c>
      <c r="D1094" s="12">
        <v>2000</v>
      </c>
      <c r="E1094" s="12">
        <v>21</v>
      </c>
      <c r="F1094" t="s">
        <v>357</v>
      </c>
      <c r="G1094" t="s">
        <v>17</v>
      </c>
      <c r="H1094" t="s">
        <v>18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2191</v>
      </c>
      <c r="O1094" s="8">
        <f>E1094/D1094*100</f>
        <v>1.05</v>
      </c>
      <c r="P1094" s="12">
        <f>E1094/L1094</f>
        <v>3</v>
      </c>
      <c r="Q1094" t="str">
        <f>LEFT(N1094,SEARCH("/",N1094,1)-1)</f>
        <v>games</v>
      </c>
      <c r="R1094" t="str">
        <f>RIGHT(N1094,LEN(N1094)-SEARCH("/",N1094,1))</f>
        <v>video games</v>
      </c>
      <c r="S1094" s="15">
        <f t="shared" si="34"/>
        <v>41250.025902777779</v>
      </c>
      <c r="T1094" s="15">
        <f t="shared" si="35"/>
        <v>41280.025902777779</v>
      </c>
    </row>
    <row r="1095" spans="1:20" ht="45" x14ac:dyDescent="0.25">
      <c r="A1095">
        <v>1093</v>
      </c>
      <c r="B1095" s="3" t="s">
        <v>2248</v>
      </c>
      <c r="C1095" s="3" t="s">
        <v>2249</v>
      </c>
      <c r="D1095" s="12">
        <v>300</v>
      </c>
      <c r="E1095" s="12">
        <v>42.25</v>
      </c>
      <c r="F1095" t="s">
        <v>357</v>
      </c>
      <c r="G1095" t="s">
        <v>159</v>
      </c>
      <c r="H1095" t="s">
        <v>160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2191</v>
      </c>
      <c r="O1095" s="8">
        <f>E1095/D1095*100</f>
        <v>14.083333333333334</v>
      </c>
      <c r="P1095" s="12">
        <f>E1095/L1095</f>
        <v>10.5625</v>
      </c>
      <c r="Q1095" t="str">
        <f>LEFT(N1095,SEARCH("/",N1095,1)-1)</f>
        <v>games</v>
      </c>
      <c r="R1095" t="str">
        <f>RIGHT(N1095,LEN(N1095)-SEARCH("/",N1095,1))</f>
        <v>video games</v>
      </c>
      <c r="S1095" s="15">
        <f t="shared" si="34"/>
        <v>42396.973807870367</v>
      </c>
      <c r="T1095" s="15">
        <f t="shared" si="35"/>
        <v>42411.973807870367</v>
      </c>
    </row>
    <row r="1096" spans="1:20" ht="60" x14ac:dyDescent="0.25">
      <c r="A1096">
        <v>1094</v>
      </c>
      <c r="B1096" s="3" t="s">
        <v>2250</v>
      </c>
      <c r="C1096" s="3" t="s">
        <v>2251</v>
      </c>
      <c r="D1096" s="12">
        <v>18000</v>
      </c>
      <c r="E1096" s="12">
        <v>3294.01</v>
      </c>
      <c r="F1096" t="s">
        <v>357</v>
      </c>
      <c r="G1096" t="s">
        <v>17</v>
      </c>
      <c r="H1096" t="s">
        <v>18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2191</v>
      </c>
      <c r="O1096" s="8">
        <f>E1096/D1096*100</f>
        <v>18.300055555555556</v>
      </c>
      <c r="P1096" s="12">
        <f>E1096/L1096</f>
        <v>122.00037037037038</v>
      </c>
      <c r="Q1096" t="str">
        <f>LEFT(N1096,SEARCH("/",N1096,1)-1)</f>
        <v>games</v>
      </c>
      <c r="R1096" t="str">
        <f>RIGHT(N1096,LEN(N1096)-SEARCH("/",N1096,1))</f>
        <v>video games</v>
      </c>
      <c r="S1096" s="15">
        <f t="shared" si="34"/>
        <v>40795.713344907403</v>
      </c>
      <c r="T1096" s="15">
        <f t="shared" si="35"/>
        <v>40825.713344907403</v>
      </c>
    </row>
    <row r="1097" spans="1:20" ht="60" x14ac:dyDescent="0.25">
      <c r="A1097">
        <v>1095</v>
      </c>
      <c r="B1097" s="3" t="s">
        <v>2252</v>
      </c>
      <c r="C1097" s="3" t="s">
        <v>2253</v>
      </c>
      <c r="D1097" s="12">
        <v>500000</v>
      </c>
      <c r="E1097" s="12">
        <v>25174</v>
      </c>
      <c r="F1097" t="s">
        <v>357</v>
      </c>
      <c r="G1097" t="s">
        <v>17</v>
      </c>
      <c r="H1097" t="s">
        <v>18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2191</v>
      </c>
      <c r="O1097" s="8">
        <f>E1097/D1097*100</f>
        <v>5.0347999999999997</v>
      </c>
      <c r="P1097" s="12">
        <f>E1097/L1097</f>
        <v>267.80851063829789</v>
      </c>
      <c r="Q1097" t="str">
        <f>LEFT(N1097,SEARCH("/",N1097,1)-1)</f>
        <v>games</v>
      </c>
      <c r="R1097" t="str">
        <f>RIGHT(N1097,LEN(N1097)-SEARCH("/",N1097,1))</f>
        <v>video games</v>
      </c>
      <c r="S1097" s="15">
        <f t="shared" si="34"/>
        <v>41486.537268518521</v>
      </c>
      <c r="T1097" s="15">
        <f t="shared" si="35"/>
        <v>41516.537268518521</v>
      </c>
    </row>
    <row r="1098" spans="1:20" ht="60" x14ac:dyDescent="0.25">
      <c r="A1098">
        <v>1096</v>
      </c>
      <c r="B1098" s="3" t="s">
        <v>2254</v>
      </c>
      <c r="C1098" s="3" t="s">
        <v>2255</v>
      </c>
      <c r="D1098" s="12">
        <v>12000</v>
      </c>
      <c r="E1098" s="12">
        <v>2152</v>
      </c>
      <c r="F1098" t="s">
        <v>357</v>
      </c>
      <c r="G1098" t="s">
        <v>17</v>
      </c>
      <c r="H1098" t="s">
        <v>18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2191</v>
      </c>
      <c r="O1098" s="8">
        <f>E1098/D1098*100</f>
        <v>17.933333333333334</v>
      </c>
      <c r="P1098" s="12">
        <f>E1098/L1098</f>
        <v>74.206896551724142</v>
      </c>
      <c r="Q1098" t="str">
        <f>LEFT(N1098,SEARCH("/",N1098,1)-1)</f>
        <v>games</v>
      </c>
      <c r="R1098" t="str">
        <f>RIGHT(N1098,LEN(N1098)-SEARCH("/",N1098,1))</f>
        <v>video games</v>
      </c>
      <c r="S1098" s="15">
        <f t="shared" si="34"/>
        <v>41885.51798611111</v>
      </c>
      <c r="T1098" s="15">
        <f t="shared" si="35"/>
        <v>41916.145833333336</v>
      </c>
    </row>
    <row r="1099" spans="1:20" ht="45" x14ac:dyDescent="0.25">
      <c r="A1099">
        <v>1097</v>
      </c>
      <c r="B1099" s="3" t="s">
        <v>2256</v>
      </c>
      <c r="C1099" s="3" t="s">
        <v>2257</v>
      </c>
      <c r="D1099" s="12">
        <v>100000</v>
      </c>
      <c r="E1099" s="12">
        <v>47</v>
      </c>
      <c r="F1099" t="s">
        <v>357</v>
      </c>
      <c r="G1099" t="s">
        <v>17</v>
      </c>
      <c r="H1099" t="s">
        <v>18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2191</v>
      </c>
      <c r="O1099" s="8">
        <f>E1099/D1099*100</f>
        <v>4.7E-2</v>
      </c>
      <c r="P1099" s="12">
        <f>E1099/L1099</f>
        <v>6.7142857142857144</v>
      </c>
      <c r="Q1099" t="str">
        <f>LEFT(N1099,SEARCH("/",N1099,1)-1)</f>
        <v>games</v>
      </c>
      <c r="R1099" t="str">
        <f>RIGHT(N1099,LEN(N1099)-SEARCH("/",N1099,1))</f>
        <v>video games</v>
      </c>
      <c r="S1099" s="15">
        <f t="shared" si="34"/>
        <v>41660.792557870373</v>
      </c>
      <c r="T1099" s="15">
        <f t="shared" si="35"/>
        <v>41700.792557870373</v>
      </c>
    </row>
    <row r="1100" spans="1:20" ht="30" x14ac:dyDescent="0.25">
      <c r="A1100">
        <v>1098</v>
      </c>
      <c r="B1100" s="3" t="s">
        <v>2258</v>
      </c>
      <c r="C1100" s="3" t="s">
        <v>2259</v>
      </c>
      <c r="D1100" s="12">
        <v>25000</v>
      </c>
      <c r="E1100" s="12">
        <v>1803</v>
      </c>
      <c r="F1100" t="s">
        <v>357</v>
      </c>
      <c r="G1100" t="s">
        <v>17</v>
      </c>
      <c r="H1100" t="s">
        <v>18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2191</v>
      </c>
      <c r="O1100" s="8">
        <f>E1100/D1100*100</f>
        <v>7.2120000000000006</v>
      </c>
      <c r="P1100" s="12">
        <f>E1100/L1100</f>
        <v>81.954545454545453</v>
      </c>
      <c r="Q1100" t="str">
        <f>LEFT(N1100,SEARCH("/",N1100,1)-1)</f>
        <v>games</v>
      </c>
      <c r="R1100" t="str">
        <f>RIGHT(N1100,LEN(N1100)-SEARCH("/",N1100,1))</f>
        <v>video games</v>
      </c>
      <c r="S1100" s="15">
        <f t="shared" si="34"/>
        <v>41712.762673611112</v>
      </c>
      <c r="T1100" s="15">
        <f t="shared" si="35"/>
        <v>41742.762673611112</v>
      </c>
    </row>
    <row r="1101" spans="1:20" ht="60" x14ac:dyDescent="0.25">
      <c r="A1101">
        <v>1099</v>
      </c>
      <c r="B1101" s="3" t="s">
        <v>2260</v>
      </c>
      <c r="C1101" s="3" t="s">
        <v>2261</v>
      </c>
      <c r="D1101" s="12">
        <v>5000</v>
      </c>
      <c r="E1101" s="12">
        <v>25</v>
      </c>
      <c r="F1101" t="s">
        <v>357</v>
      </c>
      <c r="G1101" t="s">
        <v>24</v>
      </c>
      <c r="H1101" t="s">
        <v>25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2191</v>
      </c>
      <c r="O1101" s="8">
        <f>E1101/D1101*100</f>
        <v>0.5</v>
      </c>
      <c r="P1101" s="12">
        <f>E1101/L1101</f>
        <v>25</v>
      </c>
      <c r="Q1101" t="str">
        <f>LEFT(N1101,SEARCH("/",N1101,1)-1)</f>
        <v>games</v>
      </c>
      <c r="R1101" t="str">
        <f>RIGHT(N1101,LEN(N1101)-SEARCH("/",N1101,1))</f>
        <v>video games</v>
      </c>
      <c r="S1101" s="15">
        <f t="shared" si="34"/>
        <v>42107.836435185185</v>
      </c>
      <c r="T1101" s="15">
        <f t="shared" si="35"/>
        <v>42137.836435185185</v>
      </c>
    </row>
    <row r="1102" spans="1:20" ht="45" x14ac:dyDescent="0.25">
      <c r="A1102">
        <v>1100</v>
      </c>
      <c r="B1102" s="3" t="s">
        <v>2262</v>
      </c>
      <c r="C1102" s="3" t="s">
        <v>2263</v>
      </c>
      <c r="D1102" s="12">
        <v>4000</v>
      </c>
      <c r="E1102" s="12">
        <v>100</v>
      </c>
      <c r="F1102" t="s">
        <v>357</v>
      </c>
      <c r="G1102" t="s">
        <v>502</v>
      </c>
      <c r="H1102" t="s">
        <v>55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2191</v>
      </c>
      <c r="O1102" s="8">
        <f>E1102/D1102*100</f>
        <v>2.5</v>
      </c>
      <c r="P1102" s="12">
        <f>E1102/L1102</f>
        <v>10</v>
      </c>
      <c r="Q1102" t="str">
        <f>LEFT(N1102,SEARCH("/",N1102,1)-1)</f>
        <v>games</v>
      </c>
      <c r="R1102" t="str">
        <f>RIGHT(N1102,LEN(N1102)-SEARCH("/",N1102,1))</f>
        <v>video games</v>
      </c>
      <c r="S1102" s="15">
        <f t="shared" si="34"/>
        <v>42384.110775462963</v>
      </c>
      <c r="T1102" s="15">
        <f t="shared" si="35"/>
        <v>42414.110775462963</v>
      </c>
    </row>
    <row r="1103" spans="1:20" ht="45" x14ac:dyDescent="0.25">
      <c r="A1103">
        <v>1101</v>
      </c>
      <c r="B1103" s="3" t="s">
        <v>2264</v>
      </c>
      <c r="C1103" s="3" t="s">
        <v>2265</v>
      </c>
      <c r="D1103" s="12">
        <v>100000</v>
      </c>
      <c r="E1103" s="12">
        <v>41</v>
      </c>
      <c r="F1103" t="s">
        <v>357</v>
      </c>
      <c r="G1103" t="s">
        <v>17</v>
      </c>
      <c r="H1103" t="s">
        <v>18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2191</v>
      </c>
      <c r="O1103" s="8">
        <f>E1103/D1103*100</f>
        <v>4.1000000000000002E-2</v>
      </c>
      <c r="P1103" s="12">
        <f>E1103/L1103</f>
        <v>6.833333333333333</v>
      </c>
      <c r="Q1103" t="str">
        <f>LEFT(N1103,SEARCH("/",N1103,1)-1)</f>
        <v>games</v>
      </c>
      <c r="R1103" t="str">
        <f>RIGHT(N1103,LEN(N1103)-SEARCH("/",N1103,1))</f>
        <v>video games</v>
      </c>
      <c r="S1103" s="15">
        <f t="shared" si="34"/>
        <v>42538.77243055556</v>
      </c>
      <c r="T1103" s="15">
        <f t="shared" si="35"/>
        <v>42565.758333333331</v>
      </c>
    </row>
    <row r="1104" spans="1:20" ht="60" x14ac:dyDescent="0.25">
      <c r="A1104">
        <v>1102</v>
      </c>
      <c r="B1104" s="3" t="s">
        <v>2266</v>
      </c>
      <c r="C1104" s="3" t="s">
        <v>2267</v>
      </c>
      <c r="D1104" s="12">
        <v>8000</v>
      </c>
      <c r="E1104" s="12">
        <v>425</v>
      </c>
      <c r="F1104" t="s">
        <v>357</v>
      </c>
      <c r="G1104" t="s">
        <v>17</v>
      </c>
      <c r="H1104" t="s">
        <v>18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2191</v>
      </c>
      <c r="O1104" s="8">
        <f>E1104/D1104*100</f>
        <v>5.3125</v>
      </c>
      <c r="P1104" s="12">
        <f>E1104/L1104</f>
        <v>17.708333333333332</v>
      </c>
      <c r="Q1104" t="str">
        <f>LEFT(N1104,SEARCH("/",N1104,1)-1)</f>
        <v>games</v>
      </c>
      <c r="R1104" t="str">
        <f>RIGHT(N1104,LEN(N1104)-SEARCH("/",N1104,1))</f>
        <v>video games</v>
      </c>
      <c r="S1104" s="15">
        <f t="shared" si="34"/>
        <v>41577.045428240745</v>
      </c>
      <c r="T1104" s="15">
        <f t="shared" si="35"/>
        <v>41617.249305555553</v>
      </c>
    </row>
    <row r="1105" spans="1:20" ht="45" x14ac:dyDescent="0.25">
      <c r="A1105">
        <v>1103</v>
      </c>
      <c r="B1105" s="3" t="s">
        <v>2268</v>
      </c>
      <c r="C1105" s="3" t="s">
        <v>2269</v>
      </c>
      <c r="D1105" s="12">
        <v>15000</v>
      </c>
      <c r="E1105" s="12">
        <v>243</v>
      </c>
      <c r="F1105" t="s">
        <v>357</v>
      </c>
      <c r="G1105" t="s">
        <v>17</v>
      </c>
      <c r="H1105" t="s">
        <v>18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2191</v>
      </c>
      <c r="O1105" s="8">
        <f>E1105/D1105*100</f>
        <v>1.6199999999999999</v>
      </c>
      <c r="P1105" s="12">
        <f>E1105/L1105</f>
        <v>16.2</v>
      </c>
      <c r="Q1105" t="str">
        <f>LEFT(N1105,SEARCH("/",N1105,1)-1)</f>
        <v>games</v>
      </c>
      <c r="R1105" t="str">
        <f>RIGHT(N1105,LEN(N1105)-SEARCH("/",N1105,1))</f>
        <v>video games</v>
      </c>
      <c r="S1105" s="15">
        <f t="shared" si="34"/>
        <v>42479.22210648148</v>
      </c>
      <c r="T1105" s="15">
        <f t="shared" si="35"/>
        <v>42539.22210648148</v>
      </c>
    </row>
    <row r="1106" spans="1:20" ht="60" x14ac:dyDescent="0.25">
      <c r="A1106">
        <v>1104</v>
      </c>
      <c r="B1106" s="3" t="s">
        <v>2270</v>
      </c>
      <c r="C1106" s="3" t="s">
        <v>2271</v>
      </c>
      <c r="D1106" s="12">
        <v>60000</v>
      </c>
      <c r="E1106" s="12">
        <v>2971</v>
      </c>
      <c r="F1106" t="s">
        <v>357</v>
      </c>
      <c r="G1106" t="s">
        <v>24</v>
      </c>
      <c r="H1106" t="s">
        <v>25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2191</v>
      </c>
      <c r="O1106" s="8">
        <f>E1106/D1106*100</f>
        <v>4.9516666666666671</v>
      </c>
      <c r="P1106" s="12">
        <f>E1106/L1106</f>
        <v>80.297297297297291</v>
      </c>
      <c r="Q1106" t="str">
        <f>LEFT(N1106,SEARCH("/",N1106,1)-1)</f>
        <v>games</v>
      </c>
      <c r="R1106" t="str">
        <f>RIGHT(N1106,LEN(N1106)-SEARCH("/",N1106,1))</f>
        <v>video games</v>
      </c>
      <c r="S1106" s="15">
        <f t="shared" si="34"/>
        <v>41771.40996527778</v>
      </c>
      <c r="T1106" s="15">
        <f t="shared" si="35"/>
        <v>41801.40996527778</v>
      </c>
    </row>
    <row r="1107" spans="1:20" ht="60" x14ac:dyDescent="0.25">
      <c r="A1107">
        <v>1105</v>
      </c>
      <c r="B1107" s="3" t="s">
        <v>2272</v>
      </c>
      <c r="C1107" s="3" t="s">
        <v>2273</v>
      </c>
      <c r="D1107" s="12">
        <v>900000</v>
      </c>
      <c r="E1107" s="12">
        <v>1431</v>
      </c>
      <c r="F1107" t="s">
        <v>357</v>
      </c>
      <c r="G1107" t="s">
        <v>17</v>
      </c>
      <c r="H1107" t="s">
        <v>18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2191</v>
      </c>
      <c r="O1107" s="8">
        <f>E1107/D1107*100</f>
        <v>0.159</v>
      </c>
      <c r="P1107" s="12">
        <f>E1107/L1107</f>
        <v>71.55</v>
      </c>
      <c r="Q1107" t="str">
        <f>LEFT(N1107,SEARCH("/",N1107,1)-1)</f>
        <v>games</v>
      </c>
      <c r="R1107" t="str">
        <f>RIGHT(N1107,LEN(N1107)-SEARCH("/",N1107,1))</f>
        <v>video games</v>
      </c>
      <c r="S1107" s="15">
        <f t="shared" si="34"/>
        <v>41692.135729166665</v>
      </c>
      <c r="T1107" s="15">
        <f t="shared" si="35"/>
        <v>41722.0940625</v>
      </c>
    </row>
    <row r="1108" spans="1:20" ht="45" x14ac:dyDescent="0.25">
      <c r="A1108">
        <v>1106</v>
      </c>
      <c r="B1108" s="3" t="s">
        <v>2274</v>
      </c>
      <c r="C1108" s="3" t="s">
        <v>2275</v>
      </c>
      <c r="D1108" s="12">
        <v>400</v>
      </c>
      <c r="E1108" s="12">
        <v>165</v>
      </c>
      <c r="F1108" t="s">
        <v>357</v>
      </c>
      <c r="G1108" t="s">
        <v>17</v>
      </c>
      <c r="H1108" t="s">
        <v>18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2191</v>
      </c>
      <c r="O1108" s="8">
        <f>E1108/D1108*100</f>
        <v>41.25</v>
      </c>
      <c r="P1108" s="12">
        <f>E1108/L1108</f>
        <v>23.571428571428573</v>
      </c>
      <c r="Q1108" t="str">
        <f>LEFT(N1108,SEARCH("/",N1108,1)-1)</f>
        <v>games</v>
      </c>
      <c r="R1108" t="str">
        <f>RIGHT(N1108,LEN(N1108)-SEARCH("/",N1108,1))</f>
        <v>video games</v>
      </c>
      <c r="S1108" s="15">
        <f t="shared" si="34"/>
        <v>40973.740451388891</v>
      </c>
      <c r="T1108" s="15">
        <f t="shared" si="35"/>
        <v>41003.698784722219</v>
      </c>
    </row>
    <row r="1109" spans="1:20" ht="60" x14ac:dyDescent="0.25">
      <c r="A1109">
        <v>1107</v>
      </c>
      <c r="B1109" s="3" t="s">
        <v>2276</v>
      </c>
      <c r="C1109" s="3" t="s">
        <v>2277</v>
      </c>
      <c r="D1109" s="12">
        <v>10000</v>
      </c>
      <c r="E1109" s="12">
        <v>0</v>
      </c>
      <c r="F1109" t="s">
        <v>357</v>
      </c>
      <c r="G1109" t="s">
        <v>17</v>
      </c>
      <c r="H1109" t="s">
        <v>18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2191</v>
      </c>
      <c r="O1109" s="8">
        <f>E1109/D1109*100</f>
        <v>0</v>
      </c>
      <c r="P1109" s="12" t="e">
        <f>E1109/L1109</f>
        <v>#DIV/0!</v>
      </c>
      <c r="Q1109" t="str">
        <f>LEFT(N1109,SEARCH("/",N1109,1)-1)</f>
        <v>games</v>
      </c>
      <c r="R1109" t="str">
        <f>RIGHT(N1109,LEN(N1109)-SEARCH("/",N1109,1))</f>
        <v>video games</v>
      </c>
      <c r="S1109" s="15">
        <f t="shared" si="34"/>
        <v>41813.861388888887</v>
      </c>
      <c r="T1109" s="15">
        <f t="shared" si="35"/>
        <v>41843.861388888887</v>
      </c>
    </row>
    <row r="1110" spans="1:20" ht="60" x14ac:dyDescent="0.25">
      <c r="A1110">
        <v>1108</v>
      </c>
      <c r="B1110" s="3" t="s">
        <v>2278</v>
      </c>
      <c r="C1110" s="3" t="s">
        <v>2279</v>
      </c>
      <c r="D1110" s="12">
        <v>25000</v>
      </c>
      <c r="E1110" s="12">
        <v>732.5</v>
      </c>
      <c r="F1110" t="s">
        <v>357</v>
      </c>
      <c r="G1110" t="s">
        <v>17</v>
      </c>
      <c r="H1110" t="s">
        <v>18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2191</v>
      </c>
      <c r="O1110" s="8">
        <f>E1110/D1110*100</f>
        <v>2.93</v>
      </c>
      <c r="P1110" s="12">
        <f>E1110/L1110</f>
        <v>34.88095238095238</v>
      </c>
      <c r="Q1110" t="str">
        <f>LEFT(N1110,SEARCH("/",N1110,1)-1)</f>
        <v>games</v>
      </c>
      <c r="R1110" t="str">
        <f>RIGHT(N1110,LEN(N1110)-SEARCH("/",N1110,1))</f>
        <v>video games</v>
      </c>
      <c r="S1110" s="15">
        <f t="shared" si="34"/>
        <v>40952.636979166666</v>
      </c>
      <c r="T1110" s="15">
        <f t="shared" si="35"/>
        <v>41012.595312500001</v>
      </c>
    </row>
    <row r="1111" spans="1:20" ht="60" x14ac:dyDescent="0.25">
      <c r="A1111">
        <v>1109</v>
      </c>
      <c r="B1111" s="3" t="s">
        <v>2280</v>
      </c>
      <c r="C1111" s="3" t="s">
        <v>2281</v>
      </c>
      <c r="D1111" s="12">
        <v>10000</v>
      </c>
      <c r="E1111" s="12">
        <v>45</v>
      </c>
      <c r="F1111" t="s">
        <v>357</v>
      </c>
      <c r="G1111" t="s">
        <v>17</v>
      </c>
      <c r="H1111" t="s">
        <v>18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2191</v>
      </c>
      <c r="O1111" s="8">
        <f>E1111/D1111*100</f>
        <v>0.44999999999999996</v>
      </c>
      <c r="P1111" s="12">
        <f>E1111/L1111</f>
        <v>15</v>
      </c>
      <c r="Q1111" t="str">
        <f>LEFT(N1111,SEARCH("/",N1111,1)-1)</f>
        <v>games</v>
      </c>
      <c r="R1111" t="str">
        <f>RIGHT(N1111,LEN(N1111)-SEARCH("/",N1111,1))</f>
        <v>video games</v>
      </c>
      <c r="S1111" s="15">
        <f t="shared" si="34"/>
        <v>42662.752199074079</v>
      </c>
      <c r="T1111" s="15">
        <f t="shared" si="35"/>
        <v>42692.793865740736</v>
      </c>
    </row>
    <row r="1112" spans="1:20" ht="60" x14ac:dyDescent="0.25">
      <c r="A1112">
        <v>1110</v>
      </c>
      <c r="B1112" s="3" t="s">
        <v>2282</v>
      </c>
      <c r="C1112" s="3" t="s">
        <v>2283</v>
      </c>
      <c r="D1112" s="12">
        <v>50000</v>
      </c>
      <c r="E1112" s="12">
        <v>255</v>
      </c>
      <c r="F1112" t="s">
        <v>357</v>
      </c>
      <c r="G1112" t="s">
        <v>17</v>
      </c>
      <c r="H1112" t="s">
        <v>18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2191</v>
      </c>
      <c r="O1112" s="8">
        <f>E1112/D1112*100</f>
        <v>0.51</v>
      </c>
      <c r="P1112" s="12">
        <f>E1112/L1112</f>
        <v>23.181818181818183</v>
      </c>
      <c r="Q1112" t="str">
        <f>LEFT(N1112,SEARCH("/",N1112,1)-1)</f>
        <v>games</v>
      </c>
      <c r="R1112" t="str">
        <f>RIGHT(N1112,LEN(N1112)-SEARCH("/",N1112,1))</f>
        <v>video games</v>
      </c>
      <c r="S1112" s="15">
        <f t="shared" si="34"/>
        <v>41220.933124999996</v>
      </c>
      <c r="T1112" s="15">
        <f t="shared" si="35"/>
        <v>41250.933124999996</v>
      </c>
    </row>
    <row r="1113" spans="1:20" ht="60" x14ac:dyDescent="0.25">
      <c r="A1113">
        <v>1111</v>
      </c>
      <c r="B1113" s="3" t="s">
        <v>2284</v>
      </c>
      <c r="C1113" s="3" t="s">
        <v>2285</v>
      </c>
      <c r="D1113" s="12">
        <v>2500</v>
      </c>
      <c r="E1113" s="12">
        <v>1</v>
      </c>
      <c r="F1113" t="s">
        <v>357</v>
      </c>
      <c r="G1113" t="s">
        <v>17</v>
      </c>
      <c r="H1113" t="s">
        <v>18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2191</v>
      </c>
      <c r="O1113" s="8">
        <f>E1113/D1113*100</f>
        <v>0.04</v>
      </c>
      <c r="P1113" s="12">
        <f>E1113/L1113</f>
        <v>1</v>
      </c>
      <c r="Q1113" t="str">
        <f>LEFT(N1113,SEARCH("/",N1113,1)-1)</f>
        <v>games</v>
      </c>
      <c r="R1113" t="str">
        <f>RIGHT(N1113,LEN(N1113)-SEARCH("/",N1113,1))</f>
        <v>video games</v>
      </c>
      <c r="S1113" s="15">
        <f t="shared" si="34"/>
        <v>42347.203587962969</v>
      </c>
      <c r="T1113" s="15">
        <f t="shared" si="35"/>
        <v>42377.203587962969</v>
      </c>
    </row>
    <row r="1114" spans="1:20" ht="45" x14ac:dyDescent="0.25">
      <c r="A1114">
        <v>1112</v>
      </c>
      <c r="B1114" s="3" t="s">
        <v>2286</v>
      </c>
      <c r="C1114" s="3" t="s">
        <v>2287</v>
      </c>
      <c r="D1114" s="12">
        <v>88000</v>
      </c>
      <c r="E1114" s="12">
        <v>31272.92</v>
      </c>
      <c r="F1114" t="s">
        <v>357</v>
      </c>
      <c r="G1114" t="s">
        <v>17</v>
      </c>
      <c r="H1114" t="s">
        <v>18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2191</v>
      </c>
      <c r="O1114" s="8">
        <f>E1114/D1114*100</f>
        <v>35.537409090909087</v>
      </c>
      <c r="P1114" s="12">
        <f>E1114/L1114</f>
        <v>100.23371794871794</v>
      </c>
      <c r="Q1114" t="str">
        <f>LEFT(N1114,SEARCH("/",N1114,1)-1)</f>
        <v>games</v>
      </c>
      <c r="R1114" t="str">
        <f>RIGHT(N1114,LEN(N1114)-SEARCH("/",N1114,1))</f>
        <v>video games</v>
      </c>
      <c r="S1114" s="15">
        <f t="shared" si="34"/>
        <v>41963.759386574078</v>
      </c>
      <c r="T1114" s="15">
        <f t="shared" si="35"/>
        <v>42023.354166666672</v>
      </c>
    </row>
    <row r="1115" spans="1:20" ht="60" x14ac:dyDescent="0.25">
      <c r="A1115">
        <v>1113</v>
      </c>
      <c r="B1115" s="3" t="s">
        <v>2288</v>
      </c>
      <c r="C1115" s="3" t="s">
        <v>2289</v>
      </c>
      <c r="D1115" s="12">
        <v>1000</v>
      </c>
      <c r="E1115" s="12">
        <v>5</v>
      </c>
      <c r="F1115" t="s">
        <v>357</v>
      </c>
      <c r="G1115" t="s">
        <v>24</v>
      </c>
      <c r="H1115" t="s">
        <v>25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2191</v>
      </c>
      <c r="O1115" s="8">
        <f>E1115/D1115*100</f>
        <v>0.5</v>
      </c>
      <c r="P1115" s="12">
        <f>E1115/L1115</f>
        <v>5</v>
      </c>
      <c r="Q1115" t="str">
        <f>LEFT(N1115,SEARCH("/",N1115,1)-1)</f>
        <v>games</v>
      </c>
      <c r="R1115" t="str">
        <f>RIGHT(N1115,LEN(N1115)-SEARCH("/",N1115,1))</f>
        <v>video games</v>
      </c>
      <c r="S1115" s="15">
        <f t="shared" si="34"/>
        <v>41835.977083333331</v>
      </c>
      <c r="T1115" s="15">
        <f t="shared" si="35"/>
        <v>41865.977083333331</v>
      </c>
    </row>
    <row r="1116" spans="1:20" ht="60" x14ac:dyDescent="0.25">
      <c r="A1116">
        <v>1114</v>
      </c>
      <c r="B1116" s="3" t="s">
        <v>2290</v>
      </c>
      <c r="C1116" s="3" t="s">
        <v>2291</v>
      </c>
      <c r="D1116" s="12">
        <v>6000</v>
      </c>
      <c r="E1116" s="12">
        <v>10</v>
      </c>
      <c r="F1116" t="s">
        <v>357</v>
      </c>
      <c r="G1116" t="s">
        <v>24</v>
      </c>
      <c r="H1116" t="s">
        <v>25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2191</v>
      </c>
      <c r="O1116" s="8">
        <f>E1116/D1116*100</f>
        <v>0.16666666666666669</v>
      </c>
      <c r="P1116" s="12">
        <f>E1116/L1116</f>
        <v>3.3333333333333335</v>
      </c>
      <c r="Q1116" t="str">
        <f>LEFT(N1116,SEARCH("/",N1116,1)-1)</f>
        <v>games</v>
      </c>
      <c r="R1116" t="str">
        <f>RIGHT(N1116,LEN(N1116)-SEARCH("/",N1116,1))</f>
        <v>video games</v>
      </c>
      <c r="S1116" s="15">
        <f t="shared" si="34"/>
        <v>41526.345914351856</v>
      </c>
      <c r="T1116" s="15">
        <f t="shared" si="35"/>
        <v>41556.345914351856</v>
      </c>
    </row>
    <row r="1117" spans="1:20" ht="60" x14ac:dyDescent="0.25">
      <c r="A1117">
        <v>1115</v>
      </c>
      <c r="B1117" s="3" t="s">
        <v>2292</v>
      </c>
      <c r="C1117" s="3" t="s">
        <v>2293</v>
      </c>
      <c r="D1117" s="12">
        <v>40000</v>
      </c>
      <c r="E1117" s="12">
        <v>53</v>
      </c>
      <c r="F1117" t="s">
        <v>357</v>
      </c>
      <c r="G1117" t="s">
        <v>17</v>
      </c>
      <c r="H1117" t="s">
        <v>18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2191</v>
      </c>
      <c r="O1117" s="8">
        <f>E1117/D1117*100</f>
        <v>0.13250000000000001</v>
      </c>
      <c r="P1117" s="12">
        <f>E1117/L1117</f>
        <v>13.25</v>
      </c>
      <c r="Q1117" t="str">
        <f>LEFT(N1117,SEARCH("/",N1117,1)-1)</f>
        <v>games</v>
      </c>
      <c r="R1117" t="str">
        <f>RIGHT(N1117,LEN(N1117)-SEARCH("/",N1117,1))</f>
        <v>video games</v>
      </c>
      <c r="S1117" s="15">
        <f t="shared" si="34"/>
        <v>42429.695543981477</v>
      </c>
      <c r="T1117" s="15">
        <f t="shared" si="35"/>
        <v>42459.653877314813</v>
      </c>
    </row>
    <row r="1118" spans="1:20" ht="45" x14ac:dyDescent="0.25">
      <c r="A1118">
        <v>1116</v>
      </c>
      <c r="B1118" s="3" t="s">
        <v>2294</v>
      </c>
      <c r="C1118" s="3" t="s">
        <v>2295</v>
      </c>
      <c r="D1118" s="12">
        <v>500000</v>
      </c>
      <c r="E1118" s="12">
        <v>178.52</v>
      </c>
      <c r="F1118" t="s">
        <v>357</v>
      </c>
      <c r="G1118" t="s">
        <v>17</v>
      </c>
      <c r="H1118" t="s">
        <v>18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2191</v>
      </c>
      <c r="O1118" s="8">
        <f>E1118/D1118*100</f>
        <v>3.5704000000000007E-2</v>
      </c>
      <c r="P1118" s="12">
        <f>E1118/L1118</f>
        <v>17.852</v>
      </c>
      <c r="Q1118" t="str">
        <f>LEFT(N1118,SEARCH("/",N1118,1)-1)</f>
        <v>games</v>
      </c>
      <c r="R1118" t="str">
        <f>RIGHT(N1118,LEN(N1118)-SEARCH("/",N1118,1))</f>
        <v>video games</v>
      </c>
      <c r="S1118" s="15">
        <f t="shared" si="34"/>
        <v>41009.847314814811</v>
      </c>
      <c r="T1118" s="15">
        <f t="shared" si="35"/>
        <v>41069.847314814811</v>
      </c>
    </row>
    <row r="1119" spans="1:20" ht="45" x14ac:dyDescent="0.25">
      <c r="A1119">
        <v>1117</v>
      </c>
      <c r="B1119" s="3" t="s">
        <v>2296</v>
      </c>
      <c r="C1119" s="3" t="s">
        <v>2297</v>
      </c>
      <c r="D1119" s="12">
        <v>1000</v>
      </c>
      <c r="E1119" s="12">
        <v>83</v>
      </c>
      <c r="F1119" t="s">
        <v>357</v>
      </c>
      <c r="G1119" t="s">
        <v>502</v>
      </c>
      <c r="H1119" t="s">
        <v>55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2191</v>
      </c>
      <c r="O1119" s="8">
        <f>E1119/D1119*100</f>
        <v>8.3000000000000007</v>
      </c>
      <c r="P1119" s="12">
        <f>E1119/L1119</f>
        <v>10.375</v>
      </c>
      <c r="Q1119" t="str">
        <f>LEFT(N1119,SEARCH("/",N1119,1)-1)</f>
        <v>games</v>
      </c>
      <c r="R1119" t="str">
        <f>RIGHT(N1119,LEN(N1119)-SEARCH("/",N1119,1))</f>
        <v>video games</v>
      </c>
      <c r="S1119" s="15">
        <f t="shared" si="34"/>
        <v>42333.598530092597</v>
      </c>
      <c r="T1119" s="15">
        <f t="shared" si="35"/>
        <v>42363.598530092597</v>
      </c>
    </row>
    <row r="1120" spans="1:20" ht="60" x14ac:dyDescent="0.25">
      <c r="A1120">
        <v>1118</v>
      </c>
      <c r="B1120" s="3" t="s">
        <v>2298</v>
      </c>
      <c r="C1120" s="3" t="s">
        <v>2299</v>
      </c>
      <c r="D1120" s="12">
        <v>4500</v>
      </c>
      <c r="E1120" s="12">
        <v>109</v>
      </c>
      <c r="F1120" t="s">
        <v>357</v>
      </c>
      <c r="G1120" t="s">
        <v>50</v>
      </c>
      <c r="H1120" t="s">
        <v>51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2191</v>
      </c>
      <c r="O1120" s="8">
        <f>E1120/D1120*100</f>
        <v>2.4222222222222221</v>
      </c>
      <c r="P1120" s="12">
        <f>E1120/L1120</f>
        <v>36.333333333333336</v>
      </c>
      <c r="Q1120" t="str">
        <f>LEFT(N1120,SEARCH("/",N1120,1)-1)</f>
        <v>games</v>
      </c>
      <c r="R1120" t="str">
        <f>RIGHT(N1120,LEN(N1120)-SEARCH("/",N1120,1))</f>
        <v>video games</v>
      </c>
      <c r="S1120" s="15">
        <f t="shared" si="34"/>
        <v>41704.16642361111</v>
      </c>
      <c r="T1120" s="15">
        <f t="shared" si="35"/>
        <v>41734.124756944446</v>
      </c>
    </row>
    <row r="1121" spans="1:20" ht="60" x14ac:dyDescent="0.25">
      <c r="A1121">
        <v>1119</v>
      </c>
      <c r="B1121" s="3" t="s">
        <v>2300</v>
      </c>
      <c r="C1121" s="3" t="s">
        <v>2301</v>
      </c>
      <c r="D1121" s="12">
        <v>2100</v>
      </c>
      <c r="E1121" s="12">
        <v>5</v>
      </c>
      <c r="F1121" t="s">
        <v>357</v>
      </c>
      <c r="G1121" t="s">
        <v>17</v>
      </c>
      <c r="H1121" t="s">
        <v>18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2191</v>
      </c>
      <c r="O1121" s="8">
        <f>E1121/D1121*100</f>
        <v>0.23809523809523811</v>
      </c>
      <c r="P1121" s="12">
        <f>E1121/L1121</f>
        <v>5</v>
      </c>
      <c r="Q1121" t="str">
        <f>LEFT(N1121,SEARCH("/",N1121,1)-1)</f>
        <v>games</v>
      </c>
      <c r="R1121" t="str">
        <f>RIGHT(N1121,LEN(N1121)-SEARCH("/",N1121,1))</f>
        <v>video games</v>
      </c>
      <c r="S1121" s="15">
        <f t="shared" si="34"/>
        <v>41722.792407407411</v>
      </c>
      <c r="T1121" s="15">
        <f t="shared" si="35"/>
        <v>41735.792407407411</v>
      </c>
    </row>
    <row r="1122" spans="1:20" ht="45" x14ac:dyDescent="0.25">
      <c r="A1122">
        <v>1120</v>
      </c>
      <c r="B1122" s="3" t="s">
        <v>2302</v>
      </c>
      <c r="C1122" s="3" t="s">
        <v>2303</v>
      </c>
      <c r="D1122" s="12">
        <v>25000</v>
      </c>
      <c r="E1122" s="12">
        <v>0</v>
      </c>
      <c r="F1122" t="s">
        <v>357</v>
      </c>
      <c r="G1122" t="s">
        <v>17</v>
      </c>
      <c r="H1122" t="s">
        <v>18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2191</v>
      </c>
      <c r="O1122" s="8">
        <f>E1122/D1122*100</f>
        <v>0</v>
      </c>
      <c r="P1122" s="12" t="e">
        <f>E1122/L1122</f>
        <v>#DIV/0!</v>
      </c>
      <c r="Q1122" t="str">
        <f>LEFT(N1122,SEARCH("/",N1122,1)-1)</f>
        <v>games</v>
      </c>
      <c r="R1122" t="str">
        <f>RIGHT(N1122,LEN(N1122)-SEARCH("/",N1122,1))</f>
        <v>video games</v>
      </c>
      <c r="S1122" s="15">
        <f t="shared" si="34"/>
        <v>40799.872685185182</v>
      </c>
      <c r="T1122" s="15">
        <f t="shared" si="35"/>
        <v>40844.872685185182</v>
      </c>
    </row>
    <row r="1123" spans="1:20" ht="45" x14ac:dyDescent="0.25">
      <c r="A1123">
        <v>1121</v>
      </c>
      <c r="B1123" s="3" t="s">
        <v>2304</v>
      </c>
      <c r="C1123" s="3" t="s">
        <v>2305</v>
      </c>
      <c r="D1123" s="12">
        <v>250000</v>
      </c>
      <c r="E1123" s="12">
        <v>29</v>
      </c>
      <c r="F1123" t="s">
        <v>357</v>
      </c>
      <c r="G1123" t="s">
        <v>17</v>
      </c>
      <c r="H1123" t="s">
        <v>18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2191</v>
      </c>
      <c r="O1123" s="8">
        <f>E1123/D1123*100</f>
        <v>1.1599999999999999E-2</v>
      </c>
      <c r="P1123" s="12">
        <f>E1123/L1123</f>
        <v>5.8</v>
      </c>
      <c r="Q1123" t="str">
        <f>LEFT(N1123,SEARCH("/",N1123,1)-1)</f>
        <v>games</v>
      </c>
      <c r="R1123" t="str">
        <f>RIGHT(N1123,LEN(N1123)-SEARCH("/",N1123,1))</f>
        <v>video games</v>
      </c>
      <c r="S1123" s="15">
        <f t="shared" si="34"/>
        <v>42412.934212962966</v>
      </c>
      <c r="T1123" s="15">
        <f t="shared" si="35"/>
        <v>42442.892546296294</v>
      </c>
    </row>
    <row r="1124" spans="1:20" ht="60" x14ac:dyDescent="0.25">
      <c r="A1124">
        <v>1122</v>
      </c>
      <c r="B1124" s="3" t="s">
        <v>2306</v>
      </c>
      <c r="C1124" s="3" t="s">
        <v>2307</v>
      </c>
      <c r="D1124" s="12">
        <v>3200</v>
      </c>
      <c r="E1124" s="12">
        <v>0</v>
      </c>
      <c r="F1124" t="s">
        <v>357</v>
      </c>
      <c r="G1124" t="s">
        <v>24</v>
      </c>
      <c r="H1124" t="s">
        <v>25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2191</v>
      </c>
      <c r="O1124" s="8">
        <f>E1124/D1124*100</f>
        <v>0</v>
      </c>
      <c r="P1124" s="12" t="e">
        <f>E1124/L1124</f>
        <v>#DIV/0!</v>
      </c>
      <c r="Q1124" t="str">
        <f>LEFT(N1124,SEARCH("/",N1124,1)-1)</f>
        <v>games</v>
      </c>
      <c r="R1124" t="str">
        <f>RIGHT(N1124,LEN(N1124)-SEARCH("/",N1124,1))</f>
        <v>video games</v>
      </c>
      <c r="S1124" s="15">
        <f t="shared" si="34"/>
        <v>41410.703993055555</v>
      </c>
      <c r="T1124" s="15">
        <f t="shared" si="35"/>
        <v>41424.703993055555</v>
      </c>
    </row>
    <row r="1125" spans="1:20" ht="60" x14ac:dyDescent="0.25">
      <c r="A1125">
        <v>1123</v>
      </c>
      <c r="B1125" s="3" t="s">
        <v>2308</v>
      </c>
      <c r="C1125" s="3" t="s">
        <v>2309</v>
      </c>
      <c r="D1125" s="12">
        <v>5000</v>
      </c>
      <c r="E1125" s="12">
        <v>11</v>
      </c>
      <c r="F1125" t="s">
        <v>357</v>
      </c>
      <c r="G1125" t="s">
        <v>17</v>
      </c>
      <c r="H1125" t="s">
        <v>18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2191</v>
      </c>
      <c r="O1125" s="8">
        <f>E1125/D1125*100</f>
        <v>0.22</v>
      </c>
      <c r="P1125" s="12">
        <f>E1125/L1125</f>
        <v>3.6666666666666665</v>
      </c>
      <c r="Q1125" t="str">
        <f>LEFT(N1125,SEARCH("/",N1125,1)-1)</f>
        <v>games</v>
      </c>
      <c r="R1125" t="str">
        <f>RIGHT(N1125,LEN(N1125)-SEARCH("/",N1125,1))</f>
        <v>video games</v>
      </c>
      <c r="S1125" s="15">
        <f t="shared" si="34"/>
        <v>41718.5237037037</v>
      </c>
      <c r="T1125" s="15">
        <f t="shared" si="35"/>
        <v>41748.5237037037</v>
      </c>
    </row>
    <row r="1126" spans="1:20" ht="60" x14ac:dyDescent="0.25">
      <c r="A1126">
        <v>1124</v>
      </c>
      <c r="B1126" s="3" t="s">
        <v>2310</v>
      </c>
      <c r="C1126" s="3" t="s">
        <v>2311</v>
      </c>
      <c r="D1126" s="12">
        <v>90000</v>
      </c>
      <c r="E1126" s="12">
        <v>425</v>
      </c>
      <c r="F1126" t="s">
        <v>357</v>
      </c>
      <c r="G1126" t="s">
        <v>17</v>
      </c>
      <c r="H1126" t="s">
        <v>18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2312</v>
      </c>
      <c r="O1126" s="8">
        <f>E1126/D1126*100</f>
        <v>0.47222222222222221</v>
      </c>
      <c r="P1126" s="12">
        <f>E1126/L1126</f>
        <v>60.714285714285715</v>
      </c>
      <c r="Q1126" t="str">
        <f>LEFT(N1126,SEARCH("/",N1126,1)-1)</f>
        <v>games</v>
      </c>
      <c r="R1126" t="str">
        <f>RIGHT(N1126,LEN(N1126)-SEARCH("/",N1126,1))</f>
        <v>mobile games</v>
      </c>
      <c r="S1126" s="15">
        <f t="shared" si="34"/>
        <v>42094.667256944449</v>
      </c>
      <c r="T1126" s="15">
        <f t="shared" si="35"/>
        <v>42124.667256944449</v>
      </c>
    </row>
    <row r="1127" spans="1:20" ht="60" x14ac:dyDescent="0.25">
      <c r="A1127">
        <v>1125</v>
      </c>
      <c r="B1127" s="3" t="s">
        <v>2313</v>
      </c>
      <c r="C1127" s="3" t="s">
        <v>2314</v>
      </c>
      <c r="D1127" s="12">
        <v>3000</v>
      </c>
      <c r="E1127" s="12">
        <v>0</v>
      </c>
      <c r="F1127" t="s">
        <v>357</v>
      </c>
      <c r="G1127" t="s">
        <v>24</v>
      </c>
      <c r="H1127" t="s">
        <v>25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2312</v>
      </c>
      <c r="O1127" s="8">
        <f>E1127/D1127*100</f>
        <v>0</v>
      </c>
      <c r="P1127" s="12" t="e">
        <f>E1127/L1127</f>
        <v>#DIV/0!</v>
      </c>
      <c r="Q1127" t="str">
        <f>LEFT(N1127,SEARCH("/",N1127,1)-1)</f>
        <v>games</v>
      </c>
      <c r="R1127" t="str">
        <f>RIGHT(N1127,LEN(N1127)-SEARCH("/",N1127,1))</f>
        <v>mobile games</v>
      </c>
      <c r="S1127" s="15">
        <f t="shared" si="34"/>
        <v>42212.624189814815</v>
      </c>
      <c r="T1127" s="15">
        <f t="shared" si="35"/>
        <v>42272.624189814815</v>
      </c>
    </row>
    <row r="1128" spans="1:20" ht="45" x14ac:dyDescent="0.25">
      <c r="A1128">
        <v>1126</v>
      </c>
      <c r="B1128" s="3" t="s">
        <v>2315</v>
      </c>
      <c r="C1128" s="3" t="s">
        <v>2316</v>
      </c>
      <c r="D1128" s="12">
        <v>2000</v>
      </c>
      <c r="E1128" s="12">
        <v>10</v>
      </c>
      <c r="F1128" t="s">
        <v>357</v>
      </c>
      <c r="G1128" t="s">
        <v>17</v>
      </c>
      <c r="H1128" t="s">
        <v>18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2312</v>
      </c>
      <c r="O1128" s="8">
        <f>E1128/D1128*100</f>
        <v>0.5</v>
      </c>
      <c r="P1128" s="12">
        <f>E1128/L1128</f>
        <v>5</v>
      </c>
      <c r="Q1128" t="str">
        <f>LEFT(N1128,SEARCH("/",N1128,1)-1)</f>
        <v>games</v>
      </c>
      <c r="R1128" t="str">
        <f>RIGHT(N1128,LEN(N1128)-SEARCH("/",N1128,1))</f>
        <v>mobile games</v>
      </c>
      <c r="S1128" s="15">
        <f t="shared" si="34"/>
        <v>42535.327476851846</v>
      </c>
      <c r="T1128" s="15">
        <f t="shared" si="35"/>
        <v>42565.327476851846</v>
      </c>
    </row>
    <row r="1129" spans="1:20" ht="60" x14ac:dyDescent="0.25">
      <c r="A1129">
        <v>1127</v>
      </c>
      <c r="B1129" s="3" t="s">
        <v>2317</v>
      </c>
      <c r="C1129" s="3" t="s">
        <v>2318</v>
      </c>
      <c r="D1129" s="12">
        <v>35000</v>
      </c>
      <c r="E1129" s="12">
        <v>585</v>
      </c>
      <c r="F1129" t="s">
        <v>357</v>
      </c>
      <c r="G1129" t="s">
        <v>17</v>
      </c>
      <c r="H1129" t="s">
        <v>18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2312</v>
      </c>
      <c r="O1129" s="8">
        <f>E1129/D1129*100</f>
        <v>1.6714285714285713</v>
      </c>
      <c r="P1129" s="12">
        <f>E1129/L1129</f>
        <v>25.434782608695652</v>
      </c>
      <c r="Q1129" t="str">
        <f>LEFT(N1129,SEARCH("/",N1129,1)-1)</f>
        <v>games</v>
      </c>
      <c r="R1129" t="str">
        <f>RIGHT(N1129,LEN(N1129)-SEARCH("/",N1129,1))</f>
        <v>mobile games</v>
      </c>
      <c r="S1129" s="15">
        <f t="shared" si="34"/>
        <v>41926.854166666664</v>
      </c>
      <c r="T1129" s="15">
        <f t="shared" si="35"/>
        <v>41957.895833333328</v>
      </c>
    </row>
    <row r="1130" spans="1:20" x14ac:dyDescent="0.25">
      <c r="A1130">
        <v>1128</v>
      </c>
      <c r="B1130" s="3" t="s">
        <v>2319</v>
      </c>
      <c r="C1130" s="3" t="s">
        <v>2320</v>
      </c>
      <c r="D1130" s="12">
        <v>1000</v>
      </c>
      <c r="E1130" s="12">
        <v>1</v>
      </c>
      <c r="F1130" t="s">
        <v>357</v>
      </c>
      <c r="G1130" t="s">
        <v>24</v>
      </c>
      <c r="H1130" t="s">
        <v>25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2312</v>
      </c>
      <c r="O1130" s="8">
        <f>E1130/D1130*100</f>
        <v>0.1</v>
      </c>
      <c r="P1130" s="12">
        <f>E1130/L1130</f>
        <v>1</v>
      </c>
      <c r="Q1130" t="str">
        <f>LEFT(N1130,SEARCH("/",N1130,1)-1)</f>
        <v>games</v>
      </c>
      <c r="R1130" t="str">
        <f>RIGHT(N1130,LEN(N1130)-SEARCH("/",N1130,1))</f>
        <v>mobile games</v>
      </c>
      <c r="S1130" s="15">
        <f t="shared" si="34"/>
        <v>41828.649502314816</v>
      </c>
      <c r="T1130" s="15">
        <f t="shared" si="35"/>
        <v>41858.649502314816</v>
      </c>
    </row>
    <row r="1131" spans="1:20" ht="45" x14ac:dyDescent="0.25">
      <c r="A1131">
        <v>1129</v>
      </c>
      <c r="B1131" s="3" t="s">
        <v>2321</v>
      </c>
      <c r="C1131" s="3" t="s">
        <v>2322</v>
      </c>
      <c r="D1131" s="12">
        <v>20000</v>
      </c>
      <c r="E1131" s="12">
        <v>21</v>
      </c>
      <c r="F1131" t="s">
        <v>357</v>
      </c>
      <c r="G1131" t="s">
        <v>17</v>
      </c>
      <c r="H1131" t="s">
        <v>18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2312</v>
      </c>
      <c r="O1131" s="8">
        <f>E1131/D1131*100</f>
        <v>0.105</v>
      </c>
      <c r="P1131" s="12">
        <f>E1131/L1131</f>
        <v>10.5</v>
      </c>
      <c r="Q1131" t="str">
        <f>LEFT(N1131,SEARCH("/",N1131,1)-1)</f>
        <v>games</v>
      </c>
      <c r="R1131" t="str">
        <f>RIGHT(N1131,LEN(N1131)-SEARCH("/",N1131,1))</f>
        <v>mobile games</v>
      </c>
      <c r="S1131" s="15">
        <f t="shared" si="34"/>
        <v>42496.264965277776</v>
      </c>
      <c r="T1131" s="15">
        <f t="shared" si="35"/>
        <v>42526.264965277776</v>
      </c>
    </row>
    <row r="1132" spans="1:20" ht="60" x14ac:dyDescent="0.25">
      <c r="A1132">
        <v>1130</v>
      </c>
      <c r="B1132" s="3" t="s">
        <v>2323</v>
      </c>
      <c r="C1132" s="3" t="s">
        <v>2324</v>
      </c>
      <c r="D1132" s="12">
        <v>5000</v>
      </c>
      <c r="E1132" s="12">
        <v>11</v>
      </c>
      <c r="F1132" t="s">
        <v>357</v>
      </c>
      <c r="G1132" t="s">
        <v>17</v>
      </c>
      <c r="H1132" t="s">
        <v>18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2312</v>
      </c>
      <c r="O1132" s="8">
        <f>E1132/D1132*100</f>
        <v>0.22</v>
      </c>
      <c r="P1132" s="12">
        <f>E1132/L1132</f>
        <v>3.6666666666666665</v>
      </c>
      <c r="Q1132" t="str">
        <f>LEFT(N1132,SEARCH("/",N1132,1)-1)</f>
        <v>games</v>
      </c>
      <c r="R1132" t="str">
        <f>RIGHT(N1132,LEN(N1132)-SEARCH("/",N1132,1))</f>
        <v>mobile games</v>
      </c>
      <c r="S1132" s="15">
        <f t="shared" si="34"/>
        <v>41908.996527777781</v>
      </c>
      <c r="T1132" s="15">
        <f t="shared" si="35"/>
        <v>41969.038194444445</v>
      </c>
    </row>
    <row r="1133" spans="1:20" ht="60" x14ac:dyDescent="0.25">
      <c r="A1133">
        <v>1131</v>
      </c>
      <c r="B1133" s="3" t="s">
        <v>2325</v>
      </c>
      <c r="C1133" s="3" t="s">
        <v>2326</v>
      </c>
      <c r="D1133" s="12">
        <v>40000</v>
      </c>
      <c r="E1133" s="12">
        <v>0</v>
      </c>
      <c r="F1133" t="s">
        <v>357</v>
      </c>
      <c r="G1133" t="s">
        <v>50</v>
      </c>
      <c r="H1133" t="s">
        <v>51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2312</v>
      </c>
      <c r="O1133" s="8">
        <f>E1133/D1133*100</f>
        <v>0</v>
      </c>
      <c r="P1133" s="12" t="e">
        <f>E1133/L1133</f>
        <v>#DIV/0!</v>
      </c>
      <c r="Q1133" t="str">
        <f>LEFT(N1133,SEARCH("/",N1133,1)-1)</f>
        <v>games</v>
      </c>
      <c r="R1133" t="str">
        <f>RIGHT(N1133,LEN(N1133)-SEARCH("/",N1133,1))</f>
        <v>mobile games</v>
      </c>
      <c r="S1133" s="15">
        <f t="shared" si="34"/>
        <v>42332.908194444448</v>
      </c>
      <c r="T1133" s="15">
        <f t="shared" si="35"/>
        <v>42362.908194444448</v>
      </c>
    </row>
    <row r="1134" spans="1:20" ht="45" x14ac:dyDescent="0.25">
      <c r="A1134">
        <v>1132</v>
      </c>
      <c r="B1134" s="3" t="s">
        <v>2327</v>
      </c>
      <c r="C1134" s="3" t="s">
        <v>2328</v>
      </c>
      <c r="D1134" s="12">
        <v>10000</v>
      </c>
      <c r="E1134" s="12">
        <v>1438</v>
      </c>
      <c r="F1134" t="s">
        <v>357</v>
      </c>
      <c r="G1134" t="s">
        <v>159</v>
      </c>
      <c r="H1134" t="s">
        <v>160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2312</v>
      </c>
      <c r="O1134" s="8">
        <f>E1134/D1134*100</f>
        <v>14.38</v>
      </c>
      <c r="P1134" s="12">
        <f>E1134/L1134</f>
        <v>110.61538461538461</v>
      </c>
      <c r="Q1134" t="str">
        <f>LEFT(N1134,SEARCH("/",N1134,1)-1)</f>
        <v>games</v>
      </c>
      <c r="R1134" t="str">
        <f>RIGHT(N1134,LEN(N1134)-SEARCH("/",N1134,1))</f>
        <v>mobile games</v>
      </c>
      <c r="S1134" s="15">
        <f t="shared" si="34"/>
        <v>42706.115405092598</v>
      </c>
      <c r="T1134" s="15">
        <f t="shared" si="35"/>
        <v>42736.115405092598</v>
      </c>
    </row>
    <row r="1135" spans="1:20" ht="60" x14ac:dyDescent="0.25">
      <c r="A1135">
        <v>1133</v>
      </c>
      <c r="B1135" s="3" t="s">
        <v>2329</v>
      </c>
      <c r="C1135" s="3" t="s">
        <v>2330</v>
      </c>
      <c r="D1135" s="12">
        <v>3000</v>
      </c>
      <c r="E1135" s="12">
        <v>20</v>
      </c>
      <c r="F1135" t="s">
        <v>357</v>
      </c>
      <c r="G1135" t="s">
        <v>24</v>
      </c>
      <c r="H1135" t="s">
        <v>25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2312</v>
      </c>
      <c r="O1135" s="8">
        <f>E1135/D1135*100</f>
        <v>0.66666666666666674</v>
      </c>
      <c r="P1135" s="12">
        <f>E1135/L1135</f>
        <v>20</v>
      </c>
      <c r="Q1135" t="str">
        <f>LEFT(N1135,SEARCH("/",N1135,1)-1)</f>
        <v>games</v>
      </c>
      <c r="R1135" t="str">
        <f>RIGHT(N1135,LEN(N1135)-SEARCH("/",N1135,1))</f>
        <v>mobile games</v>
      </c>
      <c r="S1135" s="15">
        <f t="shared" si="34"/>
        <v>41821.407187500001</v>
      </c>
      <c r="T1135" s="15">
        <f t="shared" si="35"/>
        <v>41851.407187500001</v>
      </c>
    </row>
    <row r="1136" spans="1:20" ht="45" x14ac:dyDescent="0.25">
      <c r="A1136">
        <v>1134</v>
      </c>
      <c r="B1136" s="3" t="s">
        <v>2331</v>
      </c>
      <c r="C1136" s="3" t="s">
        <v>2332</v>
      </c>
      <c r="D1136" s="12">
        <v>25000</v>
      </c>
      <c r="E1136" s="12">
        <v>1</v>
      </c>
      <c r="F1136" t="s">
        <v>357</v>
      </c>
      <c r="G1136" t="s">
        <v>50</v>
      </c>
      <c r="H1136" t="s">
        <v>51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2312</v>
      </c>
      <c r="O1136" s="8">
        <f>E1136/D1136*100</f>
        <v>4.0000000000000001E-3</v>
      </c>
      <c r="P1136" s="12">
        <f>E1136/L1136</f>
        <v>1</v>
      </c>
      <c r="Q1136" t="str">
        <f>LEFT(N1136,SEARCH("/",N1136,1)-1)</f>
        <v>games</v>
      </c>
      <c r="R1136" t="str">
        <f>RIGHT(N1136,LEN(N1136)-SEARCH("/",N1136,1))</f>
        <v>mobile games</v>
      </c>
      <c r="S1136" s="15">
        <f t="shared" si="34"/>
        <v>41958.285046296296</v>
      </c>
      <c r="T1136" s="15">
        <f t="shared" si="35"/>
        <v>41972.189583333333</v>
      </c>
    </row>
    <row r="1137" spans="1:20" ht="60" x14ac:dyDescent="0.25">
      <c r="A1137">
        <v>1135</v>
      </c>
      <c r="B1137" s="3" t="s">
        <v>2333</v>
      </c>
      <c r="C1137" s="3" t="s">
        <v>2334</v>
      </c>
      <c r="D1137" s="12">
        <v>1000</v>
      </c>
      <c r="E1137" s="12">
        <v>50</v>
      </c>
      <c r="F1137" t="s">
        <v>357</v>
      </c>
      <c r="G1137" t="s">
        <v>502</v>
      </c>
      <c r="H1137" t="s">
        <v>55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2312</v>
      </c>
      <c r="O1137" s="8">
        <f>E1137/D1137*100</f>
        <v>5</v>
      </c>
      <c r="P1137" s="12">
        <f>E1137/L1137</f>
        <v>50</v>
      </c>
      <c r="Q1137" t="str">
        <f>LEFT(N1137,SEARCH("/",N1137,1)-1)</f>
        <v>games</v>
      </c>
      <c r="R1137" t="str">
        <f>RIGHT(N1137,LEN(N1137)-SEARCH("/",N1137,1))</f>
        <v>mobile games</v>
      </c>
      <c r="S1137" s="15">
        <f t="shared" si="34"/>
        <v>42558.989513888882</v>
      </c>
      <c r="T1137" s="15">
        <f t="shared" si="35"/>
        <v>42588.989513888882</v>
      </c>
    </row>
    <row r="1138" spans="1:20" ht="45" x14ac:dyDescent="0.25">
      <c r="A1138">
        <v>1136</v>
      </c>
      <c r="B1138" s="3" t="s">
        <v>2335</v>
      </c>
      <c r="C1138" s="3" t="s">
        <v>2336</v>
      </c>
      <c r="D1138" s="12">
        <v>4190</v>
      </c>
      <c r="E1138" s="12">
        <v>270</v>
      </c>
      <c r="F1138" t="s">
        <v>357</v>
      </c>
      <c r="G1138" t="s">
        <v>179</v>
      </c>
      <c r="H1138" t="s">
        <v>55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2312</v>
      </c>
      <c r="O1138" s="8">
        <f>E1138/D1138*100</f>
        <v>6.4439140811455857</v>
      </c>
      <c r="P1138" s="12">
        <f>E1138/L1138</f>
        <v>45</v>
      </c>
      <c r="Q1138" t="str">
        <f>LEFT(N1138,SEARCH("/",N1138,1)-1)</f>
        <v>games</v>
      </c>
      <c r="R1138" t="str">
        <f>RIGHT(N1138,LEN(N1138)-SEARCH("/",N1138,1))</f>
        <v>mobile games</v>
      </c>
      <c r="S1138" s="15">
        <f t="shared" si="34"/>
        <v>42327.671631944439</v>
      </c>
      <c r="T1138" s="15">
        <f t="shared" si="35"/>
        <v>42357.671631944439</v>
      </c>
    </row>
    <row r="1139" spans="1:20" ht="60" x14ac:dyDescent="0.25">
      <c r="A1139">
        <v>1137</v>
      </c>
      <c r="B1139" s="3" t="s">
        <v>2337</v>
      </c>
      <c r="C1139" s="3" t="s">
        <v>2338</v>
      </c>
      <c r="D1139" s="12">
        <v>25000</v>
      </c>
      <c r="E1139" s="12">
        <v>9875</v>
      </c>
      <c r="F1139" t="s">
        <v>357</v>
      </c>
      <c r="G1139" t="s">
        <v>17</v>
      </c>
      <c r="H1139" t="s">
        <v>18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2312</v>
      </c>
      <c r="O1139" s="8">
        <f>E1139/D1139*100</f>
        <v>39.5</v>
      </c>
      <c r="P1139" s="12">
        <f>E1139/L1139</f>
        <v>253.2051282051282</v>
      </c>
      <c r="Q1139" t="str">
        <f>LEFT(N1139,SEARCH("/",N1139,1)-1)</f>
        <v>games</v>
      </c>
      <c r="R1139" t="str">
        <f>RIGHT(N1139,LEN(N1139)-SEARCH("/",N1139,1))</f>
        <v>mobile games</v>
      </c>
      <c r="S1139" s="15">
        <f t="shared" si="34"/>
        <v>42453.819687499999</v>
      </c>
      <c r="T1139" s="15">
        <f t="shared" si="35"/>
        <v>42483.819687499999</v>
      </c>
    </row>
    <row r="1140" spans="1:20" ht="60" x14ac:dyDescent="0.25">
      <c r="A1140">
        <v>1138</v>
      </c>
      <c r="B1140" s="3" t="s">
        <v>2339</v>
      </c>
      <c r="C1140" s="3" t="s">
        <v>2340</v>
      </c>
      <c r="D1140" s="12">
        <v>35000</v>
      </c>
      <c r="E1140" s="12">
        <v>125</v>
      </c>
      <c r="F1140" t="s">
        <v>357</v>
      </c>
      <c r="G1140" t="s">
        <v>17</v>
      </c>
      <c r="H1140" t="s">
        <v>18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2312</v>
      </c>
      <c r="O1140" s="8">
        <f>E1140/D1140*100</f>
        <v>0.35714285714285715</v>
      </c>
      <c r="P1140" s="12">
        <f>E1140/L1140</f>
        <v>31.25</v>
      </c>
      <c r="Q1140" t="str">
        <f>LEFT(N1140,SEARCH("/",N1140,1)-1)</f>
        <v>games</v>
      </c>
      <c r="R1140" t="str">
        <f>RIGHT(N1140,LEN(N1140)-SEARCH("/",N1140,1))</f>
        <v>mobile games</v>
      </c>
      <c r="S1140" s="15">
        <f t="shared" si="34"/>
        <v>42736.9066087963</v>
      </c>
      <c r="T1140" s="15">
        <f t="shared" si="35"/>
        <v>42756.9066087963</v>
      </c>
    </row>
    <row r="1141" spans="1:20" ht="60" x14ac:dyDescent="0.25">
      <c r="A1141">
        <v>1139</v>
      </c>
      <c r="B1141" s="3" t="s">
        <v>2341</v>
      </c>
      <c r="C1141" s="3" t="s">
        <v>2342</v>
      </c>
      <c r="D1141" s="12">
        <v>8000</v>
      </c>
      <c r="E1141" s="12">
        <v>5</v>
      </c>
      <c r="F1141" t="s">
        <v>357</v>
      </c>
      <c r="G1141" t="s">
        <v>17</v>
      </c>
      <c r="H1141" t="s">
        <v>18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2312</v>
      </c>
      <c r="O1141" s="8">
        <f>E1141/D1141*100</f>
        <v>6.25E-2</v>
      </c>
      <c r="P1141" s="12">
        <f>E1141/L1141</f>
        <v>5</v>
      </c>
      <c r="Q1141" t="str">
        <f>LEFT(N1141,SEARCH("/",N1141,1)-1)</f>
        <v>games</v>
      </c>
      <c r="R1141" t="str">
        <f>RIGHT(N1141,LEN(N1141)-SEARCH("/",N1141,1))</f>
        <v>mobile games</v>
      </c>
      <c r="S1141" s="15">
        <f t="shared" si="34"/>
        <v>41975.347523148142</v>
      </c>
      <c r="T1141" s="15">
        <f t="shared" si="35"/>
        <v>42005.347523148142</v>
      </c>
    </row>
    <row r="1142" spans="1:20" ht="45" x14ac:dyDescent="0.25">
      <c r="A1142">
        <v>1140</v>
      </c>
      <c r="B1142" s="3" t="s">
        <v>2343</v>
      </c>
      <c r="C1142" s="3" t="s">
        <v>2344</v>
      </c>
      <c r="D1142" s="12">
        <v>5000</v>
      </c>
      <c r="E1142" s="12">
        <v>0</v>
      </c>
      <c r="F1142" t="s">
        <v>357</v>
      </c>
      <c r="G1142" t="s">
        <v>24</v>
      </c>
      <c r="H1142" t="s">
        <v>25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2312</v>
      </c>
      <c r="O1142" s="8">
        <f>E1142/D1142*100</f>
        <v>0</v>
      </c>
      <c r="P1142" s="12" t="e">
        <f>E1142/L1142</f>
        <v>#DIV/0!</v>
      </c>
      <c r="Q1142" t="str">
        <f>LEFT(N1142,SEARCH("/",N1142,1)-1)</f>
        <v>games</v>
      </c>
      <c r="R1142" t="str">
        <f>RIGHT(N1142,LEN(N1142)-SEARCH("/",N1142,1))</f>
        <v>mobile games</v>
      </c>
      <c r="S1142" s="15">
        <f t="shared" si="34"/>
        <v>42192.462048611109</v>
      </c>
      <c r="T1142" s="15">
        <f t="shared" si="35"/>
        <v>42222.462048611109</v>
      </c>
    </row>
    <row r="1143" spans="1:20" x14ac:dyDescent="0.25">
      <c r="A1143">
        <v>1141</v>
      </c>
      <c r="B1143" s="3" t="s">
        <v>2345</v>
      </c>
      <c r="C1143" s="3" t="s">
        <v>2346</v>
      </c>
      <c r="D1143" s="12">
        <v>500</v>
      </c>
      <c r="E1143" s="12">
        <v>0</v>
      </c>
      <c r="F1143" t="s">
        <v>357</v>
      </c>
      <c r="G1143" t="s">
        <v>502</v>
      </c>
      <c r="H1143" t="s">
        <v>55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2312</v>
      </c>
      <c r="O1143" s="8">
        <f>E1143/D1143*100</f>
        <v>0</v>
      </c>
      <c r="P1143" s="12" t="e">
        <f>E1143/L1143</f>
        <v>#DIV/0!</v>
      </c>
      <c r="Q1143" t="str">
        <f>LEFT(N1143,SEARCH("/",N1143,1)-1)</f>
        <v>games</v>
      </c>
      <c r="R1143" t="str">
        <f>RIGHT(N1143,LEN(N1143)-SEARCH("/",N1143,1))</f>
        <v>mobile games</v>
      </c>
      <c r="S1143" s="15">
        <f t="shared" si="34"/>
        <v>42164.699652777781</v>
      </c>
      <c r="T1143" s="15">
        <f t="shared" si="35"/>
        <v>42194.699652777781</v>
      </c>
    </row>
    <row r="1144" spans="1:20" ht="45" x14ac:dyDescent="0.25">
      <c r="A1144">
        <v>1142</v>
      </c>
      <c r="B1144" s="3" t="s">
        <v>2347</v>
      </c>
      <c r="C1144" s="3" t="s">
        <v>2348</v>
      </c>
      <c r="D1144" s="12">
        <v>4000</v>
      </c>
      <c r="E1144" s="12">
        <v>0</v>
      </c>
      <c r="F1144" t="s">
        <v>357</v>
      </c>
      <c r="G1144" t="s">
        <v>17</v>
      </c>
      <c r="H1144" t="s">
        <v>18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2312</v>
      </c>
      <c r="O1144" s="8">
        <f>E1144/D1144*100</f>
        <v>0</v>
      </c>
      <c r="P1144" s="12" t="e">
        <f>E1144/L1144</f>
        <v>#DIV/0!</v>
      </c>
      <c r="Q1144" t="str">
        <f>LEFT(N1144,SEARCH("/",N1144,1)-1)</f>
        <v>games</v>
      </c>
      <c r="R1144" t="str">
        <f>RIGHT(N1144,LEN(N1144)-SEARCH("/",N1144,1))</f>
        <v>mobile games</v>
      </c>
      <c r="S1144" s="15">
        <f t="shared" si="34"/>
        <v>42022.006099537044</v>
      </c>
      <c r="T1144" s="15">
        <f t="shared" si="35"/>
        <v>42052.006099537044</v>
      </c>
    </row>
    <row r="1145" spans="1:20" ht="60" x14ac:dyDescent="0.25">
      <c r="A1145">
        <v>1143</v>
      </c>
      <c r="B1145" s="3" t="s">
        <v>2349</v>
      </c>
      <c r="C1145" s="3" t="s">
        <v>2350</v>
      </c>
      <c r="D1145" s="12">
        <v>45000</v>
      </c>
      <c r="E1145" s="12">
        <v>186</v>
      </c>
      <c r="F1145" t="s">
        <v>357</v>
      </c>
      <c r="G1145" t="s">
        <v>17</v>
      </c>
      <c r="H1145" t="s">
        <v>18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2312</v>
      </c>
      <c r="O1145" s="8">
        <f>E1145/D1145*100</f>
        <v>0.41333333333333333</v>
      </c>
      <c r="P1145" s="12">
        <f>E1145/L1145</f>
        <v>23.25</v>
      </c>
      <c r="Q1145" t="str">
        <f>LEFT(N1145,SEARCH("/",N1145,1)-1)</f>
        <v>games</v>
      </c>
      <c r="R1145" t="str">
        <f>RIGHT(N1145,LEN(N1145)-SEARCH("/",N1145,1))</f>
        <v>mobile games</v>
      </c>
      <c r="S1145" s="15">
        <f t="shared" si="34"/>
        <v>42325.19358796296</v>
      </c>
      <c r="T1145" s="15">
        <f t="shared" si="35"/>
        <v>42355.19358796296</v>
      </c>
    </row>
    <row r="1146" spans="1:20" ht="45" x14ac:dyDescent="0.25">
      <c r="A1146">
        <v>1144</v>
      </c>
      <c r="B1146" s="3" t="s">
        <v>2351</v>
      </c>
      <c r="C1146" s="3" t="s">
        <v>2352</v>
      </c>
      <c r="D1146" s="12">
        <v>9300</v>
      </c>
      <c r="E1146" s="12">
        <v>0</v>
      </c>
      <c r="F1146" t="s">
        <v>357</v>
      </c>
      <c r="G1146" t="s">
        <v>17</v>
      </c>
      <c r="H1146" t="s">
        <v>18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2353</v>
      </c>
      <c r="O1146" s="8">
        <f>E1146/D1146*100</f>
        <v>0</v>
      </c>
      <c r="P1146" s="12" t="e">
        <f>E1146/L1146</f>
        <v>#DIV/0!</v>
      </c>
      <c r="Q1146" t="str">
        <f>LEFT(N1146,SEARCH("/",N1146,1)-1)</f>
        <v>food</v>
      </c>
      <c r="R1146" t="str">
        <f>RIGHT(N1146,LEN(N1146)-SEARCH("/",N1146,1))</f>
        <v>food trucks</v>
      </c>
      <c r="S1146" s="15">
        <f t="shared" si="34"/>
        <v>42093.181944444441</v>
      </c>
      <c r="T1146" s="15">
        <f t="shared" si="35"/>
        <v>42123.181944444441</v>
      </c>
    </row>
    <row r="1147" spans="1:20" ht="45" x14ac:dyDescent="0.25">
      <c r="A1147">
        <v>1145</v>
      </c>
      <c r="B1147" s="3" t="s">
        <v>2354</v>
      </c>
      <c r="C1147" s="3" t="s">
        <v>2355</v>
      </c>
      <c r="D1147" s="12">
        <v>80000</v>
      </c>
      <c r="E1147" s="12">
        <v>100</v>
      </c>
      <c r="F1147" t="s">
        <v>357</v>
      </c>
      <c r="G1147" t="s">
        <v>17</v>
      </c>
      <c r="H1147" t="s">
        <v>18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2353</v>
      </c>
      <c r="O1147" s="8">
        <f>E1147/D1147*100</f>
        <v>0.125</v>
      </c>
      <c r="P1147" s="12">
        <f>E1147/L1147</f>
        <v>100</v>
      </c>
      <c r="Q1147" t="str">
        <f>LEFT(N1147,SEARCH("/",N1147,1)-1)</f>
        <v>food</v>
      </c>
      <c r="R1147" t="str">
        <f>RIGHT(N1147,LEN(N1147)-SEARCH("/",N1147,1))</f>
        <v>food trucks</v>
      </c>
      <c r="S1147" s="15">
        <f t="shared" si="34"/>
        <v>41854.747592592597</v>
      </c>
      <c r="T1147" s="15">
        <f t="shared" si="35"/>
        <v>41914.747592592597</v>
      </c>
    </row>
    <row r="1148" spans="1:20" ht="45" x14ac:dyDescent="0.25">
      <c r="A1148">
        <v>1146</v>
      </c>
      <c r="B1148" s="3" t="s">
        <v>2356</v>
      </c>
      <c r="C1148" s="3" t="s">
        <v>2357</v>
      </c>
      <c r="D1148" s="12">
        <v>6000</v>
      </c>
      <c r="E1148" s="12">
        <v>530</v>
      </c>
      <c r="F1148" t="s">
        <v>357</v>
      </c>
      <c r="G1148" t="s">
        <v>17</v>
      </c>
      <c r="H1148" t="s">
        <v>18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2353</v>
      </c>
      <c r="O1148" s="8">
        <f>E1148/D1148*100</f>
        <v>8.8333333333333339</v>
      </c>
      <c r="P1148" s="12">
        <f>E1148/L1148</f>
        <v>44.166666666666664</v>
      </c>
      <c r="Q1148" t="str">
        <f>LEFT(N1148,SEARCH("/",N1148,1)-1)</f>
        <v>food</v>
      </c>
      <c r="R1148" t="str">
        <f>RIGHT(N1148,LEN(N1148)-SEARCH("/",N1148,1))</f>
        <v>food trucks</v>
      </c>
      <c r="S1148" s="15">
        <f t="shared" si="34"/>
        <v>41723.9533912037</v>
      </c>
      <c r="T1148" s="15">
        <f t="shared" si="35"/>
        <v>41761.9533912037</v>
      </c>
    </row>
    <row r="1149" spans="1:20" ht="60" x14ac:dyDescent="0.25">
      <c r="A1149">
        <v>1147</v>
      </c>
      <c r="B1149" s="3" t="s">
        <v>2358</v>
      </c>
      <c r="C1149" s="3" t="s">
        <v>2359</v>
      </c>
      <c r="D1149" s="12">
        <v>25000</v>
      </c>
      <c r="E1149" s="12">
        <v>0</v>
      </c>
      <c r="F1149" t="s">
        <v>357</v>
      </c>
      <c r="G1149" t="s">
        <v>159</v>
      </c>
      <c r="H1149" t="s">
        <v>160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2353</v>
      </c>
      <c r="O1149" s="8">
        <f>E1149/D1149*100</f>
        <v>0</v>
      </c>
      <c r="P1149" s="12" t="e">
        <f>E1149/L1149</f>
        <v>#DIV/0!</v>
      </c>
      <c r="Q1149" t="str">
        <f>LEFT(N1149,SEARCH("/",N1149,1)-1)</f>
        <v>food</v>
      </c>
      <c r="R1149" t="str">
        <f>RIGHT(N1149,LEN(N1149)-SEARCH("/",N1149,1))</f>
        <v>food trucks</v>
      </c>
      <c r="S1149" s="15">
        <f t="shared" si="34"/>
        <v>41871.972025462965</v>
      </c>
      <c r="T1149" s="15">
        <f t="shared" si="35"/>
        <v>41931.972025462965</v>
      </c>
    </row>
    <row r="1150" spans="1:20" ht="30" x14ac:dyDescent="0.25">
      <c r="A1150">
        <v>1148</v>
      </c>
      <c r="B1150" s="3" t="s">
        <v>2360</v>
      </c>
      <c r="C1150" s="3" t="s">
        <v>2361</v>
      </c>
      <c r="D1150" s="12">
        <v>15000</v>
      </c>
      <c r="E1150" s="12">
        <v>73</v>
      </c>
      <c r="F1150" t="s">
        <v>357</v>
      </c>
      <c r="G1150" t="s">
        <v>17</v>
      </c>
      <c r="H1150" t="s">
        <v>18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2353</v>
      </c>
      <c r="O1150" s="8">
        <f>E1150/D1150*100</f>
        <v>0.48666666666666669</v>
      </c>
      <c r="P1150" s="12">
        <f>E1150/L1150</f>
        <v>24.333333333333332</v>
      </c>
      <c r="Q1150" t="str">
        <f>LEFT(N1150,SEARCH("/",N1150,1)-1)</f>
        <v>food</v>
      </c>
      <c r="R1150" t="str">
        <f>RIGHT(N1150,LEN(N1150)-SEARCH("/",N1150,1))</f>
        <v>food trucks</v>
      </c>
      <c r="S1150" s="15">
        <f t="shared" si="34"/>
        <v>42675.171076388884</v>
      </c>
      <c r="T1150" s="15">
        <f t="shared" si="35"/>
        <v>42705.212743055556</v>
      </c>
    </row>
    <row r="1151" spans="1:20" ht="30" x14ac:dyDescent="0.25">
      <c r="A1151">
        <v>1149</v>
      </c>
      <c r="B1151" s="3" t="s">
        <v>2362</v>
      </c>
      <c r="C1151" s="3" t="s">
        <v>2363</v>
      </c>
      <c r="D1151" s="12">
        <v>50000</v>
      </c>
      <c r="E1151" s="12">
        <v>75</v>
      </c>
      <c r="F1151" t="s">
        <v>357</v>
      </c>
      <c r="G1151" t="s">
        <v>17</v>
      </c>
      <c r="H1151" t="s">
        <v>18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2353</v>
      </c>
      <c r="O1151" s="8">
        <f>E1151/D1151*100</f>
        <v>0.15</v>
      </c>
      <c r="P1151" s="12">
        <f>E1151/L1151</f>
        <v>37.5</v>
      </c>
      <c r="Q1151" t="str">
        <f>LEFT(N1151,SEARCH("/",N1151,1)-1)</f>
        <v>food</v>
      </c>
      <c r="R1151" t="str">
        <f>RIGHT(N1151,LEN(N1151)-SEARCH("/",N1151,1))</f>
        <v>food trucks</v>
      </c>
      <c r="S1151" s="15">
        <f t="shared" si="34"/>
        <v>42507.71025462963</v>
      </c>
      <c r="T1151" s="15">
        <f t="shared" si="35"/>
        <v>42537.71025462963</v>
      </c>
    </row>
    <row r="1152" spans="1:20" ht="30" x14ac:dyDescent="0.25">
      <c r="A1152">
        <v>1150</v>
      </c>
      <c r="B1152" s="3" t="s">
        <v>2364</v>
      </c>
      <c r="C1152" s="3" t="s">
        <v>2365</v>
      </c>
      <c r="D1152" s="12">
        <v>2500</v>
      </c>
      <c r="E1152" s="12">
        <v>252</v>
      </c>
      <c r="F1152" t="s">
        <v>357</v>
      </c>
      <c r="G1152" t="s">
        <v>17</v>
      </c>
      <c r="H1152" t="s">
        <v>18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2353</v>
      </c>
      <c r="O1152" s="8">
        <f>E1152/D1152*100</f>
        <v>10.08</v>
      </c>
      <c r="P1152" s="12">
        <f>E1152/L1152</f>
        <v>42</v>
      </c>
      <c r="Q1152" t="str">
        <f>LEFT(N1152,SEARCH("/",N1152,1)-1)</f>
        <v>food</v>
      </c>
      <c r="R1152" t="str">
        <f>RIGHT(N1152,LEN(N1152)-SEARCH("/",N1152,1))</f>
        <v>food trucks</v>
      </c>
      <c r="S1152" s="15">
        <f t="shared" si="34"/>
        <v>42317.954571759255</v>
      </c>
      <c r="T1152" s="15">
        <f t="shared" si="35"/>
        <v>42377.954571759255</v>
      </c>
    </row>
    <row r="1153" spans="1:20" ht="60" x14ac:dyDescent="0.25">
      <c r="A1153">
        <v>1151</v>
      </c>
      <c r="B1153" s="3" t="s">
        <v>2366</v>
      </c>
      <c r="C1153" s="3" t="s">
        <v>2367</v>
      </c>
      <c r="D1153" s="12">
        <v>25000</v>
      </c>
      <c r="E1153" s="12">
        <v>0</v>
      </c>
      <c r="F1153" t="s">
        <v>357</v>
      </c>
      <c r="G1153" t="s">
        <v>17</v>
      </c>
      <c r="H1153" t="s">
        <v>18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2353</v>
      </c>
      <c r="O1153" s="8">
        <f>E1153/D1153*100</f>
        <v>0</v>
      </c>
      <c r="P1153" s="12" t="e">
        <f>E1153/L1153</f>
        <v>#DIV/0!</v>
      </c>
      <c r="Q1153" t="str">
        <f>LEFT(N1153,SEARCH("/",N1153,1)-1)</f>
        <v>food</v>
      </c>
      <c r="R1153" t="str">
        <f>RIGHT(N1153,LEN(N1153)-SEARCH("/",N1153,1))</f>
        <v>food trucks</v>
      </c>
      <c r="S1153" s="15">
        <f t="shared" si="34"/>
        <v>42224.102581018517</v>
      </c>
      <c r="T1153" s="15">
        <f t="shared" si="35"/>
        <v>42254.102581018517</v>
      </c>
    </row>
    <row r="1154" spans="1:20" x14ac:dyDescent="0.25">
      <c r="A1154">
        <v>1152</v>
      </c>
      <c r="B1154" s="3" t="s">
        <v>2368</v>
      </c>
      <c r="C1154" s="3" t="s">
        <v>2369</v>
      </c>
      <c r="D1154" s="12">
        <v>16000</v>
      </c>
      <c r="E1154" s="12">
        <v>911</v>
      </c>
      <c r="F1154" t="s">
        <v>357</v>
      </c>
      <c r="G1154" t="s">
        <v>17</v>
      </c>
      <c r="H1154" t="s">
        <v>18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2353</v>
      </c>
      <c r="O1154" s="8">
        <f>E1154/D1154*100</f>
        <v>5.6937500000000005</v>
      </c>
      <c r="P1154" s="12">
        <f>E1154/L1154</f>
        <v>60.733333333333334</v>
      </c>
      <c r="Q1154" t="str">
        <f>LEFT(N1154,SEARCH("/",N1154,1)-1)</f>
        <v>food</v>
      </c>
      <c r="R1154" t="str">
        <f>RIGHT(N1154,LEN(N1154)-SEARCH("/",N1154,1))</f>
        <v>food trucks</v>
      </c>
      <c r="S1154" s="15">
        <f t="shared" si="34"/>
        <v>42109.709629629629</v>
      </c>
      <c r="T1154" s="15">
        <f t="shared" si="35"/>
        <v>42139.709629629629</v>
      </c>
    </row>
    <row r="1155" spans="1:20" ht="30" x14ac:dyDescent="0.25">
      <c r="A1155">
        <v>1153</v>
      </c>
      <c r="B1155" s="3" t="s">
        <v>2370</v>
      </c>
      <c r="C1155" s="3" t="s">
        <v>2371</v>
      </c>
      <c r="D1155" s="12">
        <v>8000</v>
      </c>
      <c r="E1155" s="12">
        <v>50</v>
      </c>
      <c r="F1155" t="s">
        <v>357</v>
      </c>
      <c r="G1155" t="s">
        <v>17</v>
      </c>
      <c r="H1155" t="s">
        <v>18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2353</v>
      </c>
      <c r="O1155" s="8">
        <f>E1155/D1155*100</f>
        <v>0.625</v>
      </c>
      <c r="P1155" s="12">
        <f>E1155/L1155</f>
        <v>50</v>
      </c>
      <c r="Q1155" t="str">
        <f>LEFT(N1155,SEARCH("/",N1155,1)-1)</f>
        <v>food</v>
      </c>
      <c r="R1155" t="str">
        <f>RIGHT(N1155,LEN(N1155)-SEARCH("/",N1155,1))</f>
        <v>food trucks</v>
      </c>
      <c r="S1155" s="15">
        <f t="shared" ref="S1155:S1218" si="36">(((J1155/60)/60)/24)+DATE(1970,1,1)</f>
        <v>42143.714178240742</v>
      </c>
      <c r="T1155" s="15">
        <f t="shared" ref="T1155:T1218" si="37">(((I1155/60)/60)/24)+DATE(1970,1,1)</f>
        <v>42173.714178240742</v>
      </c>
    </row>
    <row r="1156" spans="1:20" ht="45" x14ac:dyDescent="0.25">
      <c r="A1156">
        <v>1154</v>
      </c>
      <c r="B1156" s="3" t="s">
        <v>2372</v>
      </c>
      <c r="C1156" s="3" t="s">
        <v>2373</v>
      </c>
      <c r="D1156" s="12">
        <v>5000</v>
      </c>
      <c r="E1156" s="12">
        <v>325</v>
      </c>
      <c r="F1156" t="s">
        <v>357</v>
      </c>
      <c r="G1156" t="s">
        <v>17</v>
      </c>
      <c r="H1156" t="s">
        <v>18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2353</v>
      </c>
      <c r="O1156" s="8">
        <f>E1156/D1156*100</f>
        <v>6.5</v>
      </c>
      <c r="P1156" s="12">
        <f>E1156/L1156</f>
        <v>108.33333333333333</v>
      </c>
      <c r="Q1156" t="str">
        <f>LEFT(N1156,SEARCH("/",N1156,1)-1)</f>
        <v>food</v>
      </c>
      <c r="R1156" t="str">
        <f>RIGHT(N1156,LEN(N1156)-SEARCH("/",N1156,1))</f>
        <v>food trucks</v>
      </c>
      <c r="S1156" s="15">
        <f t="shared" si="36"/>
        <v>42223.108865740738</v>
      </c>
      <c r="T1156" s="15">
        <f t="shared" si="37"/>
        <v>42253.108865740738</v>
      </c>
    </row>
    <row r="1157" spans="1:20" ht="60" x14ac:dyDescent="0.25">
      <c r="A1157">
        <v>1155</v>
      </c>
      <c r="B1157" s="3" t="s">
        <v>2374</v>
      </c>
      <c r="C1157" s="3" t="s">
        <v>2375</v>
      </c>
      <c r="D1157" s="12">
        <v>25000</v>
      </c>
      <c r="E1157" s="12">
        <v>188</v>
      </c>
      <c r="F1157" t="s">
        <v>357</v>
      </c>
      <c r="G1157" t="s">
        <v>17</v>
      </c>
      <c r="H1157" t="s">
        <v>18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2353</v>
      </c>
      <c r="O1157" s="8">
        <f>E1157/D1157*100</f>
        <v>0.752</v>
      </c>
      <c r="P1157" s="12">
        <f>E1157/L1157</f>
        <v>23.5</v>
      </c>
      <c r="Q1157" t="str">
        <f>LEFT(N1157,SEARCH("/",N1157,1)-1)</f>
        <v>food</v>
      </c>
      <c r="R1157" t="str">
        <f>RIGHT(N1157,LEN(N1157)-SEARCH("/",N1157,1))</f>
        <v>food trucks</v>
      </c>
      <c r="S1157" s="15">
        <f t="shared" si="36"/>
        <v>41835.763981481483</v>
      </c>
      <c r="T1157" s="15">
        <f t="shared" si="37"/>
        <v>41865.763981481483</v>
      </c>
    </row>
    <row r="1158" spans="1:20" ht="45" x14ac:dyDescent="0.25">
      <c r="A1158">
        <v>1156</v>
      </c>
      <c r="B1158" s="3" t="s">
        <v>2376</v>
      </c>
      <c r="C1158" s="3" t="s">
        <v>2377</v>
      </c>
      <c r="D1158" s="12">
        <v>6500</v>
      </c>
      <c r="E1158" s="12">
        <v>0</v>
      </c>
      <c r="F1158" t="s">
        <v>357</v>
      </c>
      <c r="G1158" t="s">
        <v>17</v>
      </c>
      <c r="H1158" t="s">
        <v>18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2353</v>
      </c>
      <c r="O1158" s="8">
        <f>E1158/D1158*100</f>
        <v>0</v>
      </c>
      <c r="P1158" s="12" t="e">
        <f>E1158/L1158</f>
        <v>#DIV/0!</v>
      </c>
      <c r="Q1158" t="str">
        <f>LEFT(N1158,SEARCH("/",N1158,1)-1)</f>
        <v>food</v>
      </c>
      <c r="R1158" t="str">
        <f>RIGHT(N1158,LEN(N1158)-SEARCH("/",N1158,1))</f>
        <v>food trucks</v>
      </c>
      <c r="S1158" s="15">
        <f t="shared" si="36"/>
        <v>42029.07131944444</v>
      </c>
      <c r="T1158" s="15">
        <f t="shared" si="37"/>
        <v>42059.07131944444</v>
      </c>
    </row>
    <row r="1159" spans="1:20" ht="60" x14ac:dyDescent="0.25">
      <c r="A1159">
        <v>1157</v>
      </c>
      <c r="B1159" s="3" t="s">
        <v>2378</v>
      </c>
      <c r="C1159" s="3" t="s">
        <v>2379</v>
      </c>
      <c r="D1159" s="12">
        <v>10000</v>
      </c>
      <c r="E1159" s="12">
        <v>151</v>
      </c>
      <c r="F1159" t="s">
        <v>357</v>
      </c>
      <c r="G1159" t="s">
        <v>17</v>
      </c>
      <c r="H1159" t="s">
        <v>18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2353</v>
      </c>
      <c r="O1159" s="8">
        <f>E1159/D1159*100</f>
        <v>1.51</v>
      </c>
      <c r="P1159" s="12">
        <f>E1159/L1159</f>
        <v>50.333333333333336</v>
      </c>
      <c r="Q1159" t="str">
        <f>LEFT(N1159,SEARCH("/",N1159,1)-1)</f>
        <v>food</v>
      </c>
      <c r="R1159" t="str">
        <f>RIGHT(N1159,LEN(N1159)-SEARCH("/",N1159,1))</f>
        <v>food trucks</v>
      </c>
      <c r="S1159" s="15">
        <f t="shared" si="36"/>
        <v>41918.628240740742</v>
      </c>
      <c r="T1159" s="15">
        <f t="shared" si="37"/>
        <v>41978.669907407413</v>
      </c>
    </row>
    <row r="1160" spans="1:20" ht="60" x14ac:dyDescent="0.25">
      <c r="A1160">
        <v>1158</v>
      </c>
      <c r="B1160" s="3" t="s">
        <v>2380</v>
      </c>
      <c r="C1160" s="3" t="s">
        <v>2381</v>
      </c>
      <c r="D1160" s="12">
        <v>7500</v>
      </c>
      <c r="E1160" s="12">
        <v>35</v>
      </c>
      <c r="F1160" t="s">
        <v>357</v>
      </c>
      <c r="G1160" t="s">
        <v>17</v>
      </c>
      <c r="H1160" t="s">
        <v>18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2353</v>
      </c>
      <c r="O1160" s="8">
        <f>E1160/D1160*100</f>
        <v>0.46666666666666673</v>
      </c>
      <c r="P1160" s="12">
        <f>E1160/L1160</f>
        <v>11.666666666666666</v>
      </c>
      <c r="Q1160" t="str">
        <f>LEFT(N1160,SEARCH("/",N1160,1)-1)</f>
        <v>food</v>
      </c>
      <c r="R1160" t="str">
        <f>RIGHT(N1160,LEN(N1160)-SEARCH("/",N1160,1))</f>
        <v>food trucks</v>
      </c>
      <c r="S1160" s="15">
        <f t="shared" si="36"/>
        <v>41952.09175925926</v>
      </c>
      <c r="T1160" s="15">
        <f t="shared" si="37"/>
        <v>41982.09175925926</v>
      </c>
    </row>
    <row r="1161" spans="1:20" ht="60" x14ac:dyDescent="0.25">
      <c r="A1161">
        <v>1159</v>
      </c>
      <c r="B1161" s="3" t="s">
        <v>2382</v>
      </c>
      <c r="C1161" s="3" t="s">
        <v>2383</v>
      </c>
      <c r="D1161" s="12">
        <v>6750</v>
      </c>
      <c r="E1161" s="12">
        <v>0</v>
      </c>
      <c r="F1161" t="s">
        <v>357</v>
      </c>
      <c r="G1161" t="s">
        <v>17</v>
      </c>
      <c r="H1161" t="s">
        <v>18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2353</v>
      </c>
      <c r="O1161" s="8">
        <f>E1161/D1161*100</f>
        <v>0</v>
      </c>
      <c r="P1161" s="12" t="e">
        <f>E1161/L1161</f>
        <v>#DIV/0!</v>
      </c>
      <c r="Q1161" t="str">
        <f>LEFT(N1161,SEARCH("/",N1161,1)-1)</f>
        <v>food</v>
      </c>
      <c r="R1161" t="str">
        <f>RIGHT(N1161,LEN(N1161)-SEARCH("/",N1161,1))</f>
        <v>food trucks</v>
      </c>
      <c r="S1161" s="15">
        <f t="shared" si="36"/>
        <v>42154.726446759261</v>
      </c>
      <c r="T1161" s="15">
        <f t="shared" si="37"/>
        <v>42185.65625</v>
      </c>
    </row>
    <row r="1162" spans="1:20" ht="45" x14ac:dyDescent="0.25">
      <c r="A1162">
        <v>1160</v>
      </c>
      <c r="B1162" s="3" t="s">
        <v>2384</v>
      </c>
      <c r="C1162" s="3" t="s">
        <v>2385</v>
      </c>
      <c r="D1162" s="12">
        <v>30000</v>
      </c>
      <c r="E1162" s="12">
        <v>1155</v>
      </c>
      <c r="F1162" t="s">
        <v>357</v>
      </c>
      <c r="G1162" t="s">
        <v>17</v>
      </c>
      <c r="H1162" t="s">
        <v>18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2353</v>
      </c>
      <c r="O1162" s="8">
        <f>E1162/D1162*100</f>
        <v>3.85</v>
      </c>
      <c r="P1162" s="12">
        <f>E1162/L1162</f>
        <v>60.789473684210527</v>
      </c>
      <c r="Q1162" t="str">
        <f>LEFT(N1162,SEARCH("/",N1162,1)-1)</f>
        <v>food</v>
      </c>
      <c r="R1162" t="str">
        <f>RIGHT(N1162,LEN(N1162)-SEARCH("/",N1162,1))</f>
        <v>food trucks</v>
      </c>
      <c r="S1162" s="15">
        <f t="shared" si="36"/>
        <v>42061.154930555553</v>
      </c>
      <c r="T1162" s="15">
        <f t="shared" si="37"/>
        <v>42091.113263888896</v>
      </c>
    </row>
    <row r="1163" spans="1:20" ht="60" x14ac:dyDescent="0.25">
      <c r="A1163">
        <v>1161</v>
      </c>
      <c r="B1163" s="3" t="s">
        <v>2386</v>
      </c>
      <c r="C1163" s="3" t="s">
        <v>2387</v>
      </c>
      <c r="D1163" s="12">
        <v>18000</v>
      </c>
      <c r="E1163" s="12">
        <v>0</v>
      </c>
      <c r="F1163" t="s">
        <v>357</v>
      </c>
      <c r="G1163" t="s">
        <v>17</v>
      </c>
      <c r="H1163" t="s">
        <v>18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2353</v>
      </c>
      <c r="O1163" s="8">
        <f>E1163/D1163*100</f>
        <v>0</v>
      </c>
      <c r="P1163" s="12" t="e">
        <f>E1163/L1163</f>
        <v>#DIV/0!</v>
      </c>
      <c r="Q1163" t="str">
        <f>LEFT(N1163,SEARCH("/",N1163,1)-1)</f>
        <v>food</v>
      </c>
      <c r="R1163" t="str">
        <f>RIGHT(N1163,LEN(N1163)-SEARCH("/",N1163,1))</f>
        <v>food trucks</v>
      </c>
      <c r="S1163" s="15">
        <f t="shared" si="36"/>
        <v>42122.629502314812</v>
      </c>
      <c r="T1163" s="15">
        <f t="shared" si="37"/>
        <v>42143.629502314812</v>
      </c>
    </row>
    <row r="1164" spans="1:20" ht="60" x14ac:dyDescent="0.25">
      <c r="A1164">
        <v>1162</v>
      </c>
      <c r="B1164" s="3" t="s">
        <v>2388</v>
      </c>
      <c r="C1164" s="3" t="s">
        <v>2389</v>
      </c>
      <c r="D1164" s="12">
        <v>60000</v>
      </c>
      <c r="E1164" s="12">
        <v>35</v>
      </c>
      <c r="F1164" t="s">
        <v>357</v>
      </c>
      <c r="G1164" t="s">
        <v>17</v>
      </c>
      <c r="H1164" t="s">
        <v>18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2353</v>
      </c>
      <c r="O1164" s="8">
        <f>E1164/D1164*100</f>
        <v>5.8333333333333341E-2</v>
      </c>
      <c r="P1164" s="12">
        <f>E1164/L1164</f>
        <v>17.5</v>
      </c>
      <c r="Q1164" t="str">
        <f>LEFT(N1164,SEARCH("/",N1164,1)-1)</f>
        <v>food</v>
      </c>
      <c r="R1164" t="str">
        <f>RIGHT(N1164,LEN(N1164)-SEARCH("/",N1164,1))</f>
        <v>food trucks</v>
      </c>
      <c r="S1164" s="15">
        <f t="shared" si="36"/>
        <v>41876.683611111112</v>
      </c>
      <c r="T1164" s="15">
        <f t="shared" si="37"/>
        <v>41907.683611111112</v>
      </c>
    </row>
    <row r="1165" spans="1:20" ht="60" x14ac:dyDescent="0.25">
      <c r="A1165">
        <v>1163</v>
      </c>
      <c r="B1165" s="3" t="s">
        <v>2390</v>
      </c>
      <c r="C1165" s="3" t="s">
        <v>2391</v>
      </c>
      <c r="D1165" s="12">
        <v>5200</v>
      </c>
      <c r="E1165" s="12">
        <v>0</v>
      </c>
      <c r="F1165" t="s">
        <v>357</v>
      </c>
      <c r="G1165" t="s">
        <v>17</v>
      </c>
      <c r="H1165" t="s">
        <v>18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2353</v>
      </c>
      <c r="O1165" s="8">
        <f>E1165/D1165*100</f>
        <v>0</v>
      </c>
      <c r="P1165" s="12" t="e">
        <f>E1165/L1165</f>
        <v>#DIV/0!</v>
      </c>
      <c r="Q1165" t="str">
        <f>LEFT(N1165,SEARCH("/",N1165,1)-1)</f>
        <v>food</v>
      </c>
      <c r="R1165" t="str">
        <f>RIGHT(N1165,LEN(N1165)-SEARCH("/",N1165,1))</f>
        <v>food trucks</v>
      </c>
      <c r="S1165" s="15">
        <f t="shared" si="36"/>
        <v>41830.723611111112</v>
      </c>
      <c r="T1165" s="15">
        <f t="shared" si="37"/>
        <v>41860.723611111112</v>
      </c>
    </row>
    <row r="1166" spans="1:20" ht="60" x14ac:dyDescent="0.25">
      <c r="A1166">
        <v>1164</v>
      </c>
      <c r="B1166" s="3" t="s">
        <v>2392</v>
      </c>
      <c r="C1166" s="3" t="s">
        <v>2393</v>
      </c>
      <c r="D1166" s="12">
        <v>10000</v>
      </c>
      <c r="E1166" s="12">
        <v>0</v>
      </c>
      <c r="F1166" t="s">
        <v>357</v>
      </c>
      <c r="G1166" t="s">
        <v>17</v>
      </c>
      <c r="H1166" t="s">
        <v>18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2353</v>
      </c>
      <c r="O1166" s="8">
        <f>E1166/D1166*100</f>
        <v>0</v>
      </c>
      <c r="P1166" s="12" t="e">
        <f>E1166/L1166</f>
        <v>#DIV/0!</v>
      </c>
      <c r="Q1166" t="str">
        <f>LEFT(N1166,SEARCH("/",N1166,1)-1)</f>
        <v>food</v>
      </c>
      <c r="R1166" t="str">
        <f>RIGHT(N1166,LEN(N1166)-SEARCH("/",N1166,1))</f>
        <v>food trucks</v>
      </c>
      <c r="S1166" s="15">
        <f t="shared" si="36"/>
        <v>42509.724328703705</v>
      </c>
      <c r="T1166" s="15">
        <f t="shared" si="37"/>
        <v>42539.724328703705</v>
      </c>
    </row>
    <row r="1167" spans="1:20" ht="60" x14ac:dyDescent="0.25">
      <c r="A1167">
        <v>1165</v>
      </c>
      <c r="B1167" s="3" t="s">
        <v>2394</v>
      </c>
      <c r="C1167" s="3" t="s">
        <v>2395</v>
      </c>
      <c r="D1167" s="12">
        <v>10000</v>
      </c>
      <c r="E1167" s="12">
        <v>2070.5</v>
      </c>
      <c r="F1167" t="s">
        <v>357</v>
      </c>
      <c r="G1167" t="s">
        <v>17</v>
      </c>
      <c r="H1167" t="s">
        <v>18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2353</v>
      </c>
      <c r="O1167" s="8">
        <f>E1167/D1167*100</f>
        <v>20.705000000000002</v>
      </c>
      <c r="P1167" s="12">
        <f>E1167/L1167</f>
        <v>82.82</v>
      </c>
      <c r="Q1167" t="str">
        <f>LEFT(N1167,SEARCH("/",N1167,1)-1)</f>
        <v>food</v>
      </c>
      <c r="R1167" t="str">
        <f>RIGHT(N1167,LEN(N1167)-SEARCH("/",N1167,1))</f>
        <v>food trucks</v>
      </c>
      <c r="S1167" s="15">
        <f t="shared" si="36"/>
        <v>41792.214467592588</v>
      </c>
      <c r="T1167" s="15">
        <f t="shared" si="37"/>
        <v>41826.214467592588</v>
      </c>
    </row>
    <row r="1168" spans="1:20" ht="60" x14ac:dyDescent="0.25">
      <c r="A1168">
        <v>1166</v>
      </c>
      <c r="B1168" s="3" t="s">
        <v>2396</v>
      </c>
      <c r="C1168" s="3" t="s">
        <v>2397</v>
      </c>
      <c r="D1168" s="12">
        <v>15000</v>
      </c>
      <c r="E1168" s="12">
        <v>2871</v>
      </c>
      <c r="F1168" t="s">
        <v>357</v>
      </c>
      <c r="G1168" t="s">
        <v>17</v>
      </c>
      <c r="H1168" t="s">
        <v>18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2353</v>
      </c>
      <c r="O1168" s="8">
        <f>E1168/D1168*100</f>
        <v>19.139999999999997</v>
      </c>
      <c r="P1168" s="12">
        <f>E1168/L1168</f>
        <v>358.875</v>
      </c>
      <c r="Q1168" t="str">
        <f>LEFT(N1168,SEARCH("/",N1168,1)-1)</f>
        <v>food</v>
      </c>
      <c r="R1168" t="str">
        <f>RIGHT(N1168,LEN(N1168)-SEARCH("/",N1168,1))</f>
        <v>food trucks</v>
      </c>
      <c r="S1168" s="15">
        <f t="shared" si="36"/>
        <v>42150.485439814816</v>
      </c>
      <c r="T1168" s="15">
        <f t="shared" si="37"/>
        <v>42181.166666666672</v>
      </c>
    </row>
    <row r="1169" spans="1:20" ht="45" x14ac:dyDescent="0.25">
      <c r="A1169">
        <v>1167</v>
      </c>
      <c r="B1169" s="3" t="s">
        <v>2398</v>
      </c>
      <c r="C1169" s="3" t="s">
        <v>2399</v>
      </c>
      <c r="D1169" s="12">
        <v>60000</v>
      </c>
      <c r="E1169" s="12">
        <v>979</v>
      </c>
      <c r="F1169" t="s">
        <v>357</v>
      </c>
      <c r="G1169" t="s">
        <v>17</v>
      </c>
      <c r="H1169" t="s">
        <v>18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2353</v>
      </c>
      <c r="O1169" s="8">
        <f>E1169/D1169*100</f>
        <v>1.6316666666666666</v>
      </c>
      <c r="P1169" s="12">
        <f>E1169/L1169</f>
        <v>61.1875</v>
      </c>
      <c r="Q1169" t="str">
        <f>LEFT(N1169,SEARCH("/",N1169,1)-1)</f>
        <v>food</v>
      </c>
      <c r="R1169" t="str">
        <f>RIGHT(N1169,LEN(N1169)-SEARCH("/",N1169,1))</f>
        <v>food trucks</v>
      </c>
      <c r="S1169" s="15">
        <f t="shared" si="36"/>
        <v>41863.734895833331</v>
      </c>
      <c r="T1169" s="15">
        <f t="shared" si="37"/>
        <v>41894.734895833331</v>
      </c>
    </row>
    <row r="1170" spans="1:20" ht="45" x14ac:dyDescent="0.25">
      <c r="A1170">
        <v>1168</v>
      </c>
      <c r="B1170" s="3" t="s">
        <v>2400</v>
      </c>
      <c r="C1170" s="3" t="s">
        <v>2401</v>
      </c>
      <c r="D1170" s="12">
        <v>18000</v>
      </c>
      <c r="E1170" s="12">
        <v>1020</v>
      </c>
      <c r="F1170" t="s">
        <v>357</v>
      </c>
      <c r="G1170" t="s">
        <v>17</v>
      </c>
      <c r="H1170" t="s">
        <v>18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2353</v>
      </c>
      <c r="O1170" s="8">
        <f>E1170/D1170*100</f>
        <v>5.6666666666666661</v>
      </c>
      <c r="P1170" s="12">
        <f>E1170/L1170</f>
        <v>340</v>
      </c>
      <c r="Q1170" t="str">
        <f>LEFT(N1170,SEARCH("/",N1170,1)-1)</f>
        <v>food</v>
      </c>
      <c r="R1170" t="str">
        <f>RIGHT(N1170,LEN(N1170)-SEARCH("/",N1170,1))</f>
        <v>food trucks</v>
      </c>
      <c r="S1170" s="15">
        <f t="shared" si="36"/>
        <v>42605.053993055553</v>
      </c>
      <c r="T1170" s="15">
        <f t="shared" si="37"/>
        <v>42635.053993055553</v>
      </c>
    </row>
    <row r="1171" spans="1:20" ht="45" x14ac:dyDescent="0.25">
      <c r="A1171">
        <v>1169</v>
      </c>
      <c r="B1171" s="3" t="s">
        <v>2402</v>
      </c>
      <c r="C1171" s="3" t="s">
        <v>2403</v>
      </c>
      <c r="D1171" s="12">
        <v>10000</v>
      </c>
      <c r="E1171" s="12">
        <v>17</v>
      </c>
      <c r="F1171" t="s">
        <v>357</v>
      </c>
      <c r="G1171" t="s">
        <v>17</v>
      </c>
      <c r="H1171" t="s">
        <v>18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2353</v>
      </c>
      <c r="O1171" s="8">
        <f>E1171/D1171*100</f>
        <v>0.16999999999999998</v>
      </c>
      <c r="P1171" s="12">
        <f>E1171/L1171</f>
        <v>5.666666666666667</v>
      </c>
      <c r="Q1171" t="str">
        <f>LEFT(N1171,SEARCH("/",N1171,1)-1)</f>
        <v>food</v>
      </c>
      <c r="R1171" t="str">
        <f>RIGHT(N1171,LEN(N1171)-SEARCH("/",N1171,1))</f>
        <v>food trucks</v>
      </c>
      <c r="S1171" s="15">
        <f t="shared" si="36"/>
        <v>42027.353738425925</v>
      </c>
      <c r="T1171" s="15">
        <f t="shared" si="37"/>
        <v>42057.353738425925</v>
      </c>
    </row>
    <row r="1172" spans="1:20" ht="45" x14ac:dyDescent="0.25">
      <c r="A1172">
        <v>1170</v>
      </c>
      <c r="B1172" s="3" t="s">
        <v>2404</v>
      </c>
      <c r="C1172" s="3" t="s">
        <v>2405</v>
      </c>
      <c r="D1172" s="12">
        <v>25000</v>
      </c>
      <c r="E1172" s="12">
        <v>100</v>
      </c>
      <c r="F1172" t="s">
        <v>357</v>
      </c>
      <c r="G1172" t="s">
        <v>24</v>
      </c>
      <c r="H1172" t="s">
        <v>25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2353</v>
      </c>
      <c r="O1172" s="8">
        <f>E1172/D1172*100</f>
        <v>0.4</v>
      </c>
      <c r="P1172" s="12">
        <f>E1172/L1172</f>
        <v>50</v>
      </c>
      <c r="Q1172" t="str">
        <f>LEFT(N1172,SEARCH("/",N1172,1)-1)</f>
        <v>food</v>
      </c>
      <c r="R1172" t="str">
        <f>RIGHT(N1172,LEN(N1172)-SEARCH("/",N1172,1))</f>
        <v>food trucks</v>
      </c>
      <c r="S1172" s="15">
        <f t="shared" si="36"/>
        <v>42124.893182870372</v>
      </c>
      <c r="T1172" s="15">
        <f t="shared" si="37"/>
        <v>42154.893182870372</v>
      </c>
    </row>
    <row r="1173" spans="1:20" ht="45" x14ac:dyDescent="0.25">
      <c r="A1173">
        <v>1171</v>
      </c>
      <c r="B1173" s="3" t="s">
        <v>2406</v>
      </c>
      <c r="C1173" s="3" t="s">
        <v>2407</v>
      </c>
      <c r="D1173" s="12">
        <v>25000</v>
      </c>
      <c r="E1173" s="12">
        <v>25</v>
      </c>
      <c r="F1173" t="s">
        <v>357</v>
      </c>
      <c r="G1173" t="s">
        <v>17</v>
      </c>
      <c r="H1173" t="s">
        <v>18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2353</v>
      </c>
      <c r="O1173" s="8">
        <f>E1173/D1173*100</f>
        <v>0.1</v>
      </c>
      <c r="P1173" s="12">
        <f>E1173/L1173</f>
        <v>25</v>
      </c>
      <c r="Q1173" t="str">
        <f>LEFT(N1173,SEARCH("/",N1173,1)-1)</f>
        <v>food</v>
      </c>
      <c r="R1173" t="str">
        <f>RIGHT(N1173,LEN(N1173)-SEARCH("/",N1173,1))</f>
        <v>food trucks</v>
      </c>
      <c r="S1173" s="15">
        <f t="shared" si="36"/>
        <v>41938.804710648146</v>
      </c>
      <c r="T1173" s="15">
        <f t="shared" si="37"/>
        <v>41956.846377314811</v>
      </c>
    </row>
    <row r="1174" spans="1:20" ht="30" x14ac:dyDescent="0.25">
      <c r="A1174">
        <v>1172</v>
      </c>
      <c r="B1174" s="3" t="s">
        <v>2408</v>
      </c>
      <c r="C1174" s="3" t="s">
        <v>2409</v>
      </c>
      <c r="D1174" s="12">
        <v>9000</v>
      </c>
      <c r="E1174" s="12">
        <v>0</v>
      </c>
      <c r="F1174" t="s">
        <v>357</v>
      </c>
      <c r="G1174" t="s">
        <v>17</v>
      </c>
      <c r="H1174" t="s">
        <v>18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2353</v>
      </c>
      <c r="O1174" s="8">
        <f>E1174/D1174*100</f>
        <v>0</v>
      </c>
      <c r="P1174" s="12" t="e">
        <f>E1174/L1174</f>
        <v>#DIV/0!</v>
      </c>
      <c r="Q1174" t="str">
        <f>LEFT(N1174,SEARCH("/",N1174,1)-1)</f>
        <v>food</v>
      </c>
      <c r="R1174" t="str">
        <f>RIGHT(N1174,LEN(N1174)-SEARCH("/",N1174,1))</f>
        <v>food trucks</v>
      </c>
      <c r="S1174" s="15">
        <f t="shared" si="36"/>
        <v>41841.682314814818</v>
      </c>
      <c r="T1174" s="15">
        <f t="shared" si="37"/>
        <v>41871.682314814818</v>
      </c>
    </row>
    <row r="1175" spans="1:20" ht="60" x14ac:dyDescent="0.25">
      <c r="A1175">
        <v>1173</v>
      </c>
      <c r="B1175" s="3" t="s">
        <v>2410</v>
      </c>
      <c r="C1175" s="3" t="s">
        <v>2411</v>
      </c>
      <c r="D1175" s="12">
        <v>125000</v>
      </c>
      <c r="E1175" s="12">
        <v>30</v>
      </c>
      <c r="F1175" t="s">
        <v>357</v>
      </c>
      <c r="G1175" t="s">
        <v>17</v>
      </c>
      <c r="H1175" t="s">
        <v>18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2353</v>
      </c>
      <c r="O1175" s="8">
        <f>E1175/D1175*100</f>
        <v>2.4E-2</v>
      </c>
      <c r="P1175" s="12">
        <f>E1175/L1175</f>
        <v>30</v>
      </c>
      <c r="Q1175" t="str">
        <f>LEFT(N1175,SEARCH("/",N1175,1)-1)</f>
        <v>food</v>
      </c>
      <c r="R1175" t="str">
        <f>RIGHT(N1175,LEN(N1175)-SEARCH("/",N1175,1))</f>
        <v>food trucks</v>
      </c>
      <c r="S1175" s="15">
        <f t="shared" si="36"/>
        <v>42184.185844907406</v>
      </c>
      <c r="T1175" s="15">
        <f t="shared" si="37"/>
        <v>42219.185844907406</v>
      </c>
    </row>
    <row r="1176" spans="1:20" ht="45" x14ac:dyDescent="0.25">
      <c r="A1176">
        <v>1174</v>
      </c>
      <c r="B1176" s="3" t="s">
        <v>2412</v>
      </c>
      <c r="C1176" s="3" t="s">
        <v>2413</v>
      </c>
      <c r="D1176" s="12">
        <v>15000</v>
      </c>
      <c r="E1176" s="12">
        <v>886</v>
      </c>
      <c r="F1176" t="s">
        <v>357</v>
      </c>
      <c r="G1176" t="s">
        <v>17</v>
      </c>
      <c r="H1176" t="s">
        <v>18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2353</v>
      </c>
      <c r="O1176" s="8">
        <f>E1176/D1176*100</f>
        <v>5.9066666666666672</v>
      </c>
      <c r="P1176" s="12">
        <f>E1176/L1176</f>
        <v>46.631578947368418</v>
      </c>
      <c r="Q1176" t="str">
        <f>LEFT(N1176,SEARCH("/",N1176,1)-1)</f>
        <v>food</v>
      </c>
      <c r="R1176" t="str">
        <f>RIGHT(N1176,LEN(N1176)-SEARCH("/",N1176,1))</f>
        <v>food trucks</v>
      </c>
      <c r="S1176" s="15">
        <f t="shared" si="36"/>
        <v>42468.84174768519</v>
      </c>
      <c r="T1176" s="15">
        <f t="shared" si="37"/>
        <v>42498.84174768519</v>
      </c>
    </row>
    <row r="1177" spans="1:20" ht="45" x14ac:dyDescent="0.25">
      <c r="A1177">
        <v>1175</v>
      </c>
      <c r="B1177" s="3" t="s">
        <v>2414</v>
      </c>
      <c r="C1177" s="3" t="s">
        <v>2415</v>
      </c>
      <c r="D1177" s="12">
        <v>20000</v>
      </c>
      <c r="E1177" s="12">
        <v>585</v>
      </c>
      <c r="F1177" t="s">
        <v>357</v>
      </c>
      <c r="G1177" t="s">
        <v>17</v>
      </c>
      <c r="H1177" t="s">
        <v>18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2353</v>
      </c>
      <c r="O1177" s="8">
        <f>E1177/D1177*100</f>
        <v>2.9250000000000003</v>
      </c>
      <c r="P1177" s="12">
        <f>E1177/L1177</f>
        <v>65</v>
      </c>
      <c r="Q1177" t="str">
        <f>LEFT(N1177,SEARCH("/",N1177,1)-1)</f>
        <v>food</v>
      </c>
      <c r="R1177" t="str">
        <f>RIGHT(N1177,LEN(N1177)-SEARCH("/",N1177,1))</f>
        <v>food trucks</v>
      </c>
      <c r="S1177" s="15">
        <f t="shared" si="36"/>
        <v>42170.728460648148</v>
      </c>
      <c r="T1177" s="15">
        <f t="shared" si="37"/>
        <v>42200.728460648148</v>
      </c>
    </row>
    <row r="1178" spans="1:20" ht="60" x14ac:dyDescent="0.25">
      <c r="A1178">
        <v>1176</v>
      </c>
      <c r="B1178" s="3" t="s">
        <v>2416</v>
      </c>
      <c r="C1178" s="3" t="s">
        <v>2417</v>
      </c>
      <c r="D1178" s="12">
        <v>175000</v>
      </c>
      <c r="E1178" s="12">
        <v>10</v>
      </c>
      <c r="F1178" t="s">
        <v>357</v>
      </c>
      <c r="G1178" t="s">
        <v>50</v>
      </c>
      <c r="H1178" t="s">
        <v>51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2353</v>
      </c>
      <c r="O1178" s="8">
        <f>E1178/D1178*100</f>
        <v>5.7142857142857143E-3</v>
      </c>
      <c r="P1178" s="12">
        <f>E1178/L1178</f>
        <v>10</v>
      </c>
      <c r="Q1178" t="str">
        <f>LEFT(N1178,SEARCH("/",N1178,1)-1)</f>
        <v>food</v>
      </c>
      <c r="R1178" t="str">
        <f>RIGHT(N1178,LEN(N1178)-SEARCH("/",N1178,1))</f>
        <v>food trucks</v>
      </c>
      <c r="S1178" s="15">
        <f t="shared" si="36"/>
        <v>42746.019652777773</v>
      </c>
      <c r="T1178" s="15">
        <f t="shared" si="37"/>
        <v>42800.541666666672</v>
      </c>
    </row>
    <row r="1179" spans="1:20" ht="60" x14ac:dyDescent="0.25">
      <c r="A1179">
        <v>1177</v>
      </c>
      <c r="B1179" s="3" t="s">
        <v>2418</v>
      </c>
      <c r="C1179" s="3" t="s">
        <v>2419</v>
      </c>
      <c r="D1179" s="12">
        <v>6000</v>
      </c>
      <c r="E1179" s="12">
        <v>0</v>
      </c>
      <c r="F1179" t="s">
        <v>357</v>
      </c>
      <c r="G1179" t="s">
        <v>24</v>
      </c>
      <c r="H1179" t="s">
        <v>25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2353</v>
      </c>
      <c r="O1179" s="8">
        <f>E1179/D1179*100</f>
        <v>0</v>
      </c>
      <c r="P1179" s="12" t="e">
        <f>E1179/L1179</f>
        <v>#DIV/0!</v>
      </c>
      <c r="Q1179" t="str">
        <f>LEFT(N1179,SEARCH("/",N1179,1)-1)</f>
        <v>food</v>
      </c>
      <c r="R1179" t="str">
        <f>RIGHT(N1179,LEN(N1179)-SEARCH("/",N1179,1))</f>
        <v>food trucks</v>
      </c>
      <c r="S1179" s="15">
        <f t="shared" si="36"/>
        <v>41897.660833333335</v>
      </c>
      <c r="T1179" s="15">
        <f t="shared" si="37"/>
        <v>41927.660833333335</v>
      </c>
    </row>
    <row r="1180" spans="1:20" ht="60" x14ac:dyDescent="0.25">
      <c r="A1180">
        <v>1178</v>
      </c>
      <c r="B1180" s="3" t="s">
        <v>2420</v>
      </c>
      <c r="C1180" s="3" t="s">
        <v>2421</v>
      </c>
      <c r="D1180" s="12">
        <v>75000</v>
      </c>
      <c r="E1180" s="12">
        <v>5</v>
      </c>
      <c r="F1180" t="s">
        <v>357</v>
      </c>
      <c r="G1180" t="s">
        <v>17</v>
      </c>
      <c r="H1180" t="s">
        <v>18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2353</v>
      </c>
      <c r="O1180" s="8">
        <f>E1180/D1180*100</f>
        <v>6.6666666666666671E-3</v>
      </c>
      <c r="P1180" s="12">
        <f>E1180/L1180</f>
        <v>5</v>
      </c>
      <c r="Q1180" t="str">
        <f>LEFT(N1180,SEARCH("/",N1180,1)-1)</f>
        <v>food</v>
      </c>
      <c r="R1180" t="str">
        <f>RIGHT(N1180,LEN(N1180)-SEARCH("/",N1180,1))</f>
        <v>food trucks</v>
      </c>
      <c r="S1180" s="15">
        <f t="shared" si="36"/>
        <v>41837.905694444446</v>
      </c>
      <c r="T1180" s="15">
        <f t="shared" si="37"/>
        <v>41867.905694444446</v>
      </c>
    </row>
    <row r="1181" spans="1:20" ht="45" x14ac:dyDescent="0.25">
      <c r="A1181">
        <v>1179</v>
      </c>
      <c r="B1181" s="3" t="s">
        <v>2422</v>
      </c>
      <c r="C1181" s="3" t="s">
        <v>2423</v>
      </c>
      <c r="D1181" s="12">
        <v>60000</v>
      </c>
      <c r="E1181" s="12">
        <v>3200</v>
      </c>
      <c r="F1181" t="s">
        <v>357</v>
      </c>
      <c r="G1181" t="s">
        <v>159</v>
      </c>
      <c r="H1181" t="s">
        <v>160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2353</v>
      </c>
      <c r="O1181" s="8">
        <f>E1181/D1181*100</f>
        <v>5.3333333333333339</v>
      </c>
      <c r="P1181" s="12">
        <f>E1181/L1181</f>
        <v>640</v>
      </c>
      <c r="Q1181" t="str">
        <f>LEFT(N1181,SEARCH("/",N1181,1)-1)</f>
        <v>food</v>
      </c>
      <c r="R1181" t="str">
        <f>RIGHT(N1181,LEN(N1181)-SEARCH("/",N1181,1))</f>
        <v>food trucks</v>
      </c>
      <c r="S1181" s="15">
        <f t="shared" si="36"/>
        <v>42275.720219907409</v>
      </c>
      <c r="T1181" s="15">
        <f t="shared" si="37"/>
        <v>42305.720219907409</v>
      </c>
    </row>
    <row r="1182" spans="1:20" ht="45" x14ac:dyDescent="0.25">
      <c r="A1182">
        <v>1180</v>
      </c>
      <c r="B1182" s="3" t="s">
        <v>2424</v>
      </c>
      <c r="C1182" s="3" t="s">
        <v>2425</v>
      </c>
      <c r="D1182" s="12">
        <v>50000</v>
      </c>
      <c r="E1182" s="12">
        <v>5875</v>
      </c>
      <c r="F1182" t="s">
        <v>357</v>
      </c>
      <c r="G1182" t="s">
        <v>17</v>
      </c>
      <c r="H1182" t="s">
        <v>18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2353</v>
      </c>
      <c r="O1182" s="8">
        <f>E1182/D1182*100</f>
        <v>11.75</v>
      </c>
      <c r="P1182" s="12">
        <f>E1182/L1182</f>
        <v>69.117647058823536</v>
      </c>
      <c r="Q1182" t="str">
        <f>LEFT(N1182,SEARCH("/",N1182,1)-1)</f>
        <v>food</v>
      </c>
      <c r="R1182" t="str">
        <f>RIGHT(N1182,LEN(N1182)-SEARCH("/",N1182,1))</f>
        <v>food trucks</v>
      </c>
      <c r="S1182" s="15">
        <f t="shared" si="36"/>
        <v>41781.806875000002</v>
      </c>
      <c r="T1182" s="15">
        <f t="shared" si="37"/>
        <v>41818.806875000002</v>
      </c>
    </row>
    <row r="1183" spans="1:20" ht="30" x14ac:dyDescent="0.25">
      <c r="A1183">
        <v>1181</v>
      </c>
      <c r="B1183" s="3" t="s">
        <v>2426</v>
      </c>
      <c r="C1183" s="3" t="s">
        <v>2427</v>
      </c>
      <c r="D1183" s="12">
        <v>50000</v>
      </c>
      <c r="E1183" s="12">
        <v>4</v>
      </c>
      <c r="F1183" t="s">
        <v>357</v>
      </c>
      <c r="G1183" t="s">
        <v>17</v>
      </c>
      <c r="H1183" t="s">
        <v>18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2353</v>
      </c>
      <c r="O1183" s="8">
        <f>E1183/D1183*100</f>
        <v>8.0000000000000002E-3</v>
      </c>
      <c r="P1183" s="12">
        <f>E1183/L1183</f>
        <v>1.3333333333333333</v>
      </c>
      <c r="Q1183" t="str">
        <f>LEFT(N1183,SEARCH("/",N1183,1)-1)</f>
        <v>food</v>
      </c>
      <c r="R1183" t="str">
        <f>RIGHT(N1183,LEN(N1183)-SEARCH("/",N1183,1))</f>
        <v>food trucks</v>
      </c>
      <c r="S1183" s="15">
        <f t="shared" si="36"/>
        <v>42034.339363425926</v>
      </c>
      <c r="T1183" s="15">
        <f t="shared" si="37"/>
        <v>42064.339363425926</v>
      </c>
    </row>
    <row r="1184" spans="1:20" ht="60" x14ac:dyDescent="0.25">
      <c r="A1184">
        <v>1182</v>
      </c>
      <c r="B1184" s="3" t="s">
        <v>2428</v>
      </c>
      <c r="C1184" s="3" t="s">
        <v>2429</v>
      </c>
      <c r="D1184" s="12">
        <v>1000</v>
      </c>
      <c r="E1184" s="12">
        <v>42</v>
      </c>
      <c r="F1184" t="s">
        <v>357</v>
      </c>
      <c r="G1184" t="s">
        <v>17</v>
      </c>
      <c r="H1184" t="s">
        <v>18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2353</v>
      </c>
      <c r="O1184" s="8">
        <f>E1184/D1184*100</f>
        <v>4.2</v>
      </c>
      <c r="P1184" s="12">
        <f>E1184/L1184</f>
        <v>10.5</v>
      </c>
      <c r="Q1184" t="str">
        <f>LEFT(N1184,SEARCH("/",N1184,1)-1)</f>
        <v>food</v>
      </c>
      <c r="R1184" t="str">
        <f>RIGHT(N1184,LEN(N1184)-SEARCH("/",N1184,1))</f>
        <v>food trucks</v>
      </c>
      <c r="S1184" s="15">
        <f t="shared" si="36"/>
        <v>42728.827407407407</v>
      </c>
      <c r="T1184" s="15">
        <f t="shared" si="37"/>
        <v>42747.695833333331</v>
      </c>
    </row>
    <row r="1185" spans="1:20" ht="60" x14ac:dyDescent="0.25">
      <c r="A1185">
        <v>1183</v>
      </c>
      <c r="B1185" s="3" t="s">
        <v>2430</v>
      </c>
      <c r="C1185" s="3" t="s">
        <v>2431</v>
      </c>
      <c r="D1185" s="12">
        <v>2500</v>
      </c>
      <c r="E1185" s="12">
        <v>100</v>
      </c>
      <c r="F1185" t="s">
        <v>357</v>
      </c>
      <c r="G1185" t="s">
        <v>17</v>
      </c>
      <c r="H1185" t="s">
        <v>18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2353</v>
      </c>
      <c r="O1185" s="8">
        <f>E1185/D1185*100</f>
        <v>4</v>
      </c>
      <c r="P1185" s="12">
        <f>E1185/L1185</f>
        <v>33.333333333333336</v>
      </c>
      <c r="Q1185" t="str">
        <f>LEFT(N1185,SEARCH("/",N1185,1)-1)</f>
        <v>food</v>
      </c>
      <c r="R1185" t="str">
        <f>RIGHT(N1185,LEN(N1185)-SEARCH("/",N1185,1))</f>
        <v>food trucks</v>
      </c>
      <c r="S1185" s="15">
        <f t="shared" si="36"/>
        <v>42656.86137731481</v>
      </c>
      <c r="T1185" s="15">
        <f t="shared" si="37"/>
        <v>42676.165972222225</v>
      </c>
    </row>
    <row r="1186" spans="1:20" ht="60" x14ac:dyDescent="0.25">
      <c r="A1186">
        <v>1184</v>
      </c>
      <c r="B1186" s="3" t="s">
        <v>2432</v>
      </c>
      <c r="C1186" s="3" t="s">
        <v>2433</v>
      </c>
      <c r="D1186" s="12">
        <v>22000</v>
      </c>
      <c r="E1186" s="12">
        <v>23086</v>
      </c>
      <c r="F1186" t="s">
        <v>16</v>
      </c>
      <c r="G1186" t="s">
        <v>24</v>
      </c>
      <c r="H1186" t="s">
        <v>25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2434</v>
      </c>
      <c r="O1186" s="8">
        <f>E1186/D1186*100</f>
        <v>104.93636363636362</v>
      </c>
      <c r="P1186" s="12">
        <f>E1186/L1186</f>
        <v>61.562666666666665</v>
      </c>
      <c r="Q1186" t="str">
        <f>LEFT(N1186,SEARCH("/",N1186,1)-1)</f>
        <v>photography</v>
      </c>
      <c r="R1186" t="str">
        <f>RIGHT(N1186,LEN(N1186)-SEARCH("/",N1186,1))</f>
        <v>photobooks</v>
      </c>
      <c r="S1186" s="15">
        <f t="shared" si="36"/>
        <v>42741.599664351852</v>
      </c>
      <c r="T1186" s="15">
        <f t="shared" si="37"/>
        <v>42772.599664351852</v>
      </c>
    </row>
    <row r="1187" spans="1:20" ht="60" x14ac:dyDescent="0.25">
      <c r="A1187">
        <v>1185</v>
      </c>
      <c r="B1187" s="3" t="s">
        <v>2435</v>
      </c>
      <c r="C1187" s="3" t="s">
        <v>2436</v>
      </c>
      <c r="D1187" s="12">
        <v>12500</v>
      </c>
      <c r="E1187" s="12">
        <v>13180</v>
      </c>
      <c r="F1187" t="s">
        <v>16</v>
      </c>
      <c r="G1187" t="s">
        <v>17</v>
      </c>
      <c r="H1187" t="s">
        <v>18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2434</v>
      </c>
      <c r="O1187" s="8">
        <f>E1187/D1187*100</f>
        <v>105.44</v>
      </c>
      <c r="P1187" s="12">
        <f>E1187/L1187</f>
        <v>118.73873873873873</v>
      </c>
      <c r="Q1187" t="str">
        <f>LEFT(N1187,SEARCH("/",N1187,1)-1)</f>
        <v>photography</v>
      </c>
      <c r="R1187" t="str">
        <f>RIGHT(N1187,LEN(N1187)-SEARCH("/",N1187,1))</f>
        <v>photobooks</v>
      </c>
      <c r="S1187" s="15">
        <f t="shared" si="36"/>
        <v>42130.865150462967</v>
      </c>
      <c r="T1187" s="15">
        <f t="shared" si="37"/>
        <v>42163.166666666672</v>
      </c>
    </row>
    <row r="1188" spans="1:20" ht="60" x14ac:dyDescent="0.25">
      <c r="A1188">
        <v>1186</v>
      </c>
      <c r="B1188" s="3" t="s">
        <v>2437</v>
      </c>
      <c r="C1188" s="3" t="s">
        <v>2438</v>
      </c>
      <c r="D1188" s="12">
        <v>7500</v>
      </c>
      <c r="E1188" s="12">
        <v>8005</v>
      </c>
      <c r="F1188" t="s">
        <v>16</v>
      </c>
      <c r="G1188" t="s">
        <v>24</v>
      </c>
      <c r="H1188" t="s">
        <v>25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2434</v>
      </c>
      <c r="O1188" s="8">
        <f>E1188/D1188*100</f>
        <v>106.73333333333332</v>
      </c>
      <c r="P1188" s="12">
        <f>E1188/L1188</f>
        <v>65.081300813008127</v>
      </c>
      <c r="Q1188" t="str">
        <f>LEFT(N1188,SEARCH("/",N1188,1)-1)</f>
        <v>photography</v>
      </c>
      <c r="R1188" t="str">
        <f>RIGHT(N1188,LEN(N1188)-SEARCH("/",N1188,1))</f>
        <v>photobooks</v>
      </c>
      <c r="S1188" s="15">
        <f t="shared" si="36"/>
        <v>42123.86336805555</v>
      </c>
      <c r="T1188" s="15">
        <f t="shared" si="37"/>
        <v>42156.945833333331</v>
      </c>
    </row>
    <row r="1189" spans="1:20" ht="60" x14ac:dyDescent="0.25">
      <c r="A1189">
        <v>1187</v>
      </c>
      <c r="B1189" s="3" t="s">
        <v>2439</v>
      </c>
      <c r="C1189" s="3" t="s">
        <v>2440</v>
      </c>
      <c r="D1189" s="12">
        <v>8750</v>
      </c>
      <c r="E1189" s="12">
        <v>9111</v>
      </c>
      <c r="F1189" t="s">
        <v>16</v>
      </c>
      <c r="G1189" t="s">
        <v>17</v>
      </c>
      <c r="H1189" t="s">
        <v>18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2434</v>
      </c>
      <c r="O1189" s="8">
        <f>E1189/D1189*100</f>
        <v>104.12571428571428</v>
      </c>
      <c r="P1189" s="12">
        <f>E1189/L1189</f>
        <v>130.15714285714284</v>
      </c>
      <c r="Q1189" t="str">
        <f>LEFT(N1189,SEARCH("/",N1189,1)-1)</f>
        <v>photography</v>
      </c>
      <c r="R1189" t="str">
        <f>RIGHT(N1189,LEN(N1189)-SEARCH("/",N1189,1))</f>
        <v>photobooks</v>
      </c>
      <c r="S1189" s="15">
        <f t="shared" si="36"/>
        <v>42109.894942129627</v>
      </c>
      <c r="T1189" s="15">
        <f t="shared" si="37"/>
        <v>42141.75</v>
      </c>
    </row>
    <row r="1190" spans="1:20" ht="45" x14ac:dyDescent="0.25">
      <c r="A1190">
        <v>1188</v>
      </c>
      <c r="B1190" s="3" t="s">
        <v>2441</v>
      </c>
      <c r="C1190" s="3" t="s">
        <v>2442</v>
      </c>
      <c r="D1190" s="12">
        <v>2000</v>
      </c>
      <c r="E1190" s="12">
        <v>3211</v>
      </c>
      <c r="F1190" t="s">
        <v>16</v>
      </c>
      <c r="G1190" t="s">
        <v>159</v>
      </c>
      <c r="H1190" t="s">
        <v>160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2434</v>
      </c>
      <c r="O1190" s="8">
        <f>E1190/D1190*100</f>
        <v>160.54999999999998</v>
      </c>
      <c r="P1190" s="12">
        <f>E1190/L1190</f>
        <v>37.776470588235291</v>
      </c>
      <c r="Q1190" t="str">
        <f>LEFT(N1190,SEARCH("/",N1190,1)-1)</f>
        <v>photography</v>
      </c>
      <c r="R1190" t="str">
        <f>RIGHT(N1190,LEN(N1190)-SEARCH("/",N1190,1))</f>
        <v>photobooks</v>
      </c>
      <c r="S1190" s="15">
        <f t="shared" si="36"/>
        <v>42711.700694444444</v>
      </c>
      <c r="T1190" s="15">
        <f t="shared" si="37"/>
        <v>42732.700694444444</v>
      </c>
    </row>
    <row r="1191" spans="1:20" ht="60" x14ac:dyDescent="0.25">
      <c r="A1191">
        <v>1189</v>
      </c>
      <c r="B1191" s="3" t="s">
        <v>2443</v>
      </c>
      <c r="C1191" s="3" t="s">
        <v>2444</v>
      </c>
      <c r="D1191" s="12">
        <v>9000</v>
      </c>
      <c r="E1191" s="12">
        <v>9700</v>
      </c>
      <c r="F1191" t="s">
        <v>16</v>
      </c>
      <c r="G1191" t="s">
        <v>17</v>
      </c>
      <c r="H1191" t="s">
        <v>18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2434</v>
      </c>
      <c r="O1191" s="8">
        <f>E1191/D1191*100</f>
        <v>107.77777777777777</v>
      </c>
      <c r="P1191" s="12">
        <f>E1191/L1191</f>
        <v>112.79069767441861</v>
      </c>
      <c r="Q1191" t="str">
        <f>LEFT(N1191,SEARCH("/",N1191,1)-1)</f>
        <v>photography</v>
      </c>
      <c r="R1191" t="str">
        <f>RIGHT(N1191,LEN(N1191)-SEARCH("/",N1191,1))</f>
        <v>photobooks</v>
      </c>
      <c r="S1191" s="15">
        <f t="shared" si="36"/>
        <v>42529.979108796295</v>
      </c>
      <c r="T1191" s="15">
        <f t="shared" si="37"/>
        <v>42550.979108796295</v>
      </c>
    </row>
    <row r="1192" spans="1:20" ht="45" x14ac:dyDescent="0.25">
      <c r="A1192">
        <v>1190</v>
      </c>
      <c r="B1192" s="3" t="s">
        <v>2445</v>
      </c>
      <c r="C1192" s="3" t="s">
        <v>2446</v>
      </c>
      <c r="D1192" s="12">
        <v>500</v>
      </c>
      <c r="E1192" s="12">
        <v>675</v>
      </c>
      <c r="F1192" t="s">
        <v>16</v>
      </c>
      <c r="G1192" t="s">
        <v>17</v>
      </c>
      <c r="H1192" t="s">
        <v>18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2434</v>
      </c>
      <c r="O1192" s="8">
        <f>E1192/D1192*100</f>
        <v>135</v>
      </c>
      <c r="P1192" s="12">
        <f>E1192/L1192</f>
        <v>51.92307692307692</v>
      </c>
      <c r="Q1192" t="str">
        <f>LEFT(N1192,SEARCH("/",N1192,1)-1)</f>
        <v>photography</v>
      </c>
      <c r="R1192" t="str">
        <f>RIGHT(N1192,LEN(N1192)-SEARCH("/",N1192,1))</f>
        <v>photobooks</v>
      </c>
      <c r="S1192" s="15">
        <f t="shared" si="36"/>
        <v>41852.665798611109</v>
      </c>
      <c r="T1192" s="15">
        <f t="shared" si="37"/>
        <v>41882.665798611109</v>
      </c>
    </row>
    <row r="1193" spans="1:20" ht="60" x14ac:dyDescent="0.25">
      <c r="A1193">
        <v>1191</v>
      </c>
      <c r="B1193" s="3" t="s">
        <v>2447</v>
      </c>
      <c r="C1193" s="3" t="s">
        <v>2448</v>
      </c>
      <c r="D1193" s="12">
        <v>2700</v>
      </c>
      <c r="E1193" s="12">
        <v>2945</v>
      </c>
      <c r="F1193" t="s">
        <v>16</v>
      </c>
      <c r="G1193" t="s">
        <v>17</v>
      </c>
      <c r="H1193" t="s">
        <v>18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2434</v>
      </c>
      <c r="O1193" s="8">
        <f>E1193/D1193*100</f>
        <v>109.07407407407408</v>
      </c>
      <c r="P1193" s="12">
        <f>E1193/L1193</f>
        <v>89.242424242424249</v>
      </c>
      <c r="Q1193" t="str">
        <f>LEFT(N1193,SEARCH("/",N1193,1)-1)</f>
        <v>photography</v>
      </c>
      <c r="R1193" t="str">
        <f>RIGHT(N1193,LEN(N1193)-SEARCH("/",N1193,1))</f>
        <v>photobooks</v>
      </c>
      <c r="S1193" s="15">
        <f t="shared" si="36"/>
        <v>42419.603703703702</v>
      </c>
      <c r="T1193" s="15">
        <f t="shared" si="37"/>
        <v>42449.562037037031</v>
      </c>
    </row>
    <row r="1194" spans="1:20" ht="30" x14ac:dyDescent="0.25">
      <c r="A1194">
        <v>1192</v>
      </c>
      <c r="B1194" s="3" t="s">
        <v>2449</v>
      </c>
      <c r="C1194" s="3" t="s">
        <v>2450</v>
      </c>
      <c r="D1194" s="12">
        <v>100</v>
      </c>
      <c r="E1194" s="12">
        <v>290</v>
      </c>
      <c r="F1194" t="s">
        <v>16</v>
      </c>
      <c r="G1194" t="s">
        <v>24</v>
      </c>
      <c r="H1194" t="s">
        <v>25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2434</v>
      </c>
      <c r="O1194" s="8">
        <f>E1194/D1194*100</f>
        <v>290</v>
      </c>
      <c r="P1194" s="12">
        <f>E1194/L1194</f>
        <v>19.333333333333332</v>
      </c>
      <c r="Q1194" t="str">
        <f>LEFT(N1194,SEARCH("/",N1194,1)-1)</f>
        <v>photography</v>
      </c>
      <c r="R1194" t="str">
        <f>RIGHT(N1194,LEN(N1194)-SEARCH("/",N1194,1))</f>
        <v>photobooks</v>
      </c>
      <c r="S1194" s="15">
        <f t="shared" si="36"/>
        <v>42747.506689814814</v>
      </c>
      <c r="T1194" s="15">
        <f t="shared" si="37"/>
        <v>42777.506689814814</v>
      </c>
    </row>
    <row r="1195" spans="1:20" ht="60" x14ac:dyDescent="0.25">
      <c r="A1195">
        <v>1193</v>
      </c>
      <c r="B1195" s="3" t="s">
        <v>2451</v>
      </c>
      <c r="C1195" s="3" t="s">
        <v>2452</v>
      </c>
      <c r="D1195" s="12">
        <v>21000</v>
      </c>
      <c r="E1195" s="12">
        <v>21831</v>
      </c>
      <c r="F1195" t="s">
        <v>16</v>
      </c>
      <c r="G1195" t="s">
        <v>17</v>
      </c>
      <c r="H1195" t="s">
        <v>18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2434</v>
      </c>
      <c r="O1195" s="8">
        <f>E1195/D1195*100</f>
        <v>103.95714285714286</v>
      </c>
      <c r="P1195" s="12">
        <f>E1195/L1195</f>
        <v>79.967032967032964</v>
      </c>
      <c r="Q1195" t="str">
        <f>LEFT(N1195,SEARCH("/",N1195,1)-1)</f>
        <v>photography</v>
      </c>
      <c r="R1195" t="str">
        <f>RIGHT(N1195,LEN(N1195)-SEARCH("/",N1195,1))</f>
        <v>photobooks</v>
      </c>
      <c r="S1195" s="15">
        <f t="shared" si="36"/>
        <v>42409.776076388895</v>
      </c>
      <c r="T1195" s="15">
        <f t="shared" si="37"/>
        <v>42469.734409722223</v>
      </c>
    </row>
    <row r="1196" spans="1:20" ht="60" x14ac:dyDescent="0.25">
      <c r="A1196">
        <v>1194</v>
      </c>
      <c r="B1196" s="3" t="s">
        <v>2453</v>
      </c>
      <c r="C1196" s="3" t="s">
        <v>2454</v>
      </c>
      <c r="D1196" s="12">
        <v>12500</v>
      </c>
      <c r="E1196" s="12">
        <v>40280</v>
      </c>
      <c r="F1196" t="s">
        <v>16</v>
      </c>
      <c r="G1196" t="s">
        <v>2455</v>
      </c>
      <c r="H1196" t="s">
        <v>55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2434</v>
      </c>
      <c r="O1196" s="8">
        <f>E1196/D1196*100</f>
        <v>322.24</v>
      </c>
      <c r="P1196" s="12">
        <f>E1196/L1196</f>
        <v>56.414565826330531</v>
      </c>
      <c r="Q1196" t="str">
        <f>LEFT(N1196,SEARCH("/",N1196,1)-1)</f>
        <v>photography</v>
      </c>
      <c r="R1196" t="str">
        <f>RIGHT(N1196,LEN(N1196)-SEARCH("/",N1196,1))</f>
        <v>photobooks</v>
      </c>
      <c r="S1196" s="15">
        <f t="shared" si="36"/>
        <v>42072.488182870366</v>
      </c>
      <c r="T1196" s="15">
        <f t="shared" si="37"/>
        <v>42102.488182870366</v>
      </c>
    </row>
    <row r="1197" spans="1:20" ht="60" x14ac:dyDescent="0.25">
      <c r="A1197">
        <v>1195</v>
      </c>
      <c r="B1197" s="3" t="s">
        <v>2456</v>
      </c>
      <c r="C1197" s="3" t="s">
        <v>2457</v>
      </c>
      <c r="D1197" s="12">
        <v>10000</v>
      </c>
      <c r="E1197" s="12">
        <v>13500</v>
      </c>
      <c r="F1197" t="s">
        <v>16</v>
      </c>
      <c r="G1197" t="s">
        <v>1224</v>
      </c>
      <c r="H1197" t="s">
        <v>55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2434</v>
      </c>
      <c r="O1197" s="8">
        <f>E1197/D1197*100</f>
        <v>135</v>
      </c>
      <c r="P1197" s="12">
        <f>E1197/L1197</f>
        <v>79.411764705882348</v>
      </c>
      <c r="Q1197" t="str">
        <f>LEFT(N1197,SEARCH("/",N1197,1)-1)</f>
        <v>photography</v>
      </c>
      <c r="R1197" t="str">
        <f>RIGHT(N1197,LEN(N1197)-SEARCH("/",N1197,1))</f>
        <v>photobooks</v>
      </c>
      <c r="S1197" s="15">
        <f t="shared" si="36"/>
        <v>42298.34783564815</v>
      </c>
      <c r="T1197" s="15">
        <f t="shared" si="37"/>
        <v>42358.375</v>
      </c>
    </row>
    <row r="1198" spans="1:20" ht="30" x14ac:dyDescent="0.25">
      <c r="A1198">
        <v>1196</v>
      </c>
      <c r="B1198" s="3" t="s">
        <v>2458</v>
      </c>
      <c r="C1198" s="3" t="s">
        <v>2459</v>
      </c>
      <c r="D1198" s="12">
        <v>14500</v>
      </c>
      <c r="E1198" s="12">
        <v>39137</v>
      </c>
      <c r="F1198" t="s">
        <v>16</v>
      </c>
      <c r="G1198" t="s">
        <v>24</v>
      </c>
      <c r="H1198" t="s">
        <v>25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2434</v>
      </c>
      <c r="O1198" s="8">
        <f>E1198/D1198*100</f>
        <v>269.91034482758624</v>
      </c>
      <c r="P1198" s="12">
        <f>E1198/L1198</f>
        <v>76.439453125</v>
      </c>
      <c r="Q1198" t="str">
        <f>LEFT(N1198,SEARCH("/",N1198,1)-1)</f>
        <v>photography</v>
      </c>
      <c r="R1198" t="str">
        <f>RIGHT(N1198,LEN(N1198)-SEARCH("/",N1198,1))</f>
        <v>photobooks</v>
      </c>
      <c r="S1198" s="15">
        <f t="shared" si="36"/>
        <v>42326.818738425922</v>
      </c>
      <c r="T1198" s="15">
        <f t="shared" si="37"/>
        <v>42356.818738425922</v>
      </c>
    </row>
    <row r="1199" spans="1:20" ht="60" x14ac:dyDescent="0.25">
      <c r="A1199">
        <v>1197</v>
      </c>
      <c r="B1199" s="3" t="s">
        <v>2460</v>
      </c>
      <c r="C1199" s="3" t="s">
        <v>2461</v>
      </c>
      <c r="D1199" s="12">
        <v>15000</v>
      </c>
      <c r="E1199" s="12">
        <v>37994</v>
      </c>
      <c r="F1199" t="s">
        <v>16</v>
      </c>
      <c r="G1199" t="s">
        <v>17</v>
      </c>
      <c r="H1199" t="s">
        <v>18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2434</v>
      </c>
      <c r="O1199" s="8">
        <f>E1199/D1199*100</f>
        <v>253.29333333333332</v>
      </c>
      <c r="P1199" s="12">
        <f>E1199/L1199</f>
        <v>121</v>
      </c>
      <c r="Q1199" t="str">
        <f>LEFT(N1199,SEARCH("/",N1199,1)-1)</f>
        <v>photography</v>
      </c>
      <c r="R1199" t="str">
        <f>RIGHT(N1199,LEN(N1199)-SEARCH("/",N1199,1))</f>
        <v>photobooks</v>
      </c>
      <c r="S1199" s="15">
        <f t="shared" si="36"/>
        <v>42503.66474537037</v>
      </c>
      <c r="T1199" s="15">
        <f t="shared" si="37"/>
        <v>42534.249305555553</v>
      </c>
    </row>
    <row r="1200" spans="1:20" ht="60" x14ac:dyDescent="0.25">
      <c r="A1200">
        <v>1198</v>
      </c>
      <c r="B1200" s="3" t="s">
        <v>2462</v>
      </c>
      <c r="C1200" s="3" t="s">
        <v>2463</v>
      </c>
      <c r="D1200" s="12">
        <v>3500</v>
      </c>
      <c r="E1200" s="12">
        <v>9121</v>
      </c>
      <c r="F1200" t="s">
        <v>16</v>
      </c>
      <c r="G1200" t="s">
        <v>17</v>
      </c>
      <c r="H1200" t="s">
        <v>18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2434</v>
      </c>
      <c r="O1200" s="8">
        <f>E1200/D1200*100</f>
        <v>260.59999999999997</v>
      </c>
      <c r="P1200" s="12">
        <f>E1200/L1200</f>
        <v>54.616766467065865</v>
      </c>
      <c r="Q1200" t="str">
        <f>LEFT(N1200,SEARCH("/",N1200,1)-1)</f>
        <v>photography</v>
      </c>
      <c r="R1200" t="str">
        <f>RIGHT(N1200,LEN(N1200)-SEARCH("/",N1200,1))</f>
        <v>photobooks</v>
      </c>
      <c r="S1200" s="15">
        <f t="shared" si="36"/>
        <v>42333.619050925925</v>
      </c>
      <c r="T1200" s="15">
        <f t="shared" si="37"/>
        <v>42369.125</v>
      </c>
    </row>
    <row r="1201" spans="1:20" ht="60" x14ac:dyDescent="0.25">
      <c r="A1201">
        <v>1199</v>
      </c>
      <c r="B1201" s="3" t="s">
        <v>2464</v>
      </c>
      <c r="C1201" s="3" t="s">
        <v>2465</v>
      </c>
      <c r="D1201" s="12">
        <v>2658</v>
      </c>
      <c r="E1201" s="12">
        <v>2693</v>
      </c>
      <c r="F1201" t="s">
        <v>16</v>
      </c>
      <c r="G1201" t="s">
        <v>24</v>
      </c>
      <c r="H1201" t="s">
        <v>25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2434</v>
      </c>
      <c r="O1201" s="8">
        <f>E1201/D1201*100</f>
        <v>101.31677953348381</v>
      </c>
      <c r="P1201" s="12">
        <f>E1201/L1201</f>
        <v>299.22222222222223</v>
      </c>
      <c r="Q1201" t="str">
        <f>LEFT(N1201,SEARCH("/",N1201,1)-1)</f>
        <v>photography</v>
      </c>
      <c r="R1201" t="str">
        <f>RIGHT(N1201,LEN(N1201)-SEARCH("/",N1201,1))</f>
        <v>photobooks</v>
      </c>
      <c r="S1201" s="15">
        <f t="shared" si="36"/>
        <v>42161.770833333328</v>
      </c>
      <c r="T1201" s="15">
        <f t="shared" si="37"/>
        <v>42193.770833333328</v>
      </c>
    </row>
    <row r="1202" spans="1:20" ht="60" x14ac:dyDescent="0.25">
      <c r="A1202">
        <v>1200</v>
      </c>
      <c r="B1202" s="3" t="s">
        <v>2466</v>
      </c>
      <c r="C1202" s="3" t="s">
        <v>2467</v>
      </c>
      <c r="D1202" s="12">
        <v>4800</v>
      </c>
      <c r="E1202" s="12">
        <v>6029</v>
      </c>
      <c r="F1202" t="s">
        <v>16</v>
      </c>
      <c r="G1202" t="s">
        <v>17</v>
      </c>
      <c r="H1202" t="s">
        <v>18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2434</v>
      </c>
      <c r="O1202" s="8">
        <f>E1202/D1202*100</f>
        <v>125.60416666666667</v>
      </c>
      <c r="P1202" s="12">
        <f>E1202/L1202</f>
        <v>58.533980582524272</v>
      </c>
      <c r="Q1202" t="str">
        <f>LEFT(N1202,SEARCH("/",N1202,1)-1)</f>
        <v>photography</v>
      </c>
      <c r="R1202" t="str">
        <f>RIGHT(N1202,LEN(N1202)-SEARCH("/",N1202,1))</f>
        <v>photobooks</v>
      </c>
      <c r="S1202" s="15">
        <f t="shared" si="36"/>
        <v>42089.477500000001</v>
      </c>
      <c r="T1202" s="15">
        <f t="shared" si="37"/>
        <v>42110.477500000001</v>
      </c>
    </row>
    <row r="1203" spans="1:20" ht="60" x14ac:dyDescent="0.25">
      <c r="A1203">
        <v>1201</v>
      </c>
      <c r="B1203" s="3" t="s">
        <v>2468</v>
      </c>
      <c r="C1203" s="3" t="s">
        <v>2469</v>
      </c>
      <c r="D1203" s="12">
        <v>6000</v>
      </c>
      <c r="E1203" s="12">
        <v>6146.27</v>
      </c>
      <c r="F1203" t="s">
        <v>16</v>
      </c>
      <c r="G1203" t="s">
        <v>24</v>
      </c>
      <c r="H1203" t="s">
        <v>25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2434</v>
      </c>
      <c r="O1203" s="8">
        <f>E1203/D1203*100</f>
        <v>102.43783333333334</v>
      </c>
      <c r="P1203" s="12">
        <f>E1203/L1203</f>
        <v>55.371801801801809</v>
      </c>
      <c r="Q1203" t="str">
        <f>LEFT(N1203,SEARCH("/",N1203,1)-1)</f>
        <v>photography</v>
      </c>
      <c r="R1203" t="str">
        <f>RIGHT(N1203,LEN(N1203)-SEARCH("/",N1203,1))</f>
        <v>photobooks</v>
      </c>
      <c r="S1203" s="15">
        <f t="shared" si="36"/>
        <v>42536.60701388889</v>
      </c>
      <c r="T1203" s="15">
        <f t="shared" si="37"/>
        <v>42566.60701388889</v>
      </c>
    </row>
    <row r="1204" spans="1:20" ht="60" x14ac:dyDescent="0.25">
      <c r="A1204">
        <v>1202</v>
      </c>
      <c r="B1204" s="3" t="s">
        <v>2470</v>
      </c>
      <c r="C1204" s="3" t="s">
        <v>2471</v>
      </c>
      <c r="D1204" s="12">
        <v>25000</v>
      </c>
      <c r="E1204" s="12">
        <v>49811</v>
      </c>
      <c r="F1204" t="s">
        <v>16</v>
      </c>
      <c r="G1204" t="s">
        <v>50</v>
      </c>
      <c r="H1204" t="s">
        <v>51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2434</v>
      </c>
      <c r="O1204" s="8">
        <f>E1204/D1204*100</f>
        <v>199.244</v>
      </c>
      <c r="P1204" s="12">
        <f>E1204/L1204</f>
        <v>183.80442804428046</v>
      </c>
      <c r="Q1204" t="str">
        <f>LEFT(N1204,SEARCH("/",N1204,1)-1)</f>
        <v>photography</v>
      </c>
      <c r="R1204" t="str">
        <f>RIGHT(N1204,LEN(N1204)-SEARCH("/",N1204,1))</f>
        <v>photobooks</v>
      </c>
      <c r="S1204" s="15">
        <f t="shared" si="36"/>
        <v>42152.288819444439</v>
      </c>
      <c r="T1204" s="15">
        <f t="shared" si="37"/>
        <v>42182.288819444439</v>
      </c>
    </row>
    <row r="1205" spans="1:20" ht="45" x14ac:dyDescent="0.25">
      <c r="A1205">
        <v>1203</v>
      </c>
      <c r="B1205" s="3" t="s">
        <v>2472</v>
      </c>
      <c r="C1205" s="3" t="s">
        <v>2473</v>
      </c>
      <c r="D1205" s="12">
        <v>16300</v>
      </c>
      <c r="E1205" s="12">
        <v>16700</v>
      </c>
      <c r="F1205" t="s">
        <v>16</v>
      </c>
      <c r="G1205" t="s">
        <v>17</v>
      </c>
      <c r="H1205" t="s">
        <v>18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2434</v>
      </c>
      <c r="O1205" s="8">
        <f>E1205/D1205*100</f>
        <v>102.45398773006136</v>
      </c>
      <c r="P1205" s="12">
        <f>E1205/L1205</f>
        <v>165.34653465346534</v>
      </c>
      <c r="Q1205" t="str">
        <f>LEFT(N1205,SEARCH("/",N1205,1)-1)</f>
        <v>photography</v>
      </c>
      <c r="R1205" t="str">
        <f>RIGHT(N1205,LEN(N1205)-SEARCH("/",N1205,1))</f>
        <v>photobooks</v>
      </c>
      <c r="S1205" s="15">
        <f t="shared" si="36"/>
        <v>42125.614895833336</v>
      </c>
      <c r="T1205" s="15">
        <f t="shared" si="37"/>
        <v>42155.614895833336</v>
      </c>
    </row>
    <row r="1206" spans="1:20" ht="45" x14ac:dyDescent="0.25">
      <c r="A1206">
        <v>1204</v>
      </c>
      <c r="B1206" s="3" t="s">
        <v>2474</v>
      </c>
      <c r="C1206" s="3" t="s">
        <v>2475</v>
      </c>
      <c r="D1206" s="12">
        <v>13000</v>
      </c>
      <c r="E1206" s="12">
        <v>13383</v>
      </c>
      <c r="F1206" t="s">
        <v>16</v>
      </c>
      <c r="G1206" t="s">
        <v>17</v>
      </c>
      <c r="H1206" t="s">
        <v>18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2434</v>
      </c>
      <c r="O1206" s="8">
        <f>E1206/D1206*100</f>
        <v>102.94615384615385</v>
      </c>
      <c r="P1206" s="12">
        <f>E1206/L1206</f>
        <v>234.78947368421052</v>
      </c>
      <c r="Q1206" t="str">
        <f>LEFT(N1206,SEARCH("/",N1206,1)-1)</f>
        <v>photography</v>
      </c>
      <c r="R1206" t="str">
        <f>RIGHT(N1206,LEN(N1206)-SEARCH("/",N1206,1))</f>
        <v>photobooks</v>
      </c>
      <c r="S1206" s="15">
        <f t="shared" si="36"/>
        <v>42297.748067129629</v>
      </c>
      <c r="T1206" s="15">
        <f t="shared" si="37"/>
        <v>42342.208333333328</v>
      </c>
    </row>
    <row r="1207" spans="1:20" ht="60" x14ac:dyDescent="0.25">
      <c r="A1207">
        <v>1205</v>
      </c>
      <c r="B1207" s="3" t="s">
        <v>2476</v>
      </c>
      <c r="C1207" s="3" t="s">
        <v>2477</v>
      </c>
      <c r="D1207" s="12">
        <v>13000</v>
      </c>
      <c r="E1207" s="12">
        <v>13112</v>
      </c>
      <c r="F1207" t="s">
        <v>16</v>
      </c>
      <c r="G1207" t="s">
        <v>502</v>
      </c>
      <c r="H1207" t="s">
        <v>55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2434</v>
      </c>
      <c r="O1207" s="8">
        <f>E1207/D1207*100</f>
        <v>100.86153846153847</v>
      </c>
      <c r="P1207" s="12">
        <f>E1207/L1207</f>
        <v>211.48387096774192</v>
      </c>
      <c r="Q1207" t="str">
        <f>LEFT(N1207,SEARCH("/",N1207,1)-1)</f>
        <v>photography</v>
      </c>
      <c r="R1207" t="str">
        <f>RIGHT(N1207,LEN(N1207)-SEARCH("/",N1207,1))</f>
        <v>photobooks</v>
      </c>
      <c r="S1207" s="15">
        <f t="shared" si="36"/>
        <v>42138.506377314814</v>
      </c>
      <c r="T1207" s="15">
        <f t="shared" si="37"/>
        <v>42168.506377314814</v>
      </c>
    </row>
    <row r="1208" spans="1:20" ht="60" x14ac:dyDescent="0.25">
      <c r="A1208">
        <v>1206</v>
      </c>
      <c r="B1208" s="3" t="s">
        <v>2478</v>
      </c>
      <c r="C1208" s="3" t="s">
        <v>2479</v>
      </c>
      <c r="D1208" s="12">
        <v>900</v>
      </c>
      <c r="E1208" s="12">
        <v>1035</v>
      </c>
      <c r="F1208" t="s">
        <v>16</v>
      </c>
      <c r="G1208" t="s">
        <v>2012</v>
      </c>
      <c r="H1208" t="s">
        <v>55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2434</v>
      </c>
      <c r="O1208" s="8">
        <f>E1208/D1208*100</f>
        <v>114.99999999999999</v>
      </c>
      <c r="P1208" s="12">
        <f>E1208/L1208</f>
        <v>32.34375</v>
      </c>
      <c r="Q1208" t="str">
        <f>LEFT(N1208,SEARCH("/",N1208,1)-1)</f>
        <v>photography</v>
      </c>
      <c r="R1208" t="str">
        <f>RIGHT(N1208,LEN(N1208)-SEARCH("/",N1208,1))</f>
        <v>photobooks</v>
      </c>
      <c r="S1208" s="15">
        <f t="shared" si="36"/>
        <v>42772.776076388895</v>
      </c>
      <c r="T1208" s="15">
        <f t="shared" si="37"/>
        <v>42805.561805555553</v>
      </c>
    </row>
    <row r="1209" spans="1:20" ht="30" x14ac:dyDescent="0.25">
      <c r="A1209">
        <v>1207</v>
      </c>
      <c r="B1209" s="3" t="s">
        <v>2480</v>
      </c>
      <c r="C1209" s="3" t="s">
        <v>2481</v>
      </c>
      <c r="D1209" s="12">
        <v>16700</v>
      </c>
      <c r="E1209" s="12">
        <v>17396</v>
      </c>
      <c r="F1209" t="s">
        <v>16</v>
      </c>
      <c r="G1209" t="s">
        <v>1224</v>
      </c>
      <c r="H1209" t="s">
        <v>55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2434</v>
      </c>
      <c r="O1209" s="8">
        <f>E1209/D1209*100</f>
        <v>104.16766467065868</v>
      </c>
      <c r="P1209" s="12">
        <f>E1209/L1209</f>
        <v>123.37588652482269</v>
      </c>
      <c r="Q1209" t="str">
        <f>LEFT(N1209,SEARCH("/",N1209,1)-1)</f>
        <v>photography</v>
      </c>
      <c r="R1209" t="str">
        <f>RIGHT(N1209,LEN(N1209)-SEARCH("/",N1209,1))</f>
        <v>photobooks</v>
      </c>
      <c r="S1209" s="15">
        <f t="shared" si="36"/>
        <v>42430.430243055554</v>
      </c>
      <c r="T1209" s="15">
        <f t="shared" si="37"/>
        <v>42460.416666666672</v>
      </c>
    </row>
    <row r="1210" spans="1:20" ht="60" x14ac:dyDescent="0.25">
      <c r="A1210">
        <v>1208</v>
      </c>
      <c r="B1210" s="3" t="s">
        <v>2482</v>
      </c>
      <c r="C1210" s="3" t="s">
        <v>2483</v>
      </c>
      <c r="D1210" s="12">
        <v>10000</v>
      </c>
      <c r="E1210" s="12">
        <v>15530</v>
      </c>
      <c r="F1210" t="s">
        <v>16</v>
      </c>
      <c r="G1210" t="s">
        <v>17</v>
      </c>
      <c r="H1210" t="s">
        <v>18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2434</v>
      </c>
      <c r="O1210" s="8">
        <f>E1210/D1210*100</f>
        <v>155.29999999999998</v>
      </c>
      <c r="P1210" s="12">
        <f>E1210/L1210</f>
        <v>207.06666666666666</v>
      </c>
      <c r="Q1210" t="str">
        <f>LEFT(N1210,SEARCH("/",N1210,1)-1)</f>
        <v>photography</v>
      </c>
      <c r="R1210" t="str">
        <f>RIGHT(N1210,LEN(N1210)-SEARCH("/",N1210,1))</f>
        <v>photobooks</v>
      </c>
      <c r="S1210" s="15">
        <f t="shared" si="36"/>
        <v>42423.709074074075</v>
      </c>
      <c r="T1210" s="15">
        <f t="shared" si="37"/>
        <v>42453.667407407411</v>
      </c>
    </row>
    <row r="1211" spans="1:20" ht="60" x14ac:dyDescent="0.25">
      <c r="A1211">
        <v>1209</v>
      </c>
      <c r="B1211" s="3" t="s">
        <v>2484</v>
      </c>
      <c r="C1211" s="3" t="s">
        <v>2485</v>
      </c>
      <c r="D1211" s="12">
        <v>6000</v>
      </c>
      <c r="E1211" s="12">
        <v>6360</v>
      </c>
      <c r="F1211" t="s">
        <v>16</v>
      </c>
      <c r="G1211" t="s">
        <v>17</v>
      </c>
      <c r="H1211" t="s">
        <v>18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2434</v>
      </c>
      <c r="O1211" s="8">
        <f>E1211/D1211*100</f>
        <v>106</v>
      </c>
      <c r="P1211" s="12">
        <f>E1211/L1211</f>
        <v>138.2608695652174</v>
      </c>
      <c r="Q1211" t="str">
        <f>LEFT(N1211,SEARCH("/",N1211,1)-1)</f>
        <v>photography</v>
      </c>
      <c r="R1211" t="str">
        <f>RIGHT(N1211,LEN(N1211)-SEARCH("/",N1211,1))</f>
        <v>photobooks</v>
      </c>
      <c r="S1211" s="15">
        <f t="shared" si="36"/>
        <v>42761.846122685187</v>
      </c>
      <c r="T1211" s="15">
        <f t="shared" si="37"/>
        <v>42791.846122685187</v>
      </c>
    </row>
    <row r="1212" spans="1:20" ht="30" x14ac:dyDescent="0.25">
      <c r="A1212">
        <v>1210</v>
      </c>
      <c r="B1212" s="3" t="s">
        <v>2486</v>
      </c>
      <c r="C1212" s="3" t="s">
        <v>2487</v>
      </c>
      <c r="D1212" s="12">
        <v>20000</v>
      </c>
      <c r="E1212" s="12">
        <v>50863</v>
      </c>
      <c r="F1212" t="s">
        <v>16</v>
      </c>
      <c r="G1212" t="s">
        <v>476</v>
      </c>
      <c r="H1212" t="s">
        <v>477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2434</v>
      </c>
      <c r="O1212" s="8">
        <f>E1212/D1212*100</f>
        <v>254.31499999999997</v>
      </c>
      <c r="P1212" s="12">
        <f>E1212/L1212</f>
        <v>493.81553398058253</v>
      </c>
      <c r="Q1212" t="str">
        <f>LEFT(N1212,SEARCH("/",N1212,1)-1)</f>
        <v>photography</v>
      </c>
      <c r="R1212" t="str">
        <f>RIGHT(N1212,LEN(N1212)-SEARCH("/",N1212,1))</f>
        <v>photobooks</v>
      </c>
      <c r="S1212" s="15">
        <f t="shared" si="36"/>
        <v>42132.941805555558</v>
      </c>
      <c r="T1212" s="15">
        <f t="shared" si="37"/>
        <v>42155.875</v>
      </c>
    </row>
    <row r="1213" spans="1:20" ht="60" x14ac:dyDescent="0.25">
      <c r="A1213">
        <v>1211</v>
      </c>
      <c r="B1213" s="3" t="s">
        <v>2488</v>
      </c>
      <c r="C1213" s="3" t="s">
        <v>2489</v>
      </c>
      <c r="D1213" s="12">
        <v>1000</v>
      </c>
      <c r="E1213" s="12">
        <v>1011</v>
      </c>
      <c r="F1213" t="s">
        <v>16</v>
      </c>
      <c r="G1213" t="s">
        <v>159</v>
      </c>
      <c r="H1213" t="s">
        <v>160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2434</v>
      </c>
      <c r="O1213" s="8">
        <f>E1213/D1213*100</f>
        <v>101.1</v>
      </c>
      <c r="P1213" s="12">
        <f>E1213/L1213</f>
        <v>168.5</v>
      </c>
      <c r="Q1213" t="str">
        <f>LEFT(N1213,SEARCH("/",N1213,1)-1)</f>
        <v>photography</v>
      </c>
      <c r="R1213" t="str">
        <f>RIGHT(N1213,LEN(N1213)-SEARCH("/",N1213,1))</f>
        <v>photobooks</v>
      </c>
      <c r="S1213" s="15">
        <f t="shared" si="36"/>
        <v>42515.866446759261</v>
      </c>
      <c r="T1213" s="15">
        <f t="shared" si="37"/>
        <v>42530.866446759261</v>
      </c>
    </row>
    <row r="1214" spans="1:20" ht="60" x14ac:dyDescent="0.25">
      <c r="A1214">
        <v>1212</v>
      </c>
      <c r="B1214" s="3" t="s">
        <v>2490</v>
      </c>
      <c r="C1214" s="3" t="s">
        <v>2491</v>
      </c>
      <c r="D1214" s="12">
        <v>2500</v>
      </c>
      <c r="E1214" s="12">
        <v>3226</v>
      </c>
      <c r="F1214" t="s">
        <v>16</v>
      </c>
      <c r="G1214" t="s">
        <v>17</v>
      </c>
      <c r="H1214" t="s">
        <v>18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2434</v>
      </c>
      <c r="O1214" s="8">
        <f>E1214/D1214*100</f>
        <v>129.04</v>
      </c>
      <c r="P1214" s="12">
        <f>E1214/L1214</f>
        <v>38.867469879518069</v>
      </c>
      <c r="Q1214" t="str">
        <f>LEFT(N1214,SEARCH("/",N1214,1)-1)</f>
        <v>photography</v>
      </c>
      <c r="R1214" t="str">
        <f>RIGHT(N1214,LEN(N1214)-SEARCH("/",N1214,1))</f>
        <v>photobooks</v>
      </c>
      <c r="S1214" s="15">
        <f t="shared" si="36"/>
        <v>42318.950173611112</v>
      </c>
      <c r="T1214" s="15">
        <f t="shared" si="37"/>
        <v>42335.041666666672</v>
      </c>
    </row>
    <row r="1215" spans="1:20" ht="60" x14ac:dyDescent="0.25">
      <c r="A1215">
        <v>1213</v>
      </c>
      <c r="B1215" s="3" t="s">
        <v>2492</v>
      </c>
      <c r="C1215" s="3" t="s">
        <v>2493</v>
      </c>
      <c r="D1215" s="12">
        <v>6500</v>
      </c>
      <c r="E1215" s="12">
        <v>6645</v>
      </c>
      <c r="F1215" t="s">
        <v>16</v>
      </c>
      <c r="G1215" t="s">
        <v>24</v>
      </c>
      <c r="H1215" t="s">
        <v>25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2434</v>
      </c>
      <c r="O1215" s="8">
        <f>E1215/D1215*100</f>
        <v>102.23076923076924</v>
      </c>
      <c r="P1215" s="12">
        <f>E1215/L1215</f>
        <v>61.527777777777779</v>
      </c>
      <c r="Q1215" t="str">
        <f>LEFT(N1215,SEARCH("/",N1215,1)-1)</f>
        <v>photography</v>
      </c>
      <c r="R1215" t="str">
        <f>RIGHT(N1215,LEN(N1215)-SEARCH("/",N1215,1))</f>
        <v>photobooks</v>
      </c>
      <c r="S1215" s="15">
        <f t="shared" si="36"/>
        <v>42731.755787037036</v>
      </c>
      <c r="T1215" s="15">
        <f t="shared" si="37"/>
        <v>42766.755787037036</v>
      </c>
    </row>
    <row r="1216" spans="1:20" ht="60" x14ac:dyDescent="0.25">
      <c r="A1216">
        <v>1214</v>
      </c>
      <c r="B1216" s="3" t="s">
        <v>2494</v>
      </c>
      <c r="C1216" s="3" t="s">
        <v>2495</v>
      </c>
      <c r="D1216" s="12">
        <v>2000</v>
      </c>
      <c r="E1216" s="12">
        <v>2636</v>
      </c>
      <c r="F1216" t="s">
        <v>16</v>
      </c>
      <c r="G1216" t="s">
        <v>17</v>
      </c>
      <c r="H1216" t="s">
        <v>18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2434</v>
      </c>
      <c r="O1216" s="8">
        <f>E1216/D1216*100</f>
        <v>131.80000000000001</v>
      </c>
      <c r="P1216" s="12">
        <f>E1216/L1216</f>
        <v>105.44</v>
      </c>
      <c r="Q1216" t="str">
        <f>LEFT(N1216,SEARCH("/",N1216,1)-1)</f>
        <v>photography</v>
      </c>
      <c r="R1216" t="str">
        <f>RIGHT(N1216,LEN(N1216)-SEARCH("/",N1216,1))</f>
        <v>photobooks</v>
      </c>
      <c r="S1216" s="15">
        <f t="shared" si="36"/>
        <v>42104.840335648143</v>
      </c>
      <c r="T1216" s="15">
        <f t="shared" si="37"/>
        <v>42164.840335648143</v>
      </c>
    </row>
    <row r="1217" spans="1:20" ht="60" x14ac:dyDescent="0.25">
      <c r="A1217">
        <v>1215</v>
      </c>
      <c r="B1217" s="3" t="s">
        <v>2496</v>
      </c>
      <c r="C1217" s="3" t="s">
        <v>2497</v>
      </c>
      <c r="D1217" s="12">
        <v>5000</v>
      </c>
      <c r="E1217" s="12">
        <v>39304.01</v>
      </c>
      <c r="F1217" t="s">
        <v>16</v>
      </c>
      <c r="G1217" t="s">
        <v>17</v>
      </c>
      <c r="H1217" t="s">
        <v>18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2434</v>
      </c>
      <c r="O1217" s="8">
        <f>E1217/D1217*100</f>
        <v>786.0802000000001</v>
      </c>
      <c r="P1217" s="12">
        <f>E1217/L1217</f>
        <v>71.592003642987251</v>
      </c>
      <c r="Q1217" t="str">
        <f>LEFT(N1217,SEARCH("/",N1217,1)-1)</f>
        <v>photography</v>
      </c>
      <c r="R1217" t="str">
        <f>RIGHT(N1217,LEN(N1217)-SEARCH("/",N1217,1))</f>
        <v>photobooks</v>
      </c>
      <c r="S1217" s="15">
        <f t="shared" si="36"/>
        <v>41759.923101851848</v>
      </c>
      <c r="T1217" s="15">
        <f t="shared" si="37"/>
        <v>41789.923101851848</v>
      </c>
    </row>
    <row r="1218" spans="1:20" ht="30" x14ac:dyDescent="0.25">
      <c r="A1218">
        <v>1216</v>
      </c>
      <c r="B1218" s="3" t="s">
        <v>2498</v>
      </c>
      <c r="C1218" s="3" t="s">
        <v>2499</v>
      </c>
      <c r="D1218" s="12">
        <v>14000</v>
      </c>
      <c r="E1218" s="12">
        <v>20398</v>
      </c>
      <c r="F1218" t="s">
        <v>16</v>
      </c>
      <c r="G1218" t="s">
        <v>17</v>
      </c>
      <c r="H1218" t="s">
        <v>18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2434</v>
      </c>
      <c r="O1218" s="8">
        <f>E1218/D1218*100</f>
        <v>145.70000000000002</v>
      </c>
      <c r="P1218" s="12">
        <f>E1218/L1218</f>
        <v>91.882882882882882</v>
      </c>
      <c r="Q1218" t="str">
        <f>LEFT(N1218,SEARCH("/",N1218,1)-1)</f>
        <v>photography</v>
      </c>
      <c r="R1218" t="str">
        <f>RIGHT(N1218,LEN(N1218)-SEARCH("/",N1218,1))</f>
        <v>photobooks</v>
      </c>
      <c r="S1218" s="15">
        <f t="shared" si="36"/>
        <v>42247.616400462968</v>
      </c>
      <c r="T1218" s="15">
        <f t="shared" si="37"/>
        <v>42279.960416666669</v>
      </c>
    </row>
    <row r="1219" spans="1:20" ht="45" x14ac:dyDescent="0.25">
      <c r="A1219">
        <v>1217</v>
      </c>
      <c r="B1219" s="3" t="s">
        <v>2500</v>
      </c>
      <c r="C1219" s="3" t="s">
        <v>2501</v>
      </c>
      <c r="D1219" s="12">
        <v>26500</v>
      </c>
      <c r="E1219" s="12">
        <v>27189</v>
      </c>
      <c r="F1219" t="s">
        <v>16</v>
      </c>
      <c r="G1219" t="s">
        <v>17</v>
      </c>
      <c r="H1219" t="s">
        <v>18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2434</v>
      </c>
      <c r="O1219" s="8">
        <f>E1219/D1219*100</f>
        <v>102.60000000000001</v>
      </c>
      <c r="P1219" s="12">
        <f>E1219/L1219</f>
        <v>148.57377049180329</v>
      </c>
      <c r="Q1219" t="str">
        <f>LEFT(N1219,SEARCH("/",N1219,1)-1)</f>
        <v>photography</v>
      </c>
      <c r="R1219" t="str">
        <f>RIGHT(N1219,LEN(N1219)-SEARCH("/",N1219,1))</f>
        <v>photobooks</v>
      </c>
      <c r="S1219" s="15">
        <f t="shared" ref="S1219:S1282" si="38">(((J1219/60)/60)/24)+DATE(1970,1,1)</f>
        <v>42535.809490740736</v>
      </c>
      <c r="T1219" s="15">
        <f t="shared" ref="T1219:T1282" si="39">(((I1219/60)/60)/24)+DATE(1970,1,1)</f>
        <v>42565.809490740736</v>
      </c>
    </row>
    <row r="1220" spans="1:20" ht="60" x14ac:dyDescent="0.25">
      <c r="A1220">
        <v>1218</v>
      </c>
      <c r="B1220" s="3" t="s">
        <v>2502</v>
      </c>
      <c r="C1220" s="3" t="s">
        <v>2503</v>
      </c>
      <c r="D1220" s="12">
        <v>9000</v>
      </c>
      <c r="E1220" s="12">
        <v>15505</v>
      </c>
      <c r="F1220" t="s">
        <v>16</v>
      </c>
      <c r="G1220" t="s">
        <v>17</v>
      </c>
      <c r="H1220" t="s">
        <v>18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2434</v>
      </c>
      <c r="O1220" s="8">
        <f>E1220/D1220*100</f>
        <v>172.27777777777777</v>
      </c>
      <c r="P1220" s="12">
        <f>E1220/L1220</f>
        <v>174.2134831460674</v>
      </c>
      <c r="Q1220" t="str">
        <f>LEFT(N1220,SEARCH("/",N1220,1)-1)</f>
        <v>photography</v>
      </c>
      <c r="R1220" t="str">
        <f>RIGHT(N1220,LEN(N1220)-SEARCH("/",N1220,1))</f>
        <v>photobooks</v>
      </c>
      <c r="S1220" s="15">
        <f t="shared" si="38"/>
        <v>42278.662037037036</v>
      </c>
      <c r="T1220" s="15">
        <f t="shared" si="39"/>
        <v>42309.125</v>
      </c>
    </row>
    <row r="1221" spans="1:20" ht="45" x14ac:dyDescent="0.25">
      <c r="A1221">
        <v>1219</v>
      </c>
      <c r="B1221" s="3" t="s">
        <v>2504</v>
      </c>
      <c r="C1221" s="3" t="s">
        <v>2505</v>
      </c>
      <c r="D1221" s="12">
        <v>16350</v>
      </c>
      <c r="E1221" s="12">
        <v>26024</v>
      </c>
      <c r="F1221" t="s">
        <v>16</v>
      </c>
      <c r="G1221" t="s">
        <v>17</v>
      </c>
      <c r="H1221" t="s">
        <v>18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2434</v>
      </c>
      <c r="O1221" s="8">
        <f>E1221/D1221*100</f>
        <v>159.16819571865443</v>
      </c>
      <c r="P1221" s="12">
        <f>E1221/L1221</f>
        <v>102.86166007905139</v>
      </c>
      <c r="Q1221" t="str">
        <f>LEFT(N1221,SEARCH("/",N1221,1)-1)</f>
        <v>photography</v>
      </c>
      <c r="R1221" t="str">
        <f>RIGHT(N1221,LEN(N1221)-SEARCH("/",N1221,1))</f>
        <v>photobooks</v>
      </c>
      <c r="S1221" s="15">
        <f t="shared" si="38"/>
        <v>42633.461956018517</v>
      </c>
      <c r="T1221" s="15">
        <f t="shared" si="39"/>
        <v>42663.461956018517</v>
      </c>
    </row>
    <row r="1222" spans="1:20" ht="45" x14ac:dyDescent="0.25">
      <c r="A1222">
        <v>1220</v>
      </c>
      <c r="B1222" s="3" t="s">
        <v>2506</v>
      </c>
      <c r="C1222" s="3" t="s">
        <v>2507</v>
      </c>
      <c r="D1222" s="12">
        <v>15000</v>
      </c>
      <c r="E1222" s="12">
        <v>15565</v>
      </c>
      <c r="F1222" t="s">
        <v>16</v>
      </c>
      <c r="G1222" t="s">
        <v>502</v>
      </c>
      <c r="H1222" t="s">
        <v>55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2434</v>
      </c>
      <c r="O1222" s="8">
        <f>E1222/D1222*100</f>
        <v>103.76666666666668</v>
      </c>
      <c r="P1222" s="12">
        <f>E1222/L1222</f>
        <v>111.17857142857143</v>
      </c>
      <c r="Q1222" t="str">
        <f>LEFT(N1222,SEARCH("/",N1222,1)-1)</f>
        <v>photography</v>
      </c>
      <c r="R1222" t="str">
        <f>RIGHT(N1222,LEN(N1222)-SEARCH("/",N1222,1))</f>
        <v>photobooks</v>
      </c>
      <c r="S1222" s="15">
        <f t="shared" si="38"/>
        <v>42211.628611111111</v>
      </c>
      <c r="T1222" s="15">
        <f t="shared" si="39"/>
        <v>42241.628611111111</v>
      </c>
    </row>
    <row r="1223" spans="1:20" ht="60" x14ac:dyDescent="0.25">
      <c r="A1223">
        <v>1221</v>
      </c>
      <c r="B1223" s="3" t="s">
        <v>2508</v>
      </c>
      <c r="C1223" s="3" t="s">
        <v>2509</v>
      </c>
      <c r="D1223" s="12">
        <v>2200</v>
      </c>
      <c r="E1223" s="12">
        <v>2451.0100000000002</v>
      </c>
      <c r="F1223" t="s">
        <v>16</v>
      </c>
      <c r="G1223" t="s">
        <v>24</v>
      </c>
      <c r="H1223" t="s">
        <v>25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2434</v>
      </c>
      <c r="O1223" s="8">
        <f>E1223/D1223*100</f>
        <v>111.40954545454547</v>
      </c>
      <c r="P1223" s="12">
        <f>E1223/L1223</f>
        <v>23.796213592233013</v>
      </c>
      <c r="Q1223" t="str">
        <f>LEFT(N1223,SEARCH("/",N1223,1)-1)</f>
        <v>photography</v>
      </c>
      <c r="R1223" t="str">
        <f>RIGHT(N1223,LEN(N1223)-SEARCH("/",N1223,1))</f>
        <v>photobooks</v>
      </c>
      <c r="S1223" s="15">
        <f t="shared" si="38"/>
        <v>42680.47555555556</v>
      </c>
      <c r="T1223" s="15">
        <f t="shared" si="39"/>
        <v>42708</v>
      </c>
    </row>
    <row r="1224" spans="1:20" ht="30" x14ac:dyDescent="0.25">
      <c r="A1224">
        <v>1222</v>
      </c>
      <c r="B1224" s="3" t="s">
        <v>2510</v>
      </c>
      <c r="C1224" s="3" t="s">
        <v>2511</v>
      </c>
      <c r="D1224" s="12">
        <v>4000</v>
      </c>
      <c r="E1224" s="12">
        <v>11215</v>
      </c>
      <c r="F1224" t="s">
        <v>16</v>
      </c>
      <c r="G1224" t="s">
        <v>159</v>
      </c>
      <c r="H1224" t="s">
        <v>160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2434</v>
      </c>
      <c r="O1224" s="8">
        <f>E1224/D1224*100</f>
        <v>280.375</v>
      </c>
      <c r="P1224" s="12">
        <f>E1224/L1224</f>
        <v>81.268115942028984</v>
      </c>
      <c r="Q1224" t="str">
        <f>LEFT(N1224,SEARCH("/",N1224,1)-1)</f>
        <v>photography</v>
      </c>
      <c r="R1224" t="str">
        <f>RIGHT(N1224,LEN(N1224)-SEARCH("/",N1224,1))</f>
        <v>photobooks</v>
      </c>
      <c r="S1224" s="15">
        <f t="shared" si="38"/>
        <v>42430.720451388886</v>
      </c>
      <c r="T1224" s="15">
        <f t="shared" si="39"/>
        <v>42461.166666666672</v>
      </c>
    </row>
    <row r="1225" spans="1:20" ht="45" x14ac:dyDescent="0.25">
      <c r="A1225">
        <v>1223</v>
      </c>
      <c r="B1225" s="3" t="s">
        <v>2512</v>
      </c>
      <c r="C1225" s="3" t="s">
        <v>2513</v>
      </c>
      <c r="D1225" s="12">
        <v>19800</v>
      </c>
      <c r="E1225" s="12">
        <v>22197</v>
      </c>
      <c r="F1225" t="s">
        <v>16</v>
      </c>
      <c r="G1225" t="s">
        <v>17</v>
      </c>
      <c r="H1225" t="s">
        <v>18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2434</v>
      </c>
      <c r="O1225" s="8">
        <f>E1225/D1225*100</f>
        <v>112.10606060606061</v>
      </c>
      <c r="P1225" s="12">
        <f>E1225/L1225</f>
        <v>116.21465968586388</v>
      </c>
      <c r="Q1225" t="str">
        <f>LEFT(N1225,SEARCH("/",N1225,1)-1)</f>
        <v>photography</v>
      </c>
      <c r="R1225" t="str">
        <f>RIGHT(N1225,LEN(N1225)-SEARCH("/",N1225,1))</f>
        <v>photobooks</v>
      </c>
      <c r="S1225" s="15">
        <f t="shared" si="38"/>
        <v>42654.177187499998</v>
      </c>
      <c r="T1225" s="15">
        <f t="shared" si="39"/>
        <v>42684.218854166669</v>
      </c>
    </row>
    <row r="1226" spans="1:20" ht="30" x14ac:dyDescent="0.25">
      <c r="A1226">
        <v>1224</v>
      </c>
      <c r="B1226" s="3" t="s">
        <v>2514</v>
      </c>
      <c r="C1226" s="3" t="s">
        <v>2515</v>
      </c>
      <c r="D1226" s="12">
        <v>15000</v>
      </c>
      <c r="E1226" s="12">
        <v>1060</v>
      </c>
      <c r="F1226" t="s">
        <v>272</v>
      </c>
      <c r="G1226" t="s">
        <v>17</v>
      </c>
      <c r="H1226" t="s">
        <v>18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2516</v>
      </c>
      <c r="O1226" s="8">
        <f>E1226/D1226*100</f>
        <v>7.0666666666666673</v>
      </c>
      <c r="P1226" s="12">
        <f>E1226/L1226</f>
        <v>58.888888888888886</v>
      </c>
      <c r="Q1226" t="str">
        <f>LEFT(N1226,SEARCH("/",N1226,1)-1)</f>
        <v>music</v>
      </c>
      <c r="R1226" t="str">
        <f>RIGHT(N1226,LEN(N1226)-SEARCH("/",N1226,1))</f>
        <v>world music</v>
      </c>
      <c r="S1226" s="15">
        <f t="shared" si="38"/>
        <v>41736.549791666665</v>
      </c>
      <c r="T1226" s="15">
        <f t="shared" si="39"/>
        <v>41796.549791666665</v>
      </c>
    </row>
    <row r="1227" spans="1:20" ht="60" x14ac:dyDescent="0.25">
      <c r="A1227">
        <v>1225</v>
      </c>
      <c r="B1227" s="3" t="s">
        <v>2517</v>
      </c>
      <c r="C1227" s="3" t="s">
        <v>2518</v>
      </c>
      <c r="D1227" s="12">
        <v>3000</v>
      </c>
      <c r="E1227" s="12">
        <v>132</v>
      </c>
      <c r="F1227" t="s">
        <v>272</v>
      </c>
      <c r="G1227" t="s">
        <v>17</v>
      </c>
      <c r="H1227" t="s">
        <v>18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2516</v>
      </c>
      <c r="O1227" s="8">
        <f>E1227/D1227*100</f>
        <v>4.3999999999999995</v>
      </c>
      <c r="P1227" s="12">
        <f>E1227/L1227</f>
        <v>44</v>
      </c>
      <c r="Q1227" t="str">
        <f>LEFT(N1227,SEARCH("/",N1227,1)-1)</f>
        <v>music</v>
      </c>
      <c r="R1227" t="str">
        <f>RIGHT(N1227,LEN(N1227)-SEARCH("/",N1227,1))</f>
        <v>world music</v>
      </c>
      <c r="S1227" s="15">
        <f t="shared" si="38"/>
        <v>41509.905995370369</v>
      </c>
      <c r="T1227" s="15">
        <f t="shared" si="39"/>
        <v>41569.905995370369</v>
      </c>
    </row>
    <row r="1228" spans="1:20" ht="45" x14ac:dyDescent="0.25">
      <c r="A1228">
        <v>1226</v>
      </c>
      <c r="B1228" s="3" t="s">
        <v>2519</v>
      </c>
      <c r="C1228" s="3" t="s">
        <v>2520</v>
      </c>
      <c r="D1228" s="12">
        <v>50000</v>
      </c>
      <c r="E1228" s="12">
        <v>1937</v>
      </c>
      <c r="F1228" t="s">
        <v>272</v>
      </c>
      <c r="G1228" t="s">
        <v>17</v>
      </c>
      <c r="H1228" t="s">
        <v>18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2516</v>
      </c>
      <c r="O1228" s="8">
        <f>E1228/D1228*100</f>
        <v>3.8739999999999997</v>
      </c>
      <c r="P1228" s="12">
        <f>E1228/L1228</f>
        <v>48.424999999999997</v>
      </c>
      <c r="Q1228" t="str">
        <f>LEFT(N1228,SEARCH("/",N1228,1)-1)</f>
        <v>music</v>
      </c>
      <c r="R1228" t="str">
        <f>RIGHT(N1228,LEN(N1228)-SEARCH("/",N1228,1))</f>
        <v>world music</v>
      </c>
      <c r="S1228" s="15">
        <f t="shared" si="38"/>
        <v>41715.874780092592</v>
      </c>
      <c r="T1228" s="15">
        <f t="shared" si="39"/>
        <v>41750.041666666664</v>
      </c>
    </row>
    <row r="1229" spans="1:20" ht="60" x14ac:dyDescent="0.25">
      <c r="A1229">
        <v>1227</v>
      </c>
      <c r="B1229" s="3" t="s">
        <v>2521</v>
      </c>
      <c r="C1229" s="3" t="s">
        <v>2522</v>
      </c>
      <c r="D1229" s="12">
        <v>2000</v>
      </c>
      <c r="E1229" s="12">
        <v>0</v>
      </c>
      <c r="F1229" t="s">
        <v>272</v>
      </c>
      <c r="G1229" t="s">
        <v>17</v>
      </c>
      <c r="H1229" t="s">
        <v>18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2516</v>
      </c>
      <c r="O1229" s="8">
        <f>E1229/D1229*100</f>
        <v>0</v>
      </c>
      <c r="P1229" s="12" t="e">
        <f>E1229/L1229</f>
        <v>#DIV/0!</v>
      </c>
      <c r="Q1229" t="str">
        <f>LEFT(N1229,SEARCH("/",N1229,1)-1)</f>
        <v>music</v>
      </c>
      <c r="R1229" t="str">
        <f>RIGHT(N1229,LEN(N1229)-SEARCH("/",N1229,1))</f>
        <v>world music</v>
      </c>
      <c r="S1229" s="15">
        <f t="shared" si="38"/>
        <v>41827.919166666667</v>
      </c>
      <c r="T1229" s="15">
        <f t="shared" si="39"/>
        <v>41858.291666666664</v>
      </c>
    </row>
    <row r="1230" spans="1:20" ht="45" x14ac:dyDescent="0.25">
      <c r="A1230">
        <v>1228</v>
      </c>
      <c r="B1230" s="3" t="s">
        <v>2523</v>
      </c>
      <c r="C1230" s="3" t="s">
        <v>2524</v>
      </c>
      <c r="D1230" s="12">
        <v>5000</v>
      </c>
      <c r="E1230" s="12">
        <v>1465</v>
      </c>
      <c r="F1230" t="s">
        <v>272</v>
      </c>
      <c r="G1230" t="s">
        <v>17</v>
      </c>
      <c r="H1230" t="s">
        <v>18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2516</v>
      </c>
      <c r="O1230" s="8">
        <f>E1230/D1230*100</f>
        <v>29.299999999999997</v>
      </c>
      <c r="P1230" s="12">
        <f>E1230/L1230</f>
        <v>61.041666666666664</v>
      </c>
      <c r="Q1230" t="str">
        <f>LEFT(N1230,SEARCH("/",N1230,1)-1)</f>
        <v>music</v>
      </c>
      <c r="R1230" t="str">
        <f>RIGHT(N1230,LEN(N1230)-SEARCH("/",N1230,1))</f>
        <v>world music</v>
      </c>
      <c r="S1230" s="15">
        <f t="shared" si="38"/>
        <v>40754.729259259257</v>
      </c>
      <c r="T1230" s="15">
        <f t="shared" si="39"/>
        <v>40814.729259259257</v>
      </c>
    </row>
    <row r="1231" spans="1:20" ht="60" x14ac:dyDescent="0.25">
      <c r="A1231">
        <v>1229</v>
      </c>
      <c r="B1231" s="3" t="s">
        <v>2525</v>
      </c>
      <c r="C1231" s="3" t="s">
        <v>2526</v>
      </c>
      <c r="D1231" s="12">
        <v>2750</v>
      </c>
      <c r="E1231" s="12">
        <v>25</v>
      </c>
      <c r="F1231" t="s">
        <v>272</v>
      </c>
      <c r="G1231" t="s">
        <v>17</v>
      </c>
      <c r="H1231" t="s">
        <v>18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2516</v>
      </c>
      <c r="O1231" s="8">
        <f>E1231/D1231*100</f>
        <v>0.90909090909090906</v>
      </c>
      <c r="P1231" s="12">
        <f>E1231/L1231</f>
        <v>25</v>
      </c>
      <c r="Q1231" t="str">
        <f>LEFT(N1231,SEARCH("/",N1231,1)-1)</f>
        <v>music</v>
      </c>
      <c r="R1231" t="str">
        <f>RIGHT(N1231,LEN(N1231)-SEARCH("/",N1231,1))</f>
        <v>world music</v>
      </c>
      <c r="S1231" s="15">
        <f t="shared" si="38"/>
        <v>40985.459803240738</v>
      </c>
      <c r="T1231" s="15">
        <f t="shared" si="39"/>
        <v>41015.666666666664</v>
      </c>
    </row>
    <row r="1232" spans="1:20" ht="45" x14ac:dyDescent="0.25">
      <c r="A1232">
        <v>1230</v>
      </c>
      <c r="B1232" s="3" t="s">
        <v>2527</v>
      </c>
      <c r="C1232" s="3" t="s">
        <v>2528</v>
      </c>
      <c r="D1232" s="12">
        <v>500000</v>
      </c>
      <c r="E1232" s="12">
        <v>0</v>
      </c>
      <c r="F1232" t="s">
        <v>272</v>
      </c>
      <c r="G1232" t="s">
        <v>17</v>
      </c>
      <c r="H1232" t="s">
        <v>18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2516</v>
      </c>
      <c r="O1232" s="8">
        <f>E1232/D1232*100</f>
        <v>0</v>
      </c>
      <c r="P1232" s="12" t="e">
        <f>E1232/L1232</f>
        <v>#DIV/0!</v>
      </c>
      <c r="Q1232" t="str">
        <f>LEFT(N1232,SEARCH("/",N1232,1)-1)</f>
        <v>music</v>
      </c>
      <c r="R1232" t="str">
        <f>RIGHT(N1232,LEN(N1232)-SEARCH("/",N1232,1))</f>
        <v>world music</v>
      </c>
      <c r="S1232" s="15">
        <f t="shared" si="38"/>
        <v>40568.972569444442</v>
      </c>
      <c r="T1232" s="15">
        <f t="shared" si="39"/>
        <v>40598.972569444442</v>
      </c>
    </row>
    <row r="1233" spans="1:20" ht="45" x14ac:dyDescent="0.25">
      <c r="A1233">
        <v>1231</v>
      </c>
      <c r="B1233" s="3" t="s">
        <v>2529</v>
      </c>
      <c r="C1233" s="3" t="s">
        <v>2530</v>
      </c>
      <c r="D1233" s="12">
        <v>5000</v>
      </c>
      <c r="E1233" s="12">
        <v>0</v>
      </c>
      <c r="F1233" t="s">
        <v>272</v>
      </c>
      <c r="G1233" t="s">
        <v>17</v>
      </c>
      <c r="H1233" t="s">
        <v>18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2516</v>
      </c>
      <c r="O1233" s="8">
        <f>E1233/D1233*100</f>
        <v>0</v>
      </c>
      <c r="P1233" s="12" t="e">
        <f>E1233/L1233</f>
        <v>#DIV/0!</v>
      </c>
      <c r="Q1233" t="str">
        <f>LEFT(N1233,SEARCH("/",N1233,1)-1)</f>
        <v>music</v>
      </c>
      <c r="R1233" t="str">
        <f>RIGHT(N1233,LEN(N1233)-SEARCH("/",N1233,1))</f>
        <v>world music</v>
      </c>
      <c r="S1233" s="15">
        <f t="shared" si="38"/>
        <v>42193.941759259258</v>
      </c>
      <c r="T1233" s="15">
        <f t="shared" si="39"/>
        <v>42244.041666666672</v>
      </c>
    </row>
    <row r="1234" spans="1:20" ht="60" x14ac:dyDescent="0.25">
      <c r="A1234">
        <v>1232</v>
      </c>
      <c r="B1234" s="3" t="s">
        <v>2531</v>
      </c>
      <c r="C1234" s="3" t="s">
        <v>2532</v>
      </c>
      <c r="D1234" s="12">
        <v>5000</v>
      </c>
      <c r="E1234" s="12">
        <v>40</v>
      </c>
      <c r="F1234" t="s">
        <v>272</v>
      </c>
      <c r="G1234" t="s">
        <v>17</v>
      </c>
      <c r="H1234" t="s">
        <v>18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2516</v>
      </c>
      <c r="O1234" s="8">
        <f>E1234/D1234*100</f>
        <v>0.8</v>
      </c>
      <c r="P1234" s="12">
        <f>E1234/L1234</f>
        <v>40</v>
      </c>
      <c r="Q1234" t="str">
        <f>LEFT(N1234,SEARCH("/",N1234,1)-1)</f>
        <v>music</v>
      </c>
      <c r="R1234" t="str">
        <f>RIGHT(N1234,LEN(N1234)-SEARCH("/",N1234,1))</f>
        <v>world music</v>
      </c>
      <c r="S1234" s="15">
        <f t="shared" si="38"/>
        <v>41506.848032407412</v>
      </c>
      <c r="T1234" s="15">
        <f t="shared" si="39"/>
        <v>41553.848032407412</v>
      </c>
    </row>
    <row r="1235" spans="1:20" ht="60" x14ac:dyDescent="0.25">
      <c r="A1235">
        <v>1233</v>
      </c>
      <c r="B1235" s="3" t="s">
        <v>2533</v>
      </c>
      <c r="C1235" s="3" t="s">
        <v>2534</v>
      </c>
      <c r="D1235" s="12">
        <v>1000</v>
      </c>
      <c r="E1235" s="12">
        <v>116</v>
      </c>
      <c r="F1235" t="s">
        <v>272</v>
      </c>
      <c r="G1235" t="s">
        <v>17</v>
      </c>
      <c r="H1235" t="s">
        <v>18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2516</v>
      </c>
      <c r="O1235" s="8">
        <f>E1235/D1235*100</f>
        <v>11.600000000000001</v>
      </c>
      <c r="P1235" s="12">
        <f>E1235/L1235</f>
        <v>19.333333333333332</v>
      </c>
      <c r="Q1235" t="str">
        <f>LEFT(N1235,SEARCH("/",N1235,1)-1)</f>
        <v>music</v>
      </c>
      <c r="R1235" t="str">
        <f>RIGHT(N1235,LEN(N1235)-SEARCH("/",N1235,1))</f>
        <v>world music</v>
      </c>
      <c r="S1235" s="15">
        <f t="shared" si="38"/>
        <v>40939.948773148149</v>
      </c>
      <c r="T1235" s="15">
        <f t="shared" si="39"/>
        <v>40960.948773148149</v>
      </c>
    </row>
    <row r="1236" spans="1:20" ht="45" x14ac:dyDescent="0.25">
      <c r="A1236">
        <v>1234</v>
      </c>
      <c r="B1236" s="3" t="s">
        <v>2535</v>
      </c>
      <c r="C1236" s="3" t="s">
        <v>2536</v>
      </c>
      <c r="D1236" s="12">
        <v>50000</v>
      </c>
      <c r="E1236" s="12">
        <v>0</v>
      </c>
      <c r="F1236" t="s">
        <v>272</v>
      </c>
      <c r="G1236" t="s">
        <v>24</v>
      </c>
      <c r="H1236" t="s">
        <v>25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2516</v>
      </c>
      <c r="O1236" s="8">
        <f>E1236/D1236*100</f>
        <v>0</v>
      </c>
      <c r="P1236" s="12" t="e">
        <f>E1236/L1236</f>
        <v>#DIV/0!</v>
      </c>
      <c r="Q1236" t="str">
        <f>LEFT(N1236,SEARCH("/",N1236,1)-1)</f>
        <v>music</v>
      </c>
      <c r="R1236" t="str">
        <f>RIGHT(N1236,LEN(N1236)-SEARCH("/",N1236,1))</f>
        <v>world music</v>
      </c>
      <c r="S1236" s="15">
        <f t="shared" si="38"/>
        <v>42007.788680555561</v>
      </c>
      <c r="T1236" s="15">
        <f t="shared" si="39"/>
        <v>42037.788680555561</v>
      </c>
    </row>
    <row r="1237" spans="1:20" ht="60" x14ac:dyDescent="0.25">
      <c r="A1237">
        <v>1235</v>
      </c>
      <c r="B1237" s="3" t="s">
        <v>2537</v>
      </c>
      <c r="C1237" s="3" t="s">
        <v>2538</v>
      </c>
      <c r="D1237" s="12">
        <v>7534</v>
      </c>
      <c r="E1237" s="12">
        <v>210</v>
      </c>
      <c r="F1237" t="s">
        <v>272</v>
      </c>
      <c r="G1237" t="s">
        <v>17</v>
      </c>
      <c r="H1237" t="s">
        <v>18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2516</v>
      </c>
      <c r="O1237" s="8">
        <f>E1237/D1237*100</f>
        <v>2.7873639500929119</v>
      </c>
      <c r="P1237" s="12">
        <f>E1237/L1237</f>
        <v>35</v>
      </c>
      <c r="Q1237" t="str">
        <f>LEFT(N1237,SEARCH("/",N1237,1)-1)</f>
        <v>music</v>
      </c>
      <c r="R1237" t="str">
        <f>RIGHT(N1237,LEN(N1237)-SEARCH("/",N1237,1))</f>
        <v>world music</v>
      </c>
      <c r="S1237" s="15">
        <f t="shared" si="38"/>
        <v>41583.135405092595</v>
      </c>
      <c r="T1237" s="15">
        <f t="shared" si="39"/>
        <v>41623.135405092595</v>
      </c>
    </row>
    <row r="1238" spans="1:20" ht="30" x14ac:dyDescent="0.25">
      <c r="A1238">
        <v>1236</v>
      </c>
      <c r="B1238" s="3" t="s">
        <v>2539</v>
      </c>
      <c r="C1238" s="3" t="s">
        <v>2540</v>
      </c>
      <c r="D1238" s="12">
        <v>2500</v>
      </c>
      <c r="E1238" s="12">
        <v>0</v>
      </c>
      <c r="F1238" t="s">
        <v>272</v>
      </c>
      <c r="G1238" t="s">
        <v>17</v>
      </c>
      <c r="H1238" t="s">
        <v>18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2516</v>
      </c>
      <c r="O1238" s="8">
        <f>E1238/D1238*100</f>
        <v>0</v>
      </c>
      <c r="P1238" s="12" t="e">
        <f>E1238/L1238</f>
        <v>#DIV/0!</v>
      </c>
      <c r="Q1238" t="str">
        <f>LEFT(N1238,SEARCH("/",N1238,1)-1)</f>
        <v>music</v>
      </c>
      <c r="R1238" t="str">
        <f>RIGHT(N1238,LEN(N1238)-SEARCH("/",N1238,1))</f>
        <v>world music</v>
      </c>
      <c r="S1238" s="15">
        <f t="shared" si="38"/>
        <v>41110.680138888885</v>
      </c>
      <c r="T1238" s="15">
        <f t="shared" si="39"/>
        <v>41118.666666666664</v>
      </c>
    </row>
    <row r="1239" spans="1:20" ht="60" x14ac:dyDescent="0.25">
      <c r="A1239">
        <v>1237</v>
      </c>
      <c r="B1239" s="3" t="s">
        <v>2541</v>
      </c>
      <c r="C1239" s="3" t="s">
        <v>2542</v>
      </c>
      <c r="D1239" s="12">
        <v>25000</v>
      </c>
      <c r="E1239" s="12">
        <v>0</v>
      </c>
      <c r="F1239" t="s">
        <v>272</v>
      </c>
      <c r="G1239" t="s">
        <v>17</v>
      </c>
      <c r="H1239" t="s">
        <v>18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2516</v>
      </c>
      <c r="O1239" s="8">
        <f>E1239/D1239*100</f>
        <v>0</v>
      </c>
      <c r="P1239" s="12" t="e">
        <f>E1239/L1239</f>
        <v>#DIV/0!</v>
      </c>
      <c r="Q1239" t="str">
        <f>LEFT(N1239,SEARCH("/",N1239,1)-1)</f>
        <v>music</v>
      </c>
      <c r="R1239" t="str">
        <f>RIGHT(N1239,LEN(N1239)-SEARCH("/",N1239,1))</f>
        <v>world music</v>
      </c>
      <c r="S1239" s="15">
        <f t="shared" si="38"/>
        <v>41125.283159722225</v>
      </c>
      <c r="T1239" s="15">
        <f t="shared" si="39"/>
        <v>41145.283159722225</v>
      </c>
    </row>
    <row r="1240" spans="1:20" ht="60" x14ac:dyDescent="0.25">
      <c r="A1240">
        <v>1238</v>
      </c>
      <c r="B1240" s="3" t="s">
        <v>2543</v>
      </c>
      <c r="C1240" s="3" t="s">
        <v>2544</v>
      </c>
      <c r="D1240" s="12">
        <v>1000</v>
      </c>
      <c r="E1240" s="12">
        <v>178</v>
      </c>
      <c r="F1240" t="s">
        <v>272</v>
      </c>
      <c r="G1240" t="s">
        <v>17</v>
      </c>
      <c r="H1240" t="s">
        <v>18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2516</v>
      </c>
      <c r="O1240" s="8">
        <f>E1240/D1240*100</f>
        <v>17.8</v>
      </c>
      <c r="P1240" s="12">
        <f>E1240/L1240</f>
        <v>59.333333333333336</v>
      </c>
      <c r="Q1240" t="str">
        <f>LEFT(N1240,SEARCH("/",N1240,1)-1)</f>
        <v>music</v>
      </c>
      <c r="R1240" t="str">
        <f>RIGHT(N1240,LEN(N1240)-SEARCH("/",N1240,1))</f>
        <v>world music</v>
      </c>
      <c r="S1240" s="15">
        <f t="shared" si="38"/>
        <v>40731.61037037037</v>
      </c>
      <c r="T1240" s="15">
        <f t="shared" si="39"/>
        <v>40761.61037037037</v>
      </c>
    </row>
    <row r="1241" spans="1:20" ht="30" x14ac:dyDescent="0.25">
      <c r="A1241">
        <v>1239</v>
      </c>
      <c r="B1241" s="3" t="s">
        <v>2545</v>
      </c>
      <c r="C1241" s="3" t="s">
        <v>2546</v>
      </c>
      <c r="D1241" s="12">
        <v>2500</v>
      </c>
      <c r="E1241" s="12">
        <v>0</v>
      </c>
      <c r="F1241" t="s">
        <v>272</v>
      </c>
      <c r="G1241" t="s">
        <v>17</v>
      </c>
      <c r="H1241" t="s">
        <v>18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2516</v>
      </c>
      <c r="O1241" s="8">
        <f>E1241/D1241*100</f>
        <v>0</v>
      </c>
      <c r="P1241" s="12" t="e">
        <f>E1241/L1241</f>
        <v>#DIV/0!</v>
      </c>
      <c r="Q1241" t="str">
        <f>LEFT(N1241,SEARCH("/",N1241,1)-1)</f>
        <v>music</v>
      </c>
      <c r="R1241" t="str">
        <f>RIGHT(N1241,LEN(N1241)-SEARCH("/",N1241,1))</f>
        <v>world music</v>
      </c>
      <c r="S1241" s="15">
        <f t="shared" si="38"/>
        <v>40883.962581018517</v>
      </c>
      <c r="T1241" s="15">
        <f t="shared" si="39"/>
        <v>40913.962581018517</v>
      </c>
    </row>
    <row r="1242" spans="1:20" ht="45" x14ac:dyDescent="0.25">
      <c r="A1242">
        <v>1240</v>
      </c>
      <c r="B1242" s="3" t="s">
        <v>2547</v>
      </c>
      <c r="C1242" s="3" t="s">
        <v>2548</v>
      </c>
      <c r="D1242" s="12">
        <v>8000</v>
      </c>
      <c r="E1242" s="12">
        <v>241</v>
      </c>
      <c r="F1242" t="s">
        <v>272</v>
      </c>
      <c r="G1242" t="s">
        <v>17</v>
      </c>
      <c r="H1242" t="s">
        <v>18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2516</v>
      </c>
      <c r="O1242" s="8">
        <f>E1242/D1242*100</f>
        <v>3.0124999999999997</v>
      </c>
      <c r="P1242" s="12">
        <f>E1242/L1242</f>
        <v>30.125</v>
      </c>
      <c r="Q1242" t="str">
        <f>LEFT(N1242,SEARCH("/",N1242,1)-1)</f>
        <v>music</v>
      </c>
      <c r="R1242" t="str">
        <f>RIGHT(N1242,LEN(N1242)-SEARCH("/",N1242,1))</f>
        <v>world music</v>
      </c>
      <c r="S1242" s="15">
        <f t="shared" si="38"/>
        <v>41409.040011574078</v>
      </c>
      <c r="T1242" s="15">
        <f t="shared" si="39"/>
        <v>41467.910416666666</v>
      </c>
    </row>
    <row r="1243" spans="1:20" ht="60" x14ac:dyDescent="0.25">
      <c r="A1243">
        <v>1241</v>
      </c>
      <c r="B1243" s="3" t="s">
        <v>2549</v>
      </c>
      <c r="C1243" s="3" t="s">
        <v>2550</v>
      </c>
      <c r="D1243" s="12">
        <v>5000</v>
      </c>
      <c r="E1243" s="12">
        <v>2537</v>
      </c>
      <c r="F1243" t="s">
        <v>272</v>
      </c>
      <c r="G1243" t="s">
        <v>17</v>
      </c>
      <c r="H1243" t="s">
        <v>18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2516</v>
      </c>
      <c r="O1243" s="8">
        <f>E1243/D1243*100</f>
        <v>50.739999999999995</v>
      </c>
      <c r="P1243" s="12">
        <f>E1243/L1243</f>
        <v>74.617647058823536</v>
      </c>
      <c r="Q1243" t="str">
        <f>LEFT(N1243,SEARCH("/",N1243,1)-1)</f>
        <v>music</v>
      </c>
      <c r="R1243" t="str">
        <f>RIGHT(N1243,LEN(N1243)-SEARCH("/",N1243,1))</f>
        <v>world music</v>
      </c>
      <c r="S1243" s="15">
        <f t="shared" si="38"/>
        <v>41923.837731481479</v>
      </c>
      <c r="T1243" s="15">
        <f t="shared" si="39"/>
        <v>41946.249305555553</v>
      </c>
    </row>
    <row r="1244" spans="1:20" ht="60" x14ac:dyDescent="0.25">
      <c r="A1244">
        <v>1242</v>
      </c>
      <c r="B1244" s="3" t="s">
        <v>2551</v>
      </c>
      <c r="C1244" s="3" t="s">
        <v>2552</v>
      </c>
      <c r="D1244" s="12">
        <v>911</v>
      </c>
      <c r="E1244" s="12">
        <v>5</v>
      </c>
      <c r="F1244" t="s">
        <v>272</v>
      </c>
      <c r="G1244" t="s">
        <v>17</v>
      </c>
      <c r="H1244" t="s">
        <v>18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2516</v>
      </c>
      <c r="O1244" s="8">
        <f>E1244/D1244*100</f>
        <v>0.54884742041712409</v>
      </c>
      <c r="P1244" s="12">
        <f>E1244/L1244</f>
        <v>5</v>
      </c>
      <c r="Q1244" t="str">
        <f>LEFT(N1244,SEARCH("/",N1244,1)-1)</f>
        <v>music</v>
      </c>
      <c r="R1244" t="str">
        <f>RIGHT(N1244,LEN(N1244)-SEARCH("/",N1244,1))</f>
        <v>world music</v>
      </c>
      <c r="S1244" s="15">
        <f t="shared" si="38"/>
        <v>40782.165532407409</v>
      </c>
      <c r="T1244" s="15">
        <f t="shared" si="39"/>
        <v>40797.554166666669</v>
      </c>
    </row>
    <row r="1245" spans="1:20" ht="45" x14ac:dyDescent="0.25">
      <c r="A1245">
        <v>1243</v>
      </c>
      <c r="B1245" s="3" t="s">
        <v>2553</v>
      </c>
      <c r="C1245" s="3" t="s">
        <v>2554</v>
      </c>
      <c r="D1245" s="12">
        <v>12000</v>
      </c>
      <c r="E1245" s="12">
        <v>1691</v>
      </c>
      <c r="F1245" t="s">
        <v>272</v>
      </c>
      <c r="G1245" t="s">
        <v>17</v>
      </c>
      <c r="H1245" t="s">
        <v>18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2516</v>
      </c>
      <c r="O1245" s="8">
        <f>E1245/D1245*100</f>
        <v>14.091666666666667</v>
      </c>
      <c r="P1245" s="12">
        <f>E1245/L1245</f>
        <v>44.5</v>
      </c>
      <c r="Q1245" t="str">
        <f>LEFT(N1245,SEARCH("/",N1245,1)-1)</f>
        <v>music</v>
      </c>
      <c r="R1245" t="str">
        <f>RIGHT(N1245,LEN(N1245)-SEARCH("/",N1245,1))</f>
        <v>world music</v>
      </c>
      <c r="S1245" s="15">
        <f t="shared" si="38"/>
        <v>40671.879293981481</v>
      </c>
      <c r="T1245" s="15">
        <f t="shared" si="39"/>
        <v>40732.875</v>
      </c>
    </row>
    <row r="1246" spans="1:20" ht="45" x14ac:dyDescent="0.25">
      <c r="A1246">
        <v>1244</v>
      </c>
      <c r="B1246" s="3" t="s">
        <v>2555</v>
      </c>
      <c r="C1246" s="3" t="s">
        <v>2556</v>
      </c>
      <c r="D1246" s="12">
        <v>2000</v>
      </c>
      <c r="E1246" s="12">
        <v>2076</v>
      </c>
      <c r="F1246" t="s">
        <v>16</v>
      </c>
      <c r="G1246" t="s">
        <v>17</v>
      </c>
      <c r="H1246" t="s">
        <v>18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1614</v>
      </c>
      <c r="O1246" s="8">
        <f>E1246/D1246*100</f>
        <v>103.8</v>
      </c>
      <c r="P1246" s="12">
        <f>E1246/L1246</f>
        <v>46.133333333333333</v>
      </c>
      <c r="Q1246" t="str">
        <f>LEFT(N1246,SEARCH("/",N1246,1)-1)</f>
        <v>music</v>
      </c>
      <c r="R1246" t="str">
        <f>RIGHT(N1246,LEN(N1246)-SEARCH("/",N1246,1))</f>
        <v>rock</v>
      </c>
      <c r="S1246" s="15">
        <f t="shared" si="38"/>
        <v>41355.825497685182</v>
      </c>
      <c r="T1246" s="15">
        <f t="shared" si="39"/>
        <v>41386.875</v>
      </c>
    </row>
    <row r="1247" spans="1:20" ht="45" x14ac:dyDescent="0.25">
      <c r="A1247">
        <v>1245</v>
      </c>
      <c r="B1247" s="3" t="s">
        <v>2557</v>
      </c>
      <c r="C1247" s="3" t="s">
        <v>2558</v>
      </c>
      <c r="D1247" s="12">
        <v>2000</v>
      </c>
      <c r="E1247" s="12">
        <v>2405</v>
      </c>
      <c r="F1247" t="s">
        <v>16</v>
      </c>
      <c r="G1247" t="s">
        <v>17</v>
      </c>
      <c r="H1247" t="s">
        <v>18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1614</v>
      </c>
      <c r="O1247" s="8">
        <f>E1247/D1247*100</f>
        <v>120.24999999999999</v>
      </c>
      <c r="P1247" s="12">
        <f>E1247/L1247</f>
        <v>141.47058823529412</v>
      </c>
      <c r="Q1247" t="str">
        <f>LEFT(N1247,SEARCH("/",N1247,1)-1)</f>
        <v>music</v>
      </c>
      <c r="R1247" t="str">
        <f>RIGHT(N1247,LEN(N1247)-SEARCH("/",N1247,1))</f>
        <v>rock</v>
      </c>
      <c r="S1247" s="15">
        <f t="shared" si="38"/>
        <v>41774.599930555552</v>
      </c>
      <c r="T1247" s="15">
        <f t="shared" si="39"/>
        <v>41804.599930555552</v>
      </c>
    </row>
    <row r="1248" spans="1:20" ht="60" x14ac:dyDescent="0.25">
      <c r="A1248">
        <v>1246</v>
      </c>
      <c r="B1248" s="3" t="s">
        <v>2559</v>
      </c>
      <c r="C1248" s="3" t="s">
        <v>2560</v>
      </c>
      <c r="D1248" s="12">
        <v>2000</v>
      </c>
      <c r="E1248" s="12">
        <v>2340</v>
      </c>
      <c r="F1248" t="s">
        <v>16</v>
      </c>
      <c r="G1248" t="s">
        <v>17</v>
      </c>
      <c r="H1248" t="s">
        <v>18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1614</v>
      </c>
      <c r="O1248" s="8">
        <f>E1248/D1248*100</f>
        <v>117</v>
      </c>
      <c r="P1248" s="12">
        <f>E1248/L1248</f>
        <v>75.483870967741936</v>
      </c>
      <c r="Q1248" t="str">
        <f>LEFT(N1248,SEARCH("/",N1248,1)-1)</f>
        <v>music</v>
      </c>
      <c r="R1248" t="str">
        <f>RIGHT(N1248,LEN(N1248)-SEARCH("/",N1248,1))</f>
        <v>rock</v>
      </c>
      <c r="S1248" s="15">
        <f t="shared" si="38"/>
        <v>40838.043391203704</v>
      </c>
      <c r="T1248" s="15">
        <f t="shared" si="39"/>
        <v>40883.085057870368</v>
      </c>
    </row>
    <row r="1249" spans="1:20" ht="30" x14ac:dyDescent="0.25">
      <c r="A1249">
        <v>1247</v>
      </c>
      <c r="B1249" s="3" t="s">
        <v>2561</v>
      </c>
      <c r="C1249" s="3" t="s">
        <v>2562</v>
      </c>
      <c r="D1249" s="12">
        <v>3500</v>
      </c>
      <c r="E1249" s="12">
        <v>4275</v>
      </c>
      <c r="F1249" t="s">
        <v>16</v>
      </c>
      <c r="G1249" t="s">
        <v>17</v>
      </c>
      <c r="H1249" t="s">
        <v>18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1614</v>
      </c>
      <c r="O1249" s="8">
        <f>E1249/D1249*100</f>
        <v>122.14285714285715</v>
      </c>
      <c r="P1249" s="12">
        <f>E1249/L1249</f>
        <v>85.5</v>
      </c>
      <c r="Q1249" t="str">
        <f>LEFT(N1249,SEARCH("/",N1249,1)-1)</f>
        <v>music</v>
      </c>
      <c r="R1249" t="str">
        <f>RIGHT(N1249,LEN(N1249)-SEARCH("/",N1249,1))</f>
        <v>rock</v>
      </c>
      <c r="S1249" s="15">
        <f t="shared" si="38"/>
        <v>41370.292303240742</v>
      </c>
      <c r="T1249" s="15">
        <f t="shared" si="39"/>
        <v>41400.292303240742</v>
      </c>
    </row>
    <row r="1250" spans="1:20" ht="45" x14ac:dyDescent="0.25">
      <c r="A1250">
        <v>1248</v>
      </c>
      <c r="B1250" s="3" t="s">
        <v>2563</v>
      </c>
      <c r="C1250" s="3" t="s">
        <v>2564</v>
      </c>
      <c r="D1250" s="12">
        <v>2500</v>
      </c>
      <c r="E1250" s="12">
        <v>3791</v>
      </c>
      <c r="F1250" t="s">
        <v>16</v>
      </c>
      <c r="G1250" t="s">
        <v>17</v>
      </c>
      <c r="H1250" t="s">
        <v>18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1614</v>
      </c>
      <c r="O1250" s="8">
        <f>E1250/D1250*100</f>
        <v>151.63999999999999</v>
      </c>
      <c r="P1250" s="12">
        <f>E1250/L1250</f>
        <v>64.254237288135599</v>
      </c>
      <c r="Q1250" t="str">
        <f>LEFT(N1250,SEARCH("/",N1250,1)-1)</f>
        <v>music</v>
      </c>
      <c r="R1250" t="str">
        <f>RIGHT(N1250,LEN(N1250)-SEARCH("/",N1250,1))</f>
        <v>rock</v>
      </c>
      <c r="S1250" s="15">
        <f t="shared" si="38"/>
        <v>41767.656863425924</v>
      </c>
      <c r="T1250" s="15">
        <f t="shared" si="39"/>
        <v>41803.290972222225</v>
      </c>
    </row>
    <row r="1251" spans="1:20" ht="45" x14ac:dyDescent="0.25">
      <c r="A1251">
        <v>1249</v>
      </c>
      <c r="B1251" s="3" t="s">
        <v>2565</v>
      </c>
      <c r="C1251" s="3" t="s">
        <v>2566</v>
      </c>
      <c r="D1251" s="12">
        <v>5000</v>
      </c>
      <c r="E1251" s="12">
        <v>5222</v>
      </c>
      <c r="F1251" t="s">
        <v>16</v>
      </c>
      <c r="G1251" t="s">
        <v>17</v>
      </c>
      <c r="H1251" t="s">
        <v>18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1614</v>
      </c>
      <c r="O1251" s="8">
        <f>E1251/D1251*100</f>
        <v>104.44</v>
      </c>
      <c r="P1251" s="12">
        <f>E1251/L1251</f>
        <v>64.46913580246914</v>
      </c>
      <c r="Q1251" t="str">
        <f>LEFT(N1251,SEARCH("/",N1251,1)-1)</f>
        <v>music</v>
      </c>
      <c r="R1251" t="str">
        <f>RIGHT(N1251,LEN(N1251)-SEARCH("/",N1251,1))</f>
        <v>rock</v>
      </c>
      <c r="S1251" s="15">
        <f t="shared" si="38"/>
        <v>41067.74086805556</v>
      </c>
      <c r="T1251" s="15">
        <f t="shared" si="39"/>
        <v>41097.74086805556</v>
      </c>
    </row>
    <row r="1252" spans="1:20" ht="60" x14ac:dyDescent="0.25">
      <c r="A1252">
        <v>1250</v>
      </c>
      <c r="B1252" s="3" t="s">
        <v>2567</v>
      </c>
      <c r="C1252" s="3" t="s">
        <v>2568</v>
      </c>
      <c r="D1252" s="12">
        <v>30000</v>
      </c>
      <c r="E1252" s="12">
        <v>60046</v>
      </c>
      <c r="F1252" t="s">
        <v>16</v>
      </c>
      <c r="G1252" t="s">
        <v>17</v>
      </c>
      <c r="H1252" t="s">
        <v>18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1614</v>
      </c>
      <c r="O1252" s="8">
        <f>E1252/D1252*100</f>
        <v>200.15333333333331</v>
      </c>
      <c r="P1252" s="12">
        <f>E1252/L1252</f>
        <v>118.2007874015748</v>
      </c>
      <c r="Q1252" t="str">
        <f>LEFT(N1252,SEARCH("/",N1252,1)-1)</f>
        <v>music</v>
      </c>
      <c r="R1252" t="str">
        <f>RIGHT(N1252,LEN(N1252)-SEARCH("/",N1252,1))</f>
        <v>rock</v>
      </c>
      <c r="S1252" s="15">
        <f t="shared" si="38"/>
        <v>41843.64271990741</v>
      </c>
      <c r="T1252" s="15">
        <f t="shared" si="39"/>
        <v>41888.64271990741</v>
      </c>
    </row>
    <row r="1253" spans="1:20" ht="45" x14ac:dyDescent="0.25">
      <c r="A1253">
        <v>1251</v>
      </c>
      <c r="B1253" s="3" t="s">
        <v>2569</v>
      </c>
      <c r="C1253" s="3" t="s">
        <v>2570</v>
      </c>
      <c r="D1253" s="12">
        <v>6000</v>
      </c>
      <c r="E1253" s="12">
        <v>6108</v>
      </c>
      <c r="F1253" t="s">
        <v>16</v>
      </c>
      <c r="G1253" t="s">
        <v>17</v>
      </c>
      <c r="H1253" t="s">
        <v>18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1614</v>
      </c>
      <c r="O1253" s="8">
        <f>E1253/D1253*100</f>
        <v>101.8</v>
      </c>
      <c r="P1253" s="12">
        <f>E1253/L1253</f>
        <v>82.540540540540547</v>
      </c>
      <c r="Q1253" t="str">
        <f>LEFT(N1253,SEARCH("/",N1253,1)-1)</f>
        <v>music</v>
      </c>
      <c r="R1253" t="str">
        <f>RIGHT(N1253,LEN(N1253)-SEARCH("/",N1253,1))</f>
        <v>rock</v>
      </c>
      <c r="S1253" s="15">
        <f t="shared" si="38"/>
        <v>40751.814432870371</v>
      </c>
      <c r="T1253" s="15">
        <f t="shared" si="39"/>
        <v>40811.814432870371</v>
      </c>
    </row>
    <row r="1254" spans="1:20" ht="45" x14ac:dyDescent="0.25">
      <c r="A1254">
        <v>1252</v>
      </c>
      <c r="B1254" s="3" t="s">
        <v>2571</v>
      </c>
      <c r="C1254" s="3" t="s">
        <v>2572</v>
      </c>
      <c r="D1254" s="12">
        <v>3500</v>
      </c>
      <c r="E1254" s="12">
        <v>4818</v>
      </c>
      <c r="F1254" t="s">
        <v>16</v>
      </c>
      <c r="G1254" t="s">
        <v>17</v>
      </c>
      <c r="H1254" t="s">
        <v>18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1614</v>
      </c>
      <c r="O1254" s="8">
        <f>E1254/D1254*100</f>
        <v>137.65714285714284</v>
      </c>
      <c r="P1254" s="12">
        <f>E1254/L1254</f>
        <v>34.170212765957444</v>
      </c>
      <c r="Q1254" t="str">
        <f>LEFT(N1254,SEARCH("/",N1254,1)-1)</f>
        <v>music</v>
      </c>
      <c r="R1254" t="str">
        <f>RIGHT(N1254,LEN(N1254)-SEARCH("/",N1254,1))</f>
        <v>rock</v>
      </c>
      <c r="S1254" s="15">
        <f t="shared" si="38"/>
        <v>41543.988067129627</v>
      </c>
      <c r="T1254" s="15">
        <f t="shared" si="39"/>
        <v>41571.988067129627</v>
      </c>
    </row>
    <row r="1255" spans="1:20" ht="60" x14ac:dyDescent="0.25">
      <c r="A1255">
        <v>1253</v>
      </c>
      <c r="B1255" s="3" t="s">
        <v>2573</v>
      </c>
      <c r="C1255" s="3" t="s">
        <v>2574</v>
      </c>
      <c r="D1255" s="12">
        <v>10</v>
      </c>
      <c r="E1255" s="12">
        <v>30383.32</v>
      </c>
      <c r="F1255" t="s">
        <v>16</v>
      </c>
      <c r="G1255" t="s">
        <v>17</v>
      </c>
      <c r="H1255" t="s">
        <v>18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1614</v>
      </c>
      <c r="O1255" s="8">
        <f>E1255/D1255*100</f>
        <v>303833.2</v>
      </c>
      <c r="P1255" s="12">
        <f>E1255/L1255</f>
        <v>42.73322081575246</v>
      </c>
      <c r="Q1255" t="str">
        <f>LEFT(N1255,SEARCH("/",N1255,1)-1)</f>
        <v>music</v>
      </c>
      <c r="R1255" t="str">
        <f>RIGHT(N1255,LEN(N1255)-SEARCH("/",N1255,1))</f>
        <v>rock</v>
      </c>
      <c r="S1255" s="15">
        <f t="shared" si="38"/>
        <v>41855.783645833333</v>
      </c>
      <c r="T1255" s="15">
        <f t="shared" si="39"/>
        <v>41885.783645833333</v>
      </c>
    </row>
    <row r="1256" spans="1:20" ht="60" x14ac:dyDescent="0.25">
      <c r="A1256">
        <v>1254</v>
      </c>
      <c r="B1256" s="3" t="s">
        <v>2575</v>
      </c>
      <c r="C1256" s="3" t="s">
        <v>2576</v>
      </c>
      <c r="D1256" s="12">
        <v>6700</v>
      </c>
      <c r="E1256" s="12">
        <v>13323</v>
      </c>
      <c r="F1256" t="s">
        <v>16</v>
      </c>
      <c r="G1256" t="s">
        <v>17</v>
      </c>
      <c r="H1256" t="s">
        <v>18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1614</v>
      </c>
      <c r="O1256" s="8">
        <f>E1256/D1256*100</f>
        <v>198.85074626865671</v>
      </c>
      <c r="P1256" s="12">
        <f>E1256/L1256</f>
        <v>94.489361702127653</v>
      </c>
      <c r="Q1256" t="str">
        <f>LEFT(N1256,SEARCH("/",N1256,1)-1)</f>
        <v>music</v>
      </c>
      <c r="R1256" t="str">
        <f>RIGHT(N1256,LEN(N1256)-SEARCH("/",N1256,1))</f>
        <v>rock</v>
      </c>
      <c r="S1256" s="15">
        <f t="shared" si="38"/>
        <v>40487.621365740742</v>
      </c>
      <c r="T1256" s="15">
        <f t="shared" si="39"/>
        <v>40544.207638888889</v>
      </c>
    </row>
    <row r="1257" spans="1:20" ht="45" x14ac:dyDescent="0.25">
      <c r="A1257">
        <v>1255</v>
      </c>
      <c r="B1257" s="3" t="s">
        <v>2577</v>
      </c>
      <c r="C1257" s="3" t="s">
        <v>2578</v>
      </c>
      <c r="D1257" s="12">
        <v>3000</v>
      </c>
      <c r="E1257" s="12">
        <v>6071</v>
      </c>
      <c r="F1257" t="s">
        <v>16</v>
      </c>
      <c r="G1257" t="s">
        <v>17</v>
      </c>
      <c r="H1257" t="s">
        <v>18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1614</v>
      </c>
      <c r="O1257" s="8">
        <f>E1257/D1257*100</f>
        <v>202.36666666666667</v>
      </c>
      <c r="P1257" s="12">
        <f>E1257/L1257</f>
        <v>55.697247706422019</v>
      </c>
      <c r="Q1257" t="str">
        <f>LEFT(N1257,SEARCH("/",N1257,1)-1)</f>
        <v>music</v>
      </c>
      <c r="R1257" t="str">
        <f>RIGHT(N1257,LEN(N1257)-SEARCH("/",N1257,1))</f>
        <v>rock</v>
      </c>
      <c r="S1257" s="15">
        <f t="shared" si="38"/>
        <v>41579.845509259263</v>
      </c>
      <c r="T1257" s="15">
        <f t="shared" si="39"/>
        <v>41609.887175925927</v>
      </c>
    </row>
    <row r="1258" spans="1:20" ht="60" x14ac:dyDescent="0.25">
      <c r="A1258">
        <v>1256</v>
      </c>
      <c r="B1258" s="3" t="s">
        <v>2579</v>
      </c>
      <c r="C1258" s="3" t="s">
        <v>2580</v>
      </c>
      <c r="D1258" s="12">
        <v>30000</v>
      </c>
      <c r="E1258" s="12">
        <v>35389.129999999997</v>
      </c>
      <c r="F1258" t="s">
        <v>16</v>
      </c>
      <c r="G1258" t="s">
        <v>17</v>
      </c>
      <c r="H1258" t="s">
        <v>18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1614</v>
      </c>
      <c r="O1258" s="8">
        <f>E1258/D1258*100</f>
        <v>117.96376666666666</v>
      </c>
      <c r="P1258" s="12">
        <f>E1258/L1258</f>
        <v>98.030831024930734</v>
      </c>
      <c r="Q1258" t="str">
        <f>LEFT(N1258,SEARCH("/",N1258,1)-1)</f>
        <v>music</v>
      </c>
      <c r="R1258" t="str">
        <f>RIGHT(N1258,LEN(N1258)-SEARCH("/",N1258,1))</f>
        <v>rock</v>
      </c>
      <c r="S1258" s="15">
        <f t="shared" si="38"/>
        <v>40921.919340277782</v>
      </c>
      <c r="T1258" s="15">
        <f t="shared" si="39"/>
        <v>40951.919340277782</v>
      </c>
    </row>
    <row r="1259" spans="1:20" ht="60" x14ac:dyDescent="0.25">
      <c r="A1259">
        <v>1257</v>
      </c>
      <c r="B1259" s="3" t="s">
        <v>2581</v>
      </c>
      <c r="C1259" s="3" t="s">
        <v>2582</v>
      </c>
      <c r="D1259" s="12">
        <v>5500</v>
      </c>
      <c r="E1259" s="12">
        <v>16210</v>
      </c>
      <c r="F1259" t="s">
        <v>16</v>
      </c>
      <c r="G1259" t="s">
        <v>17</v>
      </c>
      <c r="H1259" t="s">
        <v>18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1614</v>
      </c>
      <c r="O1259" s="8">
        <f>E1259/D1259*100</f>
        <v>294.72727272727275</v>
      </c>
      <c r="P1259" s="12">
        <f>E1259/L1259</f>
        <v>92.102272727272734</v>
      </c>
      <c r="Q1259" t="str">
        <f>LEFT(N1259,SEARCH("/",N1259,1)-1)</f>
        <v>music</v>
      </c>
      <c r="R1259" t="str">
        <f>RIGHT(N1259,LEN(N1259)-SEARCH("/",N1259,1))</f>
        <v>rock</v>
      </c>
      <c r="S1259" s="15">
        <f t="shared" si="38"/>
        <v>40587.085532407407</v>
      </c>
      <c r="T1259" s="15">
        <f t="shared" si="39"/>
        <v>40636.043865740743</v>
      </c>
    </row>
    <row r="1260" spans="1:20" ht="45" x14ac:dyDescent="0.25">
      <c r="A1260">
        <v>1258</v>
      </c>
      <c r="B1260" s="3" t="s">
        <v>2583</v>
      </c>
      <c r="C1260" s="3" t="s">
        <v>2584</v>
      </c>
      <c r="D1260" s="12">
        <v>12000</v>
      </c>
      <c r="E1260" s="12">
        <v>25577.56</v>
      </c>
      <c r="F1260" t="s">
        <v>16</v>
      </c>
      <c r="G1260" t="s">
        <v>17</v>
      </c>
      <c r="H1260" t="s">
        <v>18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1614</v>
      </c>
      <c r="O1260" s="8">
        <f>E1260/D1260*100</f>
        <v>213.14633333333336</v>
      </c>
      <c r="P1260" s="12">
        <f>E1260/L1260</f>
        <v>38.175462686567165</v>
      </c>
      <c r="Q1260" t="str">
        <f>LEFT(N1260,SEARCH("/",N1260,1)-1)</f>
        <v>music</v>
      </c>
      <c r="R1260" t="str">
        <f>RIGHT(N1260,LEN(N1260)-SEARCH("/",N1260,1))</f>
        <v>rock</v>
      </c>
      <c r="S1260" s="15">
        <f t="shared" si="38"/>
        <v>41487.611250000002</v>
      </c>
      <c r="T1260" s="15">
        <f t="shared" si="39"/>
        <v>41517.611250000002</v>
      </c>
    </row>
    <row r="1261" spans="1:20" ht="45" x14ac:dyDescent="0.25">
      <c r="A1261">
        <v>1259</v>
      </c>
      <c r="B1261" s="3" t="s">
        <v>2585</v>
      </c>
      <c r="C1261" s="3" t="s">
        <v>2586</v>
      </c>
      <c r="D1261" s="12">
        <v>2500</v>
      </c>
      <c r="E1261" s="12">
        <v>2606</v>
      </c>
      <c r="F1261" t="s">
        <v>16</v>
      </c>
      <c r="G1261" t="s">
        <v>17</v>
      </c>
      <c r="H1261" t="s">
        <v>18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1614</v>
      </c>
      <c r="O1261" s="8">
        <f>E1261/D1261*100</f>
        <v>104.24</v>
      </c>
      <c r="P1261" s="12">
        <f>E1261/L1261</f>
        <v>27.145833333333332</v>
      </c>
      <c r="Q1261" t="str">
        <f>LEFT(N1261,SEARCH("/",N1261,1)-1)</f>
        <v>music</v>
      </c>
      <c r="R1261" t="str">
        <f>RIGHT(N1261,LEN(N1261)-SEARCH("/",N1261,1))</f>
        <v>rock</v>
      </c>
      <c r="S1261" s="15">
        <f t="shared" si="38"/>
        <v>41766.970648148148</v>
      </c>
      <c r="T1261" s="15">
        <f t="shared" si="39"/>
        <v>41799.165972222225</v>
      </c>
    </row>
    <row r="1262" spans="1:20" ht="45" x14ac:dyDescent="0.25">
      <c r="A1262">
        <v>1260</v>
      </c>
      <c r="B1262" s="3" t="s">
        <v>2587</v>
      </c>
      <c r="C1262" s="3" t="s">
        <v>2588</v>
      </c>
      <c r="D1262" s="12">
        <v>3300</v>
      </c>
      <c r="E1262" s="12">
        <v>3751</v>
      </c>
      <c r="F1262" t="s">
        <v>16</v>
      </c>
      <c r="G1262" t="s">
        <v>17</v>
      </c>
      <c r="H1262" t="s">
        <v>18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1614</v>
      </c>
      <c r="O1262" s="8">
        <f>E1262/D1262*100</f>
        <v>113.66666666666667</v>
      </c>
      <c r="P1262" s="12">
        <f>E1262/L1262</f>
        <v>50.689189189189186</v>
      </c>
      <c r="Q1262" t="str">
        <f>LEFT(N1262,SEARCH("/",N1262,1)-1)</f>
        <v>music</v>
      </c>
      <c r="R1262" t="str">
        <f>RIGHT(N1262,LEN(N1262)-SEARCH("/",N1262,1))</f>
        <v>rock</v>
      </c>
      <c r="S1262" s="15">
        <f t="shared" si="38"/>
        <v>41666.842824074076</v>
      </c>
      <c r="T1262" s="15">
        <f t="shared" si="39"/>
        <v>41696.842824074076</v>
      </c>
    </row>
    <row r="1263" spans="1:20" ht="45" x14ac:dyDescent="0.25">
      <c r="A1263">
        <v>1261</v>
      </c>
      <c r="B1263" s="3" t="s">
        <v>2589</v>
      </c>
      <c r="C1263" s="3" t="s">
        <v>2590</v>
      </c>
      <c r="D1263" s="12">
        <v>2000</v>
      </c>
      <c r="E1263" s="12">
        <v>2025</v>
      </c>
      <c r="F1263" t="s">
        <v>16</v>
      </c>
      <c r="G1263" t="s">
        <v>17</v>
      </c>
      <c r="H1263" t="s">
        <v>18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1614</v>
      </c>
      <c r="O1263" s="8">
        <f>E1263/D1263*100</f>
        <v>101.25</v>
      </c>
      <c r="P1263" s="12">
        <f>E1263/L1263</f>
        <v>38.942307692307693</v>
      </c>
      <c r="Q1263" t="str">
        <f>LEFT(N1263,SEARCH("/",N1263,1)-1)</f>
        <v>music</v>
      </c>
      <c r="R1263" t="str">
        <f>RIGHT(N1263,LEN(N1263)-SEARCH("/",N1263,1))</f>
        <v>rock</v>
      </c>
      <c r="S1263" s="15">
        <f t="shared" si="38"/>
        <v>41638.342905092592</v>
      </c>
      <c r="T1263" s="15">
        <f t="shared" si="39"/>
        <v>41668.342905092592</v>
      </c>
    </row>
    <row r="1264" spans="1:20" ht="60" x14ac:dyDescent="0.25">
      <c r="A1264">
        <v>1262</v>
      </c>
      <c r="B1264" s="3" t="s">
        <v>2591</v>
      </c>
      <c r="C1264" s="3" t="s">
        <v>2592</v>
      </c>
      <c r="D1264" s="12">
        <v>6500</v>
      </c>
      <c r="E1264" s="12">
        <v>8152</v>
      </c>
      <c r="F1264" t="s">
        <v>16</v>
      </c>
      <c r="G1264" t="s">
        <v>159</v>
      </c>
      <c r="H1264" t="s">
        <v>160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1614</v>
      </c>
      <c r="O1264" s="8">
        <f>E1264/D1264*100</f>
        <v>125.41538461538462</v>
      </c>
      <c r="P1264" s="12">
        <f>E1264/L1264</f>
        <v>77.638095238095232</v>
      </c>
      <c r="Q1264" t="str">
        <f>LEFT(N1264,SEARCH("/",N1264,1)-1)</f>
        <v>music</v>
      </c>
      <c r="R1264" t="str">
        <f>RIGHT(N1264,LEN(N1264)-SEARCH("/",N1264,1))</f>
        <v>rock</v>
      </c>
      <c r="S1264" s="15">
        <f t="shared" si="38"/>
        <v>41656.762638888889</v>
      </c>
      <c r="T1264" s="15">
        <f t="shared" si="39"/>
        <v>41686.762638888889</v>
      </c>
    </row>
    <row r="1265" spans="1:20" ht="30" x14ac:dyDescent="0.25">
      <c r="A1265">
        <v>1263</v>
      </c>
      <c r="B1265" s="3" t="s">
        <v>2593</v>
      </c>
      <c r="C1265" s="3" t="s">
        <v>2594</v>
      </c>
      <c r="D1265" s="12">
        <v>1500</v>
      </c>
      <c r="E1265" s="12">
        <v>1785</v>
      </c>
      <c r="F1265" t="s">
        <v>16</v>
      </c>
      <c r="G1265" t="s">
        <v>17</v>
      </c>
      <c r="H1265" t="s">
        <v>18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1614</v>
      </c>
      <c r="O1265" s="8">
        <f>E1265/D1265*100</f>
        <v>119</v>
      </c>
      <c r="P1265" s="12">
        <f>E1265/L1265</f>
        <v>43.536585365853661</v>
      </c>
      <c r="Q1265" t="str">
        <f>LEFT(N1265,SEARCH("/",N1265,1)-1)</f>
        <v>music</v>
      </c>
      <c r="R1265" t="str">
        <f>RIGHT(N1265,LEN(N1265)-SEARCH("/",N1265,1))</f>
        <v>rock</v>
      </c>
      <c r="S1265" s="15">
        <f t="shared" si="38"/>
        <v>41692.084143518521</v>
      </c>
      <c r="T1265" s="15">
        <f t="shared" si="39"/>
        <v>41727.041666666664</v>
      </c>
    </row>
    <row r="1266" spans="1:20" ht="60" x14ac:dyDescent="0.25">
      <c r="A1266">
        <v>1264</v>
      </c>
      <c r="B1266" s="3" t="s">
        <v>2595</v>
      </c>
      <c r="C1266" s="3" t="s">
        <v>2596</v>
      </c>
      <c r="D1266" s="12">
        <v>650</v>
      </c>
      <c r="E1266" s="12">
        <v>1082</v>
      </c>
      <c r="F1266" t="s">
        <v>16</v>
      </c>
      <c r="G1266" t="s">
        <v>17</v>
      </c>
      <c r="H1266" t="s">
        <v>18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1614</v>
      </c>
      <c r="O1266" s="8">
        <f>E1266/D1266*100</f>
        <v>166.46153846153845</v>
      </c>
      <c r="P1266" s="12">
        <f>E1266/L1266</f>
        <v>31.823529411764707</v>
      </c>
      <c r="Q1266" t="str">
        <f>LEFT(N1266,SEARCH("/",N1266,1)-1)</f>
        <v>music</v>
      </c>
      <c r="R1266" t="str">
        <f>RIGHT(N1266,LEN(N1266)-SEARCH("/",N1266,1))</f>
        <v>rock</v>
      </c>
      <c r="S1266" s="15">
        <f t="shared" si="38"/>
        <v>41547.662997685184</v>
      </c>
      <c r="T1266" s="15">
        <f t="shared" si="39"/>
        <v>41576.662997685184</v>
      </c>
    </row>
    <row r="1267" spans="1:20" ht="60" x14ac:dyDescent="0.25">
      <c r="A1267">
        <v>1265</v>
      </c>
      <c r="B1267" s="3" t="s">
        <v>2597</v>
      </c>
      <c r="C1267" s="3" t="s">
        <v>2598</v>
      </c>
      <c r="D1267" s="12">
        <v>3500</v>
      </c>
      <c r="E1267" s="12">
        <v>4170.17</v>
      </c>
      <c r="F1267" t="s">
        <v>16</v>
      </c>
      <c r="G1267" t="s">
        <v>17</v>
      </c>
      <c r="H1267" t="s">
        <v>18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1614</v>
      </c>
      <c r="O1267" s="8">
        <f>E1267/D1267*100</f>
        <v>119.14771428571429</v>
      </c>
      <c r="P1267" s="12">
        <f>E1267/L1267</f>
        <v>63.184393939393942</v>
      </c>
      <c r="Q1267" t="str">
        <f>LEFT(N1267,SEARCH("/",N1267,1)-1)</f>
        <v>music</v>
      </c>
      <c r="R1267" t="str">
        <f>RIGHT(N1267,LEN(N1267)-SEARCH("/",N1267,1))</f>
        <v>rock</v>
      </c>
      <c r="S1267" s="15">
        <f t="shared" si="38"/>
        <v>40465.655266203699</v>
      </c>
      <c r="T1267" s="15">
        <f t="shared" si="39"/>
        <v>40512.655266203699</v>
      </c>
    </row>
    <row r="1268" spans="1:20" ht="45" x14ac:dyDescent="0.25">
      <c r="A1268">
        <v>1266</v>
      </c>
      <c r="B1268" s="3" t="s">
        <v>2599</v>
      </c>
      <c r="C1268" s="3" t="s">
        <v>2600</v>
      </c>
      <c r="D1268" s="12">
        <v>9500</v>
      </c>
      <c r="E1268" s="12">
        <v>9545</v>
      </c>
      <c r="F1268" t="s">
        <v>16</v>
      </c>
      <c r="G1268" t="s">
        <v>17</v>
      </c>
      <c r="H1268" t="s">
        <v>18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1614</v>
      </c>
      <c r="O1268" s="8">
        <f>E1268/D1268*100</f>
        <v>100.47368421052632</v>
      </c>
      <c r="P1268" s="12">
        <f>E1268/L1268</f>
        <v>190.9</v>
      </c>
      <c r="Q1268" t="str">
        <f>LEFT(N1268,SEARCH("/",N1268,1)-1)</f>
        <v>music</v>
      </c>
      <c r="R1268" t="str">
        <f>RIGHT(N1268,LEN(N1268)-SEARCH("/",N1268,1))</f>
        <v>rock</v>
      </c>
      <c r="S1268" s="15">
        <f t="shared" si="38"/>
        <v>41620.87667824074</v>
      </c>
      <c r="T1268" s="15">
        <f t="shared" si="39"/>
        <v>41650.87667824074</v>
      </c>
    </row>
    <row r="1269" spans="1:20" ht="60" x14ac:dyDescent="0.25">
      <c r="A1269">
        <v>1267</v>
      </c>
      <c r="B1269" s="3" t="s">
        <v>2601</v>
      </c>
      <c r="C1269" s="3" t="s">
        <v>2602</v>
      </c>
      <c r="D1269" s="12">
        <v>22000</v>
      </c>
      <c r="E1269" s="12">
        <v>22396</v>
      </c>
      <c r="F1269" t="s">
        <v>16</v>
      </c>
      <c r="G1269" t="s">
        <v>17</v>
      </c>
      <c r="H1269" t="s">
        <v>18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1614</v>
      </c>
      <c r="O1269" s="8">
        <f>E1269/D1269*100</f>
        <v>101.8</v>
      </c>
      <c r="P1269" s="12">
        <f>E1269/L1269</f>
        <v>140.85534591194968</v>
      </c>
      <c r="Q1269" t="str">
        <f>LEFT(N1269,SEARCH("/",N1269,1)-1)</f>
        <v>music</v>
      </c>
      <c r="R1269" t="str">
        <f>RIGHT(N1269,LEN(N1269)-SEARCH("/",N1269,1))</f>
        <v>rock</v>
      </c>
      <c r="S1269" s="15">
        <f t="shared" si="38"/>
        <v>41449.585162037038</v>
      </c>
      <c r="T1269" s="15">
        <f t="shared" si="39"/>
        <v>41479.585162037038</v>
      </c>
    </row>
    <row r="1270" spans="1:20" ht="45" x14ac:dyDescent="0.25">
      <c r="A1270">
        <v>1268</v>
      </c>
      <c r="B1270" s="3" t="s">
        <v>2603</v>
      </c>
      <c r="C1270" s="3" t="s">
        <v>2604</v>
      </c>
      <c r="D1270" s="12">
        <v>12000</v>
      </c>
      <c r="E1270" s="12">
        <v>14000</v>
      </c>
      <c r="F1270" t="s">
        <v>16</v>
      </c>
      <c r="G1270" t="s">
        <v>17</v>
      </c>
      <c r="H1270" t="s">
        <v>18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1614</v>
      </c>
      <c r="O1270" s="8">
        <f>E1270/D1270*100</f>
        <v>116.66666666666667</v>
      </c>
      <c r="P1270" s="12">
        <f>E1270/L1270</f>
        <v>76.92307692307692</v>
      </c>
      <c r="Q1270" t="str">
        <f>LEFT(N1270,SEARCH("/",N1270,1)-1)</f>
        <v>music</v>
      </c>
      <c r="R1270" t="str">
        <f>RIGHT(N1270,LEN(N1270)-SEARCH("/",N1270,1))</f>
        <v>rock</v>
      </c>
      <c r="S1270" s="15">
        <f t="shared" si="38"/>
        <v>41507.845451388886</v>
      </c>
      <c r="T1270" s="15">
        <f t="shared" si="39"/>
        <v>41537.845451388886</v>
      </c>
    </row>
    <row r="1271" spans="1:20" ht="60" x14ac:dyDescent="0.25">
      <c r="A1271">
        <v>1269</v>
      </c>
      <c r="B1271" s="3" t="s">
        <v>2605</v>
      </c>
      <c r="C1271" s="3" t="s">
        <v>2606</v>
      </c>
      <c r="D1271" s="12">
        <v>18800</v>
      </c>
      <c r="E1271" s="12">
        <v>20426</v>
      </c>
      <c r="F1271" t="s">
        <v>16</v>
      </c>
      <c r="G1271" t="s">
        <v>17</v>
      </c>
      <c r="H1271" t="s">
        <v>18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1614</v>
      </c>
      <c r="O1271" s="8">
        <f>E1271/D1271*100</f>
        <v>108.64893617021276</v>
      </c>
      <c r="P1271" s="12">
        <f>E1271/L1271</f>
        <v>99.15533980582525</v>
      </c>
      <c r="Q1271" t="str">
        <f>LEFT(N1271,SEARCH("/",N1271,1)-1)</f>
        <v>music</v>
      </c>
      <c r="R1271" t="str">
        <f>RIGHT(N1271,LEN(N1271)-SEARCH("/",N1271,1))</f>
        <v>rock</v>
      </c>
      <c r="S1271" s="15">
        <f t="shared" si="38"/>
        <v>42445.823055555549</v>
      </c>
      <c r="T1271" s="15">
        <f t="shared" si="39"/>
        <v>42476</v>
      </c>
    </row>
    <row r="1272" spans="1:20" ht="45" x14ac:dyDescent="0.25">
      <c r="A1272">
        <v>1270</v>
      </c>
      <c r="B1272" s="3" t="s">
        <v>2607</v>
      </c>
      <c r="C1272" s="3" t="s">
        <v>2608</v>
      </c>
      <c r="D1272" s="12">
        <v>10000</v>
      </c>
      <c r="E1272" s="12">
        <v>11472</v>
      </c>
      <c r="F1272" t="s">
        <v>16</v>
      </c>
      <c r="G1272" t="s">
        <v>17</v>
      </c>
      <c r="H1272" t="s">
        <v>18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1614</v>
      </c>
      <c r="O1272" s="8">
        <f>E1272/D1272*100</f>
        <v>114.72</v>
      </c>
      <c r="P1272" s="12">
        <f>E1272/L1272</f>
        <v>67.881656804733723</v>
      </c>
      <c r="Q1272" t="str">
        <f>LEFT(N1272,SEARCH("/",N1272,1)-1)</f>
        <v>music</v>
      </c>
      <c r="R1272" t="str">
        <f>RIGHT(N1272,LEN(N1272)-SEARCH("/",N1272,1))</f>
        <v>rock</v>
      </c>
      <c r="S1272" s="15">
        <f t="shared" si="38"/>
        <v>40933.856967592597</v>
      </c>
      <c r="T1272" s="15">
        <f t="shared" si="39"/>
        <v>40993.815300925926</v>
      </c>
    </row>
    <row r="1273" spans="1:20" ht="60" x14ac:dyDescent="0.25">
      <c r="A1273">
        <v>1271</v>
      </c>
      <c r="B1273" s="3" t="s">
        <v>2609</v>
      </c>
      <c r="C1273" s="3" t="s">
        <v>2610</v>
      </c>
      <c r="D1273" s="12">
        <v>7500</v>
      </c>
      <c r="E1273" s="12">
        <v>7635</v>
      </c>
      <c r="F1273" t="s">
        <v>16</v>
      </c>
      <c r="G1273" t="s">
        <v>17</v>
      </c>
      <c r="H1273" t="s">
        <v>18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1614</v>
      </c>
      <c r="O1273" s="8">
        <f>E1273/D1273*100</f>
        <v>101.8</v>
      </c>
      <c r="P1273" s="12">
        <f>E1273/L1273</f>
        <v>246.29032258064515</v>
      </c>
      <c r="Q1273" t="str">
        <f>LEFT(N1273,SEARCH("/",N1273,1)-1)</f>
        <v>music</v>
      </c>
      <c r="R1273" t="str">
        <f>RIGHT(N1273,LEN(N1273)-SEARCH("/",N1273,1))</f>
        <v>rock</v>
      </c>
      <c r="S1273" s="15">
        <f t="shared" si="38"/>
        <v>41561.683553240742</v>
      </c>
      <c r="T1273" s="15">
        <f t="shared" si="39"/>
        <v>41591.725219907406</v>
      </c>
    </row>
    <row r="1274" spans="1:20" ht="60" x14ac:dyDescent="0.25">
      <c r="A1274">
        <v>1272</v>
      </c>
      <c r="B1274" s="3" t="s">
        <v>2611</v>
      </c>
      <c r="C1274" s="3" t="s">
        <v>2612</v>
      </c>
      <c r="D1274" s="12">
        <v>5000</v>
      </c>
      <c r="E1274" s="12">
        <v>5300</v>
      </c>
      <c r="F1274" t="s">
        <v>16</v>
      </c>
      <c r="G1274" t="s">
        <v>17</v>
      </c>
      <c r="H1274" t="s">
        <v>18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1614</v>
      </c>
      <c r="O1274" s="8">
        <f>E1274/D1274*100</f>
        <v>106</v>
      </c>
      <c r="P1274" s="12">
        <f>E1274/L1274</f>
        <v>189.28571428571428</v>
      </c>
      <c r="Q1274" t="str">
        <f>LEFT(N1274,SEARCH("/",N1274,1)-1)</f>
        <v>music</v>
      </c>
      <c r="R1274" t="str">
        <f>RIGHT(N1274,LEN(N1274)-SEARCH("/",N1274,1))</f>
        <v>rock</v>
      </c>
      <c r="S1274" s="15">
        <f t="shared" si="38"/>
        <v>40274.745127314818</v>
      </c>
      <c r="T1274" s="15">
        <f t="shared" si="39"/>
        <v>40344.166666666664</v>
      </c>
    </row>
    <row r="1275" spans="1:20" ht="45" x14ac:dyDescent="0.25">
      <c r="A1275">
        <v>1273</v>
      </c>
      <c r="B1275" s="3" t="s">
        <v>2613</v>
      </c>
      <c r="C1275" s="3" t="s">
        <v>2614</v>
      </c>
      <c r="D1275" s="12">
        <v>4000</v>
      </c>
      <c r="E1275" s="12">
        <v>4140</v>
      </c>
      <c r="F1275" t="s">
        <v>16</v>
      </c>
      <c r="G1275" t="s">
        <v>159</v>
      </c>
      <c r="H1275" t="s">
        <v>160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1614</v>
      </c>
      <c r="O1275" s="8">
        <f>E1275/D1275*100</f>
        <v>103.49999999999999</v>
      </c>
      <c r="P1275" s="12">
        <f>E1275/L1275</f>
        <v>76.666666666666671</v>
      </c>
      <c r="Q1275" t="str">
        <f>LEFT(N1275,SEARCH("/",N1275,1)-1)</f>
        <v>music</v>
      </c>
      <c r="R1275" t="str">
        <f>RIGHT(N1275,LEN(N1275)-SEARCH("/",N1275,1))</f>
        <v>rock</v>
      </c>
      <c r="S1275" s="15">
        <f t="shared" si="38"/>
        <v>41852.730219907404</v>
      </c>
      <c r="T1275" s="15">
        <f t="shared" si="39"/>
        <v>41882.730219907404</v>
      </c>
    </row>
    <row r="1276" spans="1:20" ht="45" x14ac:dyDescent="0.25">
      <c r="A1276">
        <v>1274</v>
      </c>
      <c r="B1276" s="3" t="s">
        <v>2615</v>
      </c>
      <c r="C1276" s="3" t="s">
        <v>2616</v>
      </c>
      <c r="D1276" s="12">
        <v>25000</v>
      </c>
      <c r="E1276" s="12">
        <v>38743.839999999997</v>
      </c>
      <c r="F1276" t="s">
        <v>16</v>
      </c>
      <c r="G1276" t="s">
        <v>17</v>
      </c>
      <c r="H1276" t="s">
        <v>18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1614</v>
      </c>
      <c r="O1276" s="8">
        <f>E1276/D1276*100</f>
        <v>154.97535999999999</v>
      </c>
      <c r="P1276" s="12">
        <f>E1276/L1276</f>
        <v>82.963254817987149</v>
      </c>
      <c r="Q1276" t="str">
        <f>LEFT(N1276,SEARCH("/",N1276,1)-1)</f>
        <v>music</v>
      </c>
      <c r="R1276" t="str">
        <f>RIGHT(N1276,LEN(N1276)-SEARCH("/",N1276,1))</f>
        <v>rock</v>
      </c>
      <c r="S1276" s="15">
        <f t="shared" si="38"/>
        <v>41116.690104166664</v>
      </c>
      <c r="T1276" s="15">
        <f t="shared" si="39"/>
        <v>41151.690104166664</v>
      </c>
    </row>
    <row r="1277" spans="1:20" ht="45" x14ac:dyDescent="0.25">
      <c r="A1277">
        <v>1275</v>
      </c>
      <c r="B1277" s="3" t="s">
        <v>2617</v>
      </c>
      <c r="C1277" s="3" t="s">
        <v>2618</v>
      </c>
      <c r="D1277" s="12">
        <v>15000</v>
      </c>
      <c r="E1277" s="12">
        <v>24321.1</v>
      </c>
      <c r="F1277" t="s">
        <v>16</v>
      </c>
      <c r="G1277" t="s">
        <v>17</v>
      </c>
      <c r="H1277" t="s">
        <v>18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1614</v>
      </c>
      <c r="O1277" s="8">
        <f>E1277/D1277*100</f>
        <v>162.14066666666668</v>
      </c>
      <c r="P1277" s="12">
        <f>E1277/L1277</f>
        <v>62.522107969151669</v>
      </c>
      <c r="Q1277" t="str">
        <f>LEFT(N1277,SEARCH("/",N1277,1)-1)</f>
        <v>music</v>
      </c>
      <c r="R1277" t="str">
        <f>RIGHT(N1277,LEN(N1277)-SEARCH("/",N1277,1))</f>
        <v>rock</v>
      </c>
      <c r="S1277" s="15">
        <f t="shared" si="38"/>
        <v>41458.867905092593</v>
      </c>
      <c r="T1277" s="15">
        <f t="shared" si="39"/>
        <v>41493.867905092593</v>
      </c>
    </row>
    <row r="1278" spans="1:20" ht="30" x14ac:dyDescent="0.25">
      <c r="A1278">
        <v>1276</v>
      </c>
      <c r="B1278" s="3" t="s">
        <v>2619</v>
      </c>
      <c r="C1278" s="3" t="s">
        <v>2620</v>
      </c>
      <c r="D1278" s="12">
        <v>3000</v>
      </c>
      <c r="E1278" s="12">
        <v>3132.63</v>
      </c>
      <c r="F1278" t="s">
        <v>16</v>
      </c>
      <c r="G1278" t="s">
        <v>17</v>
      </c>
      <c r="H1278" t="s">
        <v>18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1614</v>
      </c>
      <c r="O1278" s="8">
        <f>E1278/D1278*100</f>
        <v>104.42100000000001</v>
      </c>
      <c r="P1278" s="12">
        <f>E1278/L1278</f>
        <v>46.06808823529412</v>
      </c>
      <c r="Q1278" t="str">
        <f>LEFT(N1278,SEARCH("/",N1278,1)-1)</f>
        <v>music</v>
      </c>
      <c r="R1278" t="str">
        <f>RIGHT(N1278,LEN(N1278)-SEARCH("/",N1278,1))</f>
        <v>rock</v>
      </c>
      <c r="S1278" s="15">
        <f t="shared" si="38"/>
        <v>40007.704247685186</v>
      </c>
      <c r="T1278" s="15">
        <f t="shared" si="39"/>
        <v>40057.166666666664</v>
      </c>
    </row>
    <row r="1279" spans="1:20" ht="60" x14ac:dyDescent="0.25">
      <c r="A1279">
        <v>1277</v>
      </c>
      <c r="B1279" s="3" t="s">
        <v>2621</v>
      </c>
      <c r="C1279" s="3" t="s">
        <v>2622</v>
      </c>
      <c r="D1279" s="12">
        <v>15000</v>
      </c>
      <c r="E1279" s="12">
        <v>15918.65</v>
      </c>
      <c r="F1279" t="s">
        <v>16</v>
      </c>
      <c r="G1279" t="s">
        <v>17</v>
      </c>
      <c r="H1279" t="s">
        <v>18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1614</v>
      </c>
      <c r="O1279" s="8">
        <f>E1279/D1279*100</f>
        <v>106.12433333333333</v>
      </c>
      <c r="P1279" s="12">
        <f>E1279/L1279</f>
        <v>38.543946731234868</v>
      </c>
      <c r="Q1279" t="str">
        <f>LEFT(N1279,SEARCH("/",N1279,1)-1)</f>
        <v>music</v>
      </c>
      <c r="R1279" t="str">
        <f>RIGHT(N1279,LEN(N1279)-SEARCH("/",N1279,1))</f>
        <v>rock</v>
      </c>
      <c r="S1279" s="15">
        <f t="shared" si="38"/>
        <v>41121.561886574076</v>
      </c>
      <c r="T1279" s="15">
        <f t="shared" si="39"/>
        <v>41156.561886574076</v>
      </c>
    </row>
    <row r="1280" spans="1:20" ht="60" x14ac:dyDescent="0.25">
      <c r="A1280">
        <v>1278</v>
      </c>
      <c r="B1280" s="3" t="s">
        <v>2623</v>
      </c>
      <c r="C1280" s="3" t="s">
        <v>2624</v>
      </c>
      <c r="D1280" s="12">
        <v>6500</v>
      </c>
      <c r="E1280" s="12">
        <v>10071</v>
      </c>
      <c r="F1280" t="s">
        <v>16</v>
      </c>
      <c r="G1280" t="s">
        <v>17</v>
      </c>
      <c r="H1280" t="s">
        <v>18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1614</v>
      </c>
      <c r="O1280" s="8">
        <f>E1280/D1280*100</f>
        <v>154.93846153846152</v>
      </c>
      <c r="P1280" s="12">
        <f>E1280/L1280</f>
        <v>53.005263157894738</v>
      </c>
      <c r="Q1280" t="str">
        <f>LEFT(N1280,SEARCH("/",N1280,1)-1)</f>
        <v>music</v>
      </c>
      <c r="R1280" t="str">
        <f>RIGHT(N1280,LEN(N1280)-SEARCH("/",N1280,1))</f>
        <v>rock</v>
      </c>
      <c r="S1280" s="15">
        <f t="shared" si="38"/>
        <v>41786.555162037039</v>
      </c>
      <c r="T1280" s="15">
        <f t="shared" si="39"/>
        <v>41815.083333333336</v>
      </c>
    </row>
    <row r="1281" spans="1:20" ht="60" x14ac:dyDescent="0.25">
      <c r="A1281">
        <v>1279</v>
      </c>
      <c r="B1281" s="3" t="s">
        <v>2625</v>
      </c>
      <c r="C1281" s="3" t="s">
        <v>2626</v>
      </c>
      <c r="D1281" s="12">
        <v>12516</v>
      </c>
      <c r="E1281" s="12">
        <v>13864.17</v>
      </c>
      <c r="F1281" t="s">
        <v>16</v>
      </c>
      <c r="G1281" t="s">
        <v>17</v>
      </c>
      <c r="H1281" t="s">
        <v>18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1614</v>
      </c>
      <c r="O1281" s="8">
        <f>E1281/D1281*100</f>
        <v>110.77157238734421</v>
      </c>
      <c r="P1281" s="12">
        <f>E1281/L1281</f>
        <v>73.355396825396824</v>
      </c>
      <c r="Q1281" t="str">
        <f>LEFT(N1281,SEARCH("/",N1281,1)-1)</f>
        <v>music</v>
      </c>
      <c r="R1281" t="str">
        <f>RIGHT(N1281,LEN(N1281)-SEARCH("/",N1281,1))</f>
        <v>rock</v>
      </c>
      <c r="S1281" s="15">
        <f t="shared" si="38"/>
        <v>41682.099189814813</v>
      </c>
      <c r="T1281" s="15">
        <f t="shared" si="39"/>
        <v>41722.057523148149</v>
      </c>
    </row>
    <row r="1282" spans="1:20" ht="45" x14ac:dyDescent="0.25">
      <c r="A1282">
        <v>1280</v>
      </c>
      <c r="B1282" s="3" t="s">
        <v>2627</v>
      </c>
      <c r="C1282" s="3" t="s">
        <v>2628</v>
      </c>
      <c r="D1282" s="12">
        <v>15000</v>
      </c>
      <c r="E1282" s="12">
        <v>16636.78</v>
      </c>
      <c r="F1282" t="s">
        <v>16</v>
      </c>
      <c r="G1282" t="s">
        <v>17</v>
      </c>
      <c r="H1282" t="s">
        <v>18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1614</v>
      </c>
      <c r="O1282" s="8">
        <f>E1282/D1282*100</f>
        <v>110.91186666666665</v>
      </c>
      <c r="P1282" s="12">
        <f>E1282/L1282</f>
        <v>127.97523076923076</v>
      </c>
      <c r="Q1282" t="str">
        <f>LEFT(N1282,SEARCH("/",N1282,1)-1)</f>
        <v>music</v>
      </c>
      <c r="R1282" t="str">
        <f>RIGHT(N1282,LEN(N1282)-SEARCH("/",N1282,1))</f>
        <v>rock</v>
      </c>
      <c r="S1282" s="15">
        <f t="shared" si="38"/>
        <v>40513.757569444446</v>
      </c>
      <c r="T1282" s="15">
        <f t="shared" si="39"/>
        <v>40603.757569444446</v>
      </c>
    </row>
    <row r="1283" spans="1:20" ht="60" x14ac:dyDescent="0.25">
      <c r="A1283">
        <v>1281</v>
      </c>
      <c r="B1283" s="3" t="s">
        <v>2629</v>
      </c>
      <c r="C1283" s="3" t="s">
        <v>2630</v>
      </c>
      <c r="D1283" s="12">
        <v>7000</v>
      </c>
      <c r="E1283" s="12">
        <v>7750</v>
      </c>
      <c r="F1283" t="s">
        <v>16</v>
      </c>
      <c r="G1283" t="s">
        <v>17</v>
      </c>
      <c r="H1283" t="s">
        <v>18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1614</v>
      </c>
      <c r="O1283" s="8">
        <f>E1283/D1283*100</f>
        <v>110.71428571428572</v>
      </c>
      <c r="P1283" s="12">
        <f>E1283/L1283</f>
        <v>104.72972972972973</v>
      </c>
      <c r="Q1283" t="str">
        <f>LEFT(N1283,SEARCH("/",N1283,1)-1)</f>
        <v>music</v>
      </c>
      <c r="R1283" t="str">
        <f>RIGHT(N1283,LEN(N1283)-SEARCH("/",N1283,1))</f>
        <v>rock</v>
      </c>
      <c r="S1283" s="15">
        <f t="shared" ref="S1283:S1346" si="40">(((J1283/60)/60)/24)+DATE(1970,1,1)</f>
        <v>41463.743472222224</v>
      </c>
      <c r="T1283" s="15">
        <f t="shared" ref="T1283:T1346" si="41">(((I1283/60)/60)/24)+DATE(1970,1,1)</f>
        <v>41483.743472222224</v>
      </c>
    </row>
    <row r="1284" spans="1:20" ht="60" x14ac:dyDescent="0.25">
      <c r="A1284">
        <v>1282</v>
      </c>
      <c r="B1284" s="3" t="s">
        <v>2631</v>
      </c>
      <c r="C1284" s="3" t="s">
        <v>2632</v>
      </c>
      <c r="D1284" s="12">
        <v>15000</v>
      </c>
      <c r="E1284" s="12">
        <v>18542</v>
      </c>
      <c r="F1284" t="s">
        <v>16</v>
      </c>
      <c r="G1284" t="s">
        <v>17</v>
      </c>
      <c r="H1284" t="s">
        <v>18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1614</v>
      </c>
      <c r="O1284" s="8">
        <f>E1284/D1284*100</f>
        <v>123.61333333333333</v>
      </c>
      <c r="P1284" s="12">
        <f>E1284/L1284</f>
        <v>67.671532846715323</v>
      </c>
      <c r="Q1284" t="str">
        <f>LEFT(N1284,SEARCH("/",N1284,1)-1)</f>
        <v>music</v>
      </c>
      <c r="R1284" t="str">
        <f>RIGHT(N1284,LEN(N1284)-SEARCH("/",N1284,1))</f>
        <v>rock</v>
      </c>
      <c r="S1284" s="15">
        <f t="shared" si="40"/>
        <v>41586.475173611114</v>
      </c>
      <c r="T1284" s="15">
        <f t="shared" si="41"/>
        <v>41617.207638888889</v>
      </c>
    </row>
    <row r="1285" spans="1:20" ht="45" x14ac:dyDescent="0.25">
      <c r="A1285">
        <v>1283</v>
      </c>
      <c r="B1285" s="3" t="s">
        <v>2633</v>
      </c>
      <c r="C1285" s="3" t="s">
        <v>2634</v>
      </c>
      <c r="D1285" s="12">
        <v>1000</v>
      </c>
      <c r="E1285" s="12">
        <v>2110.5</v>
      </c>
      <c r="F1285" t="s">
        <v>16</v>
      </c>
      <c r="G1285" t="s">
        <v>17</v>
      </c>
      <c r="H1285" t="s">
        <v>18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1614</v>
      </c>
      <c r="O1285" s="8">
        <f>E1285/D1285*100</f>
        <v>211.05</v>
      </c>
      <c r="P1285" s="12">
        <f>E1285/L1285</f>
        <v>95.931818181818187</v>
      </c>
      <c r="Q1285" t="str">
        <f>LEFT(N1285,SEARCH("/",N1285,1)-1)</f>
        <v>music</v>
      </c>
      <c r="R1285" t="str">
        <f>RIGHT(N1285,LEN(N1285)-SEARCH("/",N1285,1))</f>
        <v>rock</v>
      </c>
      <c r="S1285" s="15">
        <f t="shared" si="40"/>
        <v>41320.717465277776</v>
      </c>
      <c r="T1285" s="15">
        <f t="shared" si="41"/>
        <v>41344.166666666664</v>
      </c>
    </row>
    <row r="1286" spans="1:20" ht="60" x14ac:dyDescent="0.25">
      <c r="A1286">
        <v>1284</v>
      </c>
      <c r="B1286" s="3" t="s">
        <v>2635</v>
      </c>
      <c r="C1286" s="3" t="s">
        <v>2636</v>
      </c>
      <c r="D1286" s="12">
        <v>2000</v>
      </c>
      <c r="E1286" s="12">
        <v>2020</v>
      </c>
      <c r="F1286" t="s">
        <v>16</v>
      </c>
      <c r="G1286" t="s">
        <v>17</v>
      </c>
      <c r="H1286" t="s">
        <v>18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1086</v>
      </c>
      <c r="O1286" s="8">
        <f>E1286/D1286*100</f>
        <v>101</v>
      </c>
      <c r="P1286" s="12">
        <f>E1286/L1286</f>
        <v>65.161290322580641</v>
      </c>
      <c r="Q1286" t="str">
        <f>LEFT(N1286,SEARCH("/",N1286,1)-1)</f>
        <v>theater</v>
      </c>
      <c r="R1286" t="str">
        <f>RIGHT(N1286,LEN(N1286)-SEARCH("/",N1286,1))</f>
        <v>plays</v>
      </c>
      <c r="S1286" s="15">
        <f t="shared" si="40"/>
        <v>42712.23474537037</v>
      </c>
      <c r="T1286" s="15">
        <f t="shared" si="41"/>
        <v>42735.707638888889</v>
      </c>
    </row>
    <row r="1287" spans="1:20" ht="60" x14ac:dyDescent="0.25">
      <c r="A1287">
        <v>1285</v>
      </c>
      <c r="B1287" s="3" t="s">
        <v>2637</v>
      </c>
      <c r="C1287" s="3" t="s">
        <v>2638</v>
      </c>
      <c r="D1287" s="12">
        <v>2000</v>
      </c>
      <c r="E1287" s="12">
        <v>2033</v>
      </c>
      <c r="F1287" t="s">
        <v>16</v>
      </c>
      <c r="G1287" t="s">
        <v>24</v>
      </c>
      <c r="H1287" t="s">
        <v>25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1086</v>
      </c>
      <c r="O1287" s="8">
        <f>E1287/D1287*100</f>
        <v>101.64999999999999</v>
      </c>
      <c r="P1287" s="12">
        <f>E1287/L1287</f>
        <v>32.269841269841272</v>
      </c>
      <c r="Q1287" t="str">
        <f>LEFT(N1287,SEARCH("/",N1287,1)-1)</f>
        <v>theater</v>
      </c>
      <c r="R1287" t="str">
        <f>RIGHT(N1287,LEN(N1287)-SEARCH("/",N1287,1))</f>
        <v>plays</v>
      </c>
      <c r="S1287" s="15">
        <f t="shared" si="40"/>
        <v>42160.583043981482</v>
      </c>
      <c r="T1287" s="15">
        <f t="shared" si="41"/>
        <v>42175.583043981482</v>
      </c>
    </row>
    <row r="1288" spans="1:20" ht="45" x14ac:dyDescent="0.25">
      <c r="A1288">
        <v>1286</v>
      </c>
      <c r="B1288" s="3" t="s">
        <v>2639</v>
      </c>
      <c r="C1288" s="3" t="s">
        <v>2640</v>
      </c>
      <c r="D1288" s="12">
        <v>1500</v>
      </c>
      <c r="E1288" s="12">
        <v>1625</v>
      </c>
      <c r="F1288" t="s">
        <v>16</v>
      </c>
      <c r="G1288" t="s">
        <v>24</v>
      </c>
      <c r="H1288" t="s">
        <v>25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1086</v>
      </c>
      <c r="O1288" s="8">
        <f>E1288/D1288*100</f>
        <v>108.33333333333333</v>
      </c>
      <c r="P1288" s="12">
        <f>E1288/L1288</f>
        <v>81.25</v>
      </c>
      <c r="Q1288" t="str">
        <f>LEFT(N1288,SEARCH("/",N1288,1)-1)</f>
        <v>theater</v>
      </c>
      <c r="R1288" t="str">
        <f>RIGHT(N1288,LEN(N1288)-SEARCH("/",N1288,1))</f>
        <v>plays</v>
      </c>
      <c r="S1288" s="15">
        <f t="shared" si="40"/>
        <v>42039.384571759263</v>
      </c>
      <c r="T1288" s="15">
        <f t="shared" si="41"/>
        <v>42052.583333333328</v>
      </c>
    </row>
    <row r="1289" spans="1:20" ht="90" x14ac:dyDescent="0.25">
      <c r="A1289">
        <v>1287</v>
      </c>
      <c r="B1289" s="3" t="s">
        <v>2641</v>
      </c>
      <c r="C1289" s="3" t="s">
        <v>2642</v>
      </c>
      <c r="D1289" s="12">
        <v>250</v>
      </c>
      <c r="E1289" s="12">
        <v>605</v>
      </c>
      <c r="F1289" t="s">
        <v>16</v>
      </c>
      <c r="G1289" t="s">
        <v>24</v>
      </c>
      <c r="H1289" t="s">
        <v>25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1086</v>
      </c>
      <c r="O1289" s="8">
        <f>E1289/D1289*100</f>
        <v>242</v>
      </c>
      <c r="P1289" s="12">
        <f>E1289/L1289</f>
        <v>24.2</v>
      </c>
      <c r="Q1289" t="str">
        <f>LEFT(N1289,SEARCH("/",N1289,1)-1)</f>
        <v>theater</v>
      </c>
      <c r="R1289" t="str">
        <f>RIGHT(N1289,LEN(N1289)-SEARCH("/",N1289,1))</f>
        <v>plays</v>
      </c>
      <c r="S1289" s="15">
        <f t="shared" si="40"/>
        <v>42107.621018518519</v>
      </c>
      <c r="T1289" s="15">
        <f t="shared" si="41"/>
        <v>42167.621018518519</v>
      </c>
    </row>
    <row r="1290" spans="1:20" ht="60" x14ac:dyDescent="0.25">
      <c r="A1290">
        <v>1288</v>
      </c>
      <c r="B1290" s="3" t="s">
        <v>2643</v>
      </c>
      <c r="C1290" s="3" t="s">
        <v>2644</v>
      </c>
      <c r="D1290" s="12">
        <v>4000</v>
      </c>
      <c r="E1290" s="12">
        <v>4018</v>
      </c>
      <c r="F1290" t="s">
        <v>16</v>
      </c>
      <c r="G1290" t="s">
        <v>17</v>
      </c>
      <c r="H1290" t="s">
        <v>18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1086</v>
      </c>
      <c r="O1290" s="8">
        <f>E1290/D1290*100</f>
        <v>100.44999999999999</v>
      </c>
      <c r="P1290" s="12">
        <f>E1290/L1290</f>
        <v>65.868852459016395</v>
      </c>
      <c r="Q1290" t="str">
        <f>LEFT(N1290,SEARCH("/",N1290,1)-1)</f>
        <v>theater</v>
      </c>
      <c r="R1290" t="str">
        <f>RIGHT(N1290,LEN(N1290)-SEARCH("/",N1290,1))</f>
        <v>plays</v>
      </c>
      <c r="S1290" s="15">
        <f t="shared" si="40"/>
        <v>42561.154664351852</v>
      </c>
      <c r="T1290" s="15">
        <f t="shared" si="41"/>
        <v>42592.166666666672</v>
      </c>
    </row>
    <row r="1291" spans="1:20" ht="45" x14ac:dyDescent="0.25">
      <c r="A1291">
        <v>1289</v>
      </c>
      <c r="B1291" s="3" t="s">
        <v>2645</v>
      </c>
      <c r="C1291" s="3" t="s">
        <v>2646</v>
      </c>
      <c r="D1291" s="12">
        <v>1500</v>
      </c>
      <c r="E1291" s="12">
        <v>1876</v>
      </c>
      <c r="F1291" t="s">
        <v>16</v>
      </c>
      <c r="G1291" t="s">
        <v>17</v>
      </c>
      <c r="H1291" t="s">
        <v>18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1086</v>
      </c>
      <c r="O1291" s="8">
        <f>E1291/D1291*100</f>
        <v>125.06666666666666</v>
      </c>
      <c r="P1291" s="12">
        <f>E1291/L1291</f>
        <v>36.07692307692308</v>
      </c>
      <c r="Q1291" t="str">
        <f>LEFT(N1291,SEARCH("/",N1291,1)-1)</f>
        <v>theater</v>
      </c>
      <c r="R1291" t="str">
        <f>RIGHT(N1291,LEN(N1291)-SEARCH("/",N1291,1))</f>
        <v>plays</v>
      </c>
      <c r="S1291" s="15">
        <f t="shared" si="40"/>
        <v>42709.134780092587</v>
      </c>
      <c r="T1291" s="15">
        <f t="shared" si="41"/>
        <v>42739.134780092587</v>
      </c>
    </row>
    <row r="1292" spans="1:20" ht="30" x14ac:dyDescent="0.25">
      <c r="A1292">
        <v>1290</v>
      </c>
      <c r="B1292" s="3" t="s">
        <v>2647</v>
      </c>
      <c r="C1292" s="3" t="s">
        <v>2648</v>
      </c>
      <c r="D1292" s="12">
        <v>3500</v>
      </c>
      <c r="E1292" s="12">
        <v>3800</v>
      </c>
      <c r="F1292" t="s">
        <v>16</v>
      </c>
      <c r="G1292" t="s">
        <v>17</v>
      </c>
      <c r="H1292" t="s">
        <v>18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1086</v>
      </c>
      <c r="O1292" s="8">
        <f>E1292/D1292*100</f>
        <v>108.57142857142857</v>
      </c>
      <c r="P1292" s="12">
        <f>E1292/L1292</f>
        <v>44.186046511627907</v>
      </c>
      <c r="Q1292" t="str">
        <f>LEFT(N1292,SEARCH("/",N1292,1)-1)</f>
        <v>theater</v>
      </c>
      <c r="R1292" t="str">
        <f>RIGHT(N1292,LEN(N1292)-SEARCH("/",N1292,1))</f>
        <v>plays</v>
      </c>
      <c r="S1292" s="15">
        <f t="shared" si="40"/>
        <v>42086.614942129629</v>
      </c>
      <c r="T1292" s="15">
        <f t="shared" si="41"/>
        <v>42117.290972222225</v>
      </c>
    </row>
    <row r="1293" spans="1:20" ht="60" x14ac:dyDescent="0.25">
      <c r="A1293">
        <v>1291</v>
      </c>
      <c r="B1293" s="3" t="s">
        <v>2649</v>
      </c>
      <c r="C1293" s="3" t="s">
        <v>2650</v>
      </c>
      <c r="D1293" s="12">
        <v>3000</v>
      </c>
      <c r="E1293" s="12">
        <v>4371</v>
      </c>
      <c r="F1293" t="s">
        <v>16</v>
      </c>
      <c r="G1293" t="s">
        <v>17</v>
      </c>
      <c r="H1293" t="s">
        <v>18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1086</v>
      </c>
      <c r="O1293" s="8">
        <f>E1293/D1293*100</f>
        <v>145.70000000000002</v>
      </c>
      <c r="P1293" s="12">
        <f>E1293/L1293</f>
        <v>104.07142857142857</v>
      </c>
      <c r="Q1293" t="str">
        <f>LEFT(N1293,SEARCH("/",N1293,1)-1)</f>
        <v>theater</v>
      </c>
      <c r="R1293" t="str">
        <f>RIGHT(N1293,LEN(N1293)-SEARCH("/",N1293,1))</f>
        <v>plays</v>
      </c>
      <c r="S1293" s="15">
        <f t="shared" si="40"/>
        <v>42064.652673611112</v>
      </c>
      <c r="T1293" s="15">
        <f t="shared" si="41"/>
        <v>42101.291666666672</v>
      </c>
    </row>
    <row r="1294" spans="1:20" ht="60" x14ac:dyDescent="0.25">
      <c r="A1294">
        <v>1292</v>
      </c>
      <c r="B1294" s="3" t="s">
        <v>2651</v>
      </c>
      <c r="C1294" s="3" t="s">
        <v>2652</v>
      </c>
      <c r="D1294" s="12">
        <v>1700</v>
      </c>
      <c r="E1294" s="12">
        <v>1870</v>
      </c>
      <c r="F1294" t="s">
        <v>16</v>
      </c>
      <c r="G1294" t="s">
        <v>24</v>
      </c>
      <c r="H1294" t="s">
        <v>25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1086</v>
      </c>
      <c r="O1294" s="8">
        <f>E1294/D1294*100</f>
        <v>110.00000000000001</v>
      </c>
      <c r="P1294" s="12">
        <f>E1294/L1294</f>
        <v>35.96153846153846</v>
      </c>
      <c r="Q1294" t="str">
        <f>LEFT(N1294,SEARCH("/",N1294,1)-1)</f>
        <v>theater</v>
      </c>
      <c r="R1294" t="str">
        <f>RIGHT(N1294,LEN(N1294)-SEARCH("/",N1294,1))</f>
        <v>plays</v>
      </c>
      <c r="S1294" s="15">
        <f t="shared" si="40"/>
        <v>42256.764212962968</v>
      </c>
      <c r="T1294" s="15">
        <f t="shared" si="41"/>
        <v>42283.957638888889</v>
      </c>
    </row>
    <row r="1295" spans="1:20" ht="60" x14ac:dyDescent="0.25">
      <c r="A1295">
        <v>1293</v>
      </c>
      <c r="B1295" s="3" t="s">
        <v>2653</v>
      </c>
      <c r="C1295" s="3" t="s">
        <v>2654</v>
      </c>
      <c r="D1295" s="12">
        <v>15000</v>
      </c>
      <c r="E1295" s="12">
        <v>15335</v>
      </c>
      <c r="F1295" t="s">
        <v>16</v>
      </c>
      <c r="G1295" t="s">
        <v>17</v>
      </c>
      <c r="H1295" t="s">
        <v>18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1086</v>
      </c>
      <c r="O1295" s="8">
        <f>E1295/D1295*100</f>
        <v>102.23333333333333</v>
      </c>
      <c r="P1295" s="12">
        <f>E1295/L1295</f>
        <v>127.79166666666667</v>
      </c>
      <c r="Q1295" t="str">
        <f>LEFT(N1295,SEARCH("/",N1295,1)-1)</f>
        <v>theater</v>
      </c>
      <c r="R1295" t="str">
        <f>RIGHT(N1295,LEN(N1295)-SEARCH("/",N1295,1))</f>
        <v>plays</v>
      </c>
      <c r="S1295" s="15">
        <f t="shared" si="40"/>
        <v>42292.701053240744</v>
      </c>
      <c r="T1295" s="15">
        <f t="shared" si="41"/>
        <v>42322.742719907401</v>
      </c>
    </row>
    <row r="1296" spans="1:20" ht="60" x14ac:dyDescent="0.25">
      <c r="A1296">
        <v>1294</v>
      </c>
      <c r="B1296" s="3" t="s">
        <v>2655</v>
      </c>
      <c r="C1296" s="3" t="s">
        <v>2656</v>
      </c>
      <c r="D1296" s="12">
        <v>500</v>
      </c>
      <c r="E1296" s="12">
        <v>610</v>
      </c>
      <c r="F1296" t="s">
        <v>16</v>
      </c>
      <c r="G1296" t="s">
        <v>24</v>
      </c>
      <c r="H1296" t="s">
        <v>25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1086</v>
      </c>
      <c r="O1296" s="8">
        <f>E1296/D1296*100</f>
        <v>122</v>
      </c>
      <c r="P1296" s="12">
        <f>E1296/L1296</f>
        <v>27.727272727272727</v>
      </c>
      <c r="Q1296" t="str">
        <f>LEFT(N1296,SEARCH("/",N1296,1)-1)</f>
        <v>theater</v>
      </c>
      <c r="R1296" t="str">
        <f>RIGHT(N1296,LEN(N1296)-SEARCH("/",N1296,1))</f>
        <v>plays</v>
      </c>
      <c r="S1296" s="15">
        <f t="shared" si="40"/>
        <v>42278.453668981485</v>
      </c>
      <c r="T1296" s="15">
        <f t="shared" si="41"/>
        <v>42296.458333333328</v>
      </c>
    </row>
    <row r="1297" spans="1:20" ht="60" x14ac:dyDescent="0.25">
      <c r="A1297">
        <v>1295</v>
      </c>
      <c r="B1297" s="3" t="s">
        <v>2657</v>
      </c>
      <c r="C1297" s="3" t="s">
        <v>2658</v>
      </c>
      <c r="D1297" s="12">
        <v>2500</v>
      </c>
      <c r="E1297" s="12">
        <v>2549</v>
      </c>
      <c r="F1297" t="s">
        <v>16</v>
      </c>
      <c r="G1297" t="s">
        <v>24</v>
      </c>
      <c r="H1297" t="s">
        <v>25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1086</v>
      </c>
      <c r="O1297" s="8">
        <f>E1297/D1297*100</f>
        <v>101.96000000000001</v>
      </c>
      <c r="P1297" s="12">
        <f>E1297/L1297</f>
        <v>39.828125</v>
      </c>
      <c r="Q1297" t="str">
        <f>LEFT(N1297,SEARCH("/",N1297,1)-1)</f>
        <v>theater</v>
      </c>
      <c r="R1297" t="str">
        <f>RIGHT(N1297,LEN(N1297)-SEARCH("/",N1297,1))</f>
        <v>plays</v>
      </c>
      <c r="S1297" s="15">
        <f t="shared" si="40"/>
        <v>42184.572881944448</v>
      </c>
      <c r="T1297" s="15">
        <f t="shared" si="41"/>
        <v>42214.708333333328</v>
      </c>
    </row>
    <row r="1298" spans="1:20" ht="60" x14ac:dyDescent="0.25">
      <c r="A1298">
        <v>1296</v>
      </c>
      <c r="B1298" s="3" t="s">
        <v>2659</v>
      </c>
      <c r="C1298" s="3" t="s">
        <v>2660</v>
      </c>
      <c r="D1298" s="12">
        <v>850</v>
      </c>
      <c r="E1298" s="12">
        <v>1200</v>
      </c>
      <c r="F1298" t="s">
        <v>16</v>
      </c>
      <c r="G1298" t="s">
        <v>24</v>
      </c>
      <c r="H1298" t="s">
        <v>25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1086</v>
      </c>
      <c r="O1298" s="8">
        <f>E1298/D1298*100</f>
        <v>141.1764705882353</v>
      </c>
      <c r="P1298" s="12">
        <f>E1298/L1298</f>
        <v>52.173913043478258</v>
      </c>
      <c r="Q1298" t="str">
        <f>LEFT(N1298,SEARCH("/",N1298,1)-1)</f>
        <v>theater</v>
      </c>
      <c r="R1298" t="str">
        <f>RIGHT(N1298,LEN(N1298)-SEARCH("/",N1298,1))</f>
        <v>plays</v>
      </c>
      <c r="S1298" s="15">
        <f t="shared" si="40"/>
        <v>42423.050613425927</v>
      </c>
      <c r="T1298" s="15">
        <f t="shared" si="41"/>
        <v>42443.008946759262</v>
      </c>
    </row>
    <row r="1299" spans="1:20" ht="60" x14ac:dyDescent="0.25">
      <c r="A1299">
        <v>1297</v>
      </c>
      <c r="B1299" s="3" t="s">
        <v>2661</v>
      </c>
      <c r="C1299" s="3" t="s">
        <v>2662</v>
      </c>
      <c r="D1299" s="12">
        <v>20000</v>
      </c>
      <c r="E1299" s="12">
        <v>21905</v>
      </c>
      <c r="F1299" t="s">
        <v>16</v>
      </c>
      <c r="G1299" t="s">
        <v>17</v>
      </c>
      <c r="H1299" t="s">
        <v>18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1086</v>
      </c>
      <c r="O1299" s="8">
        <f>E1299/D1299*100</f>
        <v>109.52500000000001</v>
      </c>
      <c r="P1299" s="12">
        <f>E1299/L1299</f>
        <v>92.037815126050418</v>
      </c>
      <c r="Q1299" t="str">
        <f>LEFT(N1299,SEARCH("/",N1299,1)-1)</f>
        <v>theater</v>
      </c>
      <c r="R1299" t="str">
        <f>RIGHT(N1299,LEN(N1299)-SEARCH("/",N1299,1))</f>
        <v>plays</v>
      </c>
      <c r="S1299" s="15">
        <f t="shared" si="40"/>
        <v>42461.747199074074</v>
      </c>
      <c r="T1299" s="15">
        <f t="shared" si="41"/>
        <v>42491.747199074074</v>
      </c>
    </row>
    <row r="1300" spans="1:20" ht="60" x14ac:dyDescent="0.25">
      <c r="A1300">
        <v>1298</v>
      </c>
      <c r="B1300" s="3" t="s">
        <v>2663</v>
      </c>
      <c r="C1300" s="3" t="s">
        <v>2664</v>
      </c>
      <c r="D1300" s="12">
        <v>2000</v>
      </c>
      <c r="E1300" s="12">
        <v>2093</v>
      </c>
      <c r="F1300" t="s">
        <v>16</v>
      </c>
      <c r="G1300" t="s">
        <v>24</v>
      </c>
      <c r="H1300" t="s">
        <v>25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1086</v>
      </c>
      <c r="O1300" s="8">
        <f>E1300/D1300*100</f>
        <v>104.65</v>
      </c>
      <c r="P1300" s="12">
        <f>E1300/L1300</f>
        <v>63.424242424242422</v>
      </c>
      <c r="Q1300" t="str">
        <f>LEFT(N1300,SEARCH("/",N1300,1)-1)</f>
        <v>theater</v>
      </c>
      <c r="R1300" t="str">
        <f>RIGHT(N1300,LEN(N1300)-SEARCH("/",N1300,1))</f>
        <v>plays</v>
      </c>
      <c r="S1300" s="15">
        <f t="shared" si="40"/>
        <v>42458.680925925932</v>
      </c>
      <c r="T1300" s="15">
        <f t="shared" si="41"/>
        <v>42488.680925925932</v>
      </c>
    </row>
    <row r="1301" spans="1:20" ht="45" x14ac:dyDescent="0.25">
      <c r="A1301">
        <v>1299</v>
      </c>
      <c r="B1301" s="3" t="s">
        <v>2665</v>
      </c>
      <c r="C1301" s="3" t="s">
        <v>2666</v>
      </c>
      <c r="D1301" s="12">
        <v>3500</v>
      </c>
      <c r="E1301" s="12">
        <v>4340</v>
      </c>
      <c r="F1301" t="s">
        <v>16</v>
      </c>
      <c r="G1301" t="s">
        <v>17</v>
      </c>
      <c r="H1301" t="s">
        <v>18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1086</v>
      </c>
      <c r="O1301" s="8">
        <f>E1301/D1301*100</f>
        <v>124</v>
      </c>
      <c r="P1301" s="12">
        <f>E1301/L1301</f>
        <v>135.625</v>
      </c>
      <c r="Q1301" t="str">
        <f>LEFT(N1301,SEARCH("/",N1301,1)-1)</f>
        <v>theater</v>
      </c>
      <c r="R1301" t="str">
        <f>RIGHT(N1301,LEN(N1301)-SEARCH("/",N1301,1))</f>
        <v>plays</v>
      </c>
      <c r="S1301" s="15">
        <f t="shared" si="40"/>
        <v>42169.814340277779</v>
      </c>
      <c r="T1301" s="15">
        <f t="shared" si="41"/>
        <v>42199.814340277779</v>
      </c>
    </row>
    <row r="1302" spans="1:20" ht="60" x14ac:dyDescent="0.25">
      <c r="A1302">
        <v>1300</v>
      </c>
      <c r="B1302" s="3" t="s">
        <v>2667</v>
      </c>
      <c r="C1302" s="3" t="s">
        <v>2668</v>
      </c>
      <c r="D1302" s="12">
        <v>3000</v>
      </c>
      <c r="E1302" s="12">
        <v>4050</v>
      </c>
      <c r="F1302" t="s">
        <v>16</v>
      </c>
      <c r="G1302" t="s">
        <v>17</v>
      </c>
      <c r="H1302" t="s">
        <v>18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1086</v>
      </c>
      <c r="O1302" s="8">
        <f>E1302/D1302*100</f>
        <v>135</v>
      </c>
      <c r="P1302" s="12">
        <f>E1302/L1302</f>
        <v>168.75</v>
      </c>
      <c r="Q1302" t="str">
        <f>LEFT(N1302,SEARCH("/",N1302,1)-1)</f>
        <v>theater</v>
      </c>
      <c r="R1302" t="str">
        <f>RIGHT(N1302,LEN(N1302)-SEARCH("/",N1302,1))</f>
        <v>plays</v>
      </c>
      <c r="S1302" s="15">
        <f t="shared" si="40"/>
        <v>42483.675208333334</v>
      </c>
      <c r="T1302" s="15">
        <f t="shared" si="41"/>
        <v>42522.789583333331</v>
      </c>
    </row>
    <row r="1303" spans="1:20" ht="60" x14ac:dyDescent="0.25">
      <c r="A1303">
        <v>1301</v>
      </c>
      <c r="B1303" s="3" t="s">
        <v>2669</v>
      </c>
      <c r="C1303" s="3" t="s">
        <v>2670</v>
      </c>
      <c r="D1303" s="12">
        <v>2000</v>
      </c>
      <c r="E1303" s="12">
        <v>2055</v>
      </c>
      <c r="F1303" t="s">
        <v>16</v>
      </c>
      <c r="G1303" t="s">
        <v>17</v>
      </c>
      <c r="H1303" t="s">
        <v>18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1086</v>
      </c>
      <c r="O1303" s="8">
        <f>E1303/D1303*100</f>
        <v>102.75000000000001</v>
      </c>
      <c r="P1303" s="12">
        <f>E1303/L1303</f>
        <v>70.862068965517238</v>
      </c>
      <c r="Q1303" t="str">
        <f>LEFT(N1303,SEARCH("/",N1303,1)-1)</f>
        <v>theater</v>
      </c>
      <c r="R1303" t="str">
        <f>RIGHT(N1303,LEN(N1303)-SEARCH("/",N1303,1))</f>
        <v>plays</v>
      </c>
      <c r="S1303" s="15">
        <f t="shared" si="40"/>
        <v>42195.749745370369</v>
      </c>
      <c r="T1303" s="15">
        <f t="shared" si="41"/>
        <v>42206.125</v>
      </c>
    </row>
    <row r="1304" spans="1:20" ht="45" x14ac:dyDescent="0.25">
      <c r="A1304">
        <v>1302</v>
      </c>
      <c r="B1304" s="3" t="s">
        <v>2671</v>
      </c>
      <c r="C1304" s="3" t="s">
        <v>2672</v>
      </c>
      <c r="D1304" s="12">
        <v>2500</v>
      </c>
      <c r="E1304" s="12">
        <v>2500</v>
      </c>
      <c r="F1304" t="s">
        <v>16</v>
      </c>
      <c r="G1304" t="s">
        <v>17</v>
      </c>
      <c r="H1304" t="s">
        <v>18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1086</v>
      </c>
      <c r="O1304" s="8">
        <f>E1304/D1304*100</f>
        <v>100</v>
      </c>
      <c r="P1304" s="12">
        <f>E1304/L1304</f>
        <v>50</v>
      </c>
      <c r="Q1304" t="str">
        <f>LEFT(N1304,SEARCH("/",N1304,1)-1)</f>
        <v>theater</v>
      </c>
      <c r="R1304" t="str">
        <f>RIGHT(N1304,LEN(N1304)-SEARCH("/",N1304,1))</f>
        <v>plays</v>
      </c>
      <c r="S1304" s="15">
        <f t="shared" si="40"/>
        <v>42675.057997685188</v>
      </c>
      <c r="T1304" s="15">
        <f t="shared" si="41"/>
        <v>42705.099664351852</v>
      </c>
    </row>
    <row r="1305" spans="1:20" ht="30" x14ac:dyDescent="0.25">
      <c r="A1305">
        <v>1303</v>
      </c>
      <c r="B1305" s="3" t="s">
        <v>2673</v>
      </c>
      <c r="C1305" s="3" t="s">
        <v>2674</v>
      </c>
      <c r="D1305" s="12">
        <v>3500</v>
      </c>
      <c r="E1305" s="12">
        <v>4559.13</v>
      </c>
      <c r="F1305" t="s">
        <v>16</v>
      </c>
      <c r="G1305" t="s">
        <v>24</v>
      </c>
      <c r="H1305" t="s">
        <v>25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1086</v>
      </c>
      <c r="O1305" s="8">
        <f>E1305/D1305*100</f>
        <v>130.26085714285716</v>
      </c>
      <c r="P1305" s="12">
        <f>E1305/L1305</f>
        <v>42.214166666666671</v>
      </c>
      <c r="Q1305" t="str">
        <f>LEFT(N1305,SEARCH("/",N1305,1)-1)</f>
        <v>theater</v>
      </c>
      <c r="R1305" t="str">
        <f>RIGHT(N1305,LEN(N1305)-SEARCH("/",N1305,1))</f>
        <v>plays</v>
      </c>
      <c r="S1305" s="15">
        <f t="shared" si="40"/>
        <v>42566.441203703704</v>
      </c>
      <c r="T1305" s="15">
        <f t="shared" si="41"/>
        <v>42582.458333333328</v>
      </c>
    </row>
    <row r="1306" spans="1:20" ht="45" x14ac:dyDescent="0.25">
      <c r="A1306">
        <v>1304</v>
      </c>
      <c r="B1306" s="3" t="s">
        <v>2675</v>
      </c>
      <c r="C1306" s="3" t="s">
        <v>2676</v>
      </c>
      <c r="D1306" s="12">
        <v>40000</v>
      </c>
      <c r="E1306" s="12">
        <v>15851</v>
      </c>
      <c r="F1306" t="s">
        <v>272</v>
      </c>
      <c r="G1306" t="s">
        <v>24</v>
      </c>
      <c r="H1306" t="s">
        <v>25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1329</v>
      </c>
      <c r="O1306" s="8">
        <f>E1306/D1306*100</f>
        <v>39.627499999999998</v>
      </c>
      <c r="P1306" s="12">
        <f>E1306/L1306</f>
        <v>152.41346153846155</v>
      </c>
      <c r="Q1306" t="str">
        <f>LEFT(N1306,SEARCH("/",N1306,1)-1)</f>
        <v>technology</v>
      </c>
      <c r="R1306" t="str">
        <f>RIGHT(N1306,LEN(N1306)-SEARCH("/",N1306,1))</f>
        <v>wearables</v>
      </c>
      <c r="S1306" s="15">
        <f t="shared" si="40"/>
        <v>42747.194502314815</v>
      </c>
      <c r="T1306" s="15">
        <f t="shared" si="41"/>
        <v>42807.152835648143</v>
      </c>
    </row>
    <row r="1307" spans="1:20" ht="60" x14ac:dyDescent="0.25">
      <c r="A1307">
        <v>1305</v>
      </c>
      <c r="B1307" s="3" t="s">
        <v>2677</v>
      </c>
      <c r="C1307" s="3" t="s">
        <v>2678</v>
      </c>
      <c r="D1307" s="12">
        <v>30000</v>
      </c>
      <c r="E1307" s="12">
        <v>7793</v>
      </c>
      <c r="F1307" t="s">
        <v>272</v>
      </c>
      <c r="G1307" t="s">
        <v>17</v>
      </c>
      <c r="H1307" t="s">
        <v>18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1329</v>
      </c>
      <c r="O1307" s="8">
        <f>E1307/D1307*100</f>
        <v>25.976666666666663</v>
      </c>
      <c r="P1307" s="12">
        <f>E1307/L1307</f>
        <v>90.616279069767444</v>
      </c>
      <c r="Q1307" t="str">
        <f>LEFT(N1307,SEARCH("/",N1307,1)-1)</f>
        <v>technology</v>
      </c>
      <c r="R1307" t="str">
        <f>RIGHT(N1307,LEN(N1307)-SEARCH("/",N1307,1))</f>
        <v>wearables</v>
      </c>
      <c r="S1307" s="15">
        <f t="shared" si="40"/>
        <v>42543.665601851855</v>
      </c>
      <c r="T1307" s="15">
        <f t="shared" si="41"/>
        <v>42572.729166666672</v>
      </c>
    </row>
    <row r="1308" spans="1:20" ht="60" x14ac:dyDescent="0.25">
      <c r="A1308">
        <v>1306</v>
      </c>
      <c r="B1308" s="3" t="s">
        <v>2679</v>
      </c>
      <c r="C1308" s="3" t="s">
        <v>2680</v>
      </c>
      <c r="D1308" s="12">
        <v>110000</v>
      </c>
      <c r="E1308" s="12">
        <v>71771</v>
      </c>
      <c r="F1308" t="s">
        <v>272</v>
      </c>
      <c r="G1308" t="s">
        <v>17</v>
      </c>
      <c r="H1308" t="s">
        <v>18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1329</v>
      </c>
      <c r="O1308" s="8">
        <f>E1308/D1308*100</f>
        <v>65.24636363636364</v>
      </c>
      <c r="P1308" s="12">
        <f>E1308/L1308</f>
        <v>201.60393258426967</v>
      </c>
      <c r="Q1308" t="str">
        <f>LEFT(N1308,SEARCH("/",N1308,1)-1)</f>
        <v>technology</v>
      </c>
      <c r="R1308" t="str">
        <f>RIGHT(N1308,LEN(N1308)-SEARCH("/",N1308,1))</f>
        <v>wearables</v>
      </c>
      <c r="S1308" s="15">
        <f t="shared" si="40"/>
        <v>41947.457569444443</v>
      </c>
      <c r="T1308" s="15">
        <f t="shared" si="41"/>
        <v>41977.457569444443</v>
      </c>
    </row>
    <row r="1309" spans="1:20" ht="30" x14ac:dyDescent="0.25">
      <c r="A1309">
        <v>1307</v>
      </c>
      <c r="B1309" s="3" t="s">
        <v>2681</v>
      </c>
      <c r="C1309" s="3" t="s">
        <v>2682</v>
      </c>
      <c r="D1309" s="12">
        <v>50000</v>
      </c>
      <c r="E1309" s="12">
        <v>5757</v>
      </c>
      <c r="F1309" t="s">
        <v>272</v>
      </c>
      <c r="G1309" t="s">
        <v>17</v>
      </c>
      <c r="H1309" t="s">
        <v>18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1329</v>
      </c>
      <c r="O1309" s="8">
        <f>E1309/D1309*100</f>
        <v>11.514000000000001</v>
      </c>
      <c r="P1309" s="12">
        <f>E1309/L1309</f>
        <v>127.93333333333334</v>
      </c>
      <c r="Q1309" t="str">
        <f>LEFT(N1309,SEARCH("/",N1309,1)-1)</f>
        <v>technology</v>
      </c>
      <c r="R1309" t="str">
        <f>RIGHT(N1309,LEN(N1309)-SEARCH("/",N1309,1))</f>
        <v>wearables</v>
      </c>
      <c r="S1309" s="15">
        <f t="shared" si="40"/>
        <v>42387.503229166665</v>
      </c>
      <c r="T1309" s="15">
        <f t="shared" si="41"/>
        <v>42417.503229166665</v>
      </c>
    </row>
    <row r="1310" spans="1:20" ht="30" x14ac:dyDescent="0.25">
      <c r="A1310">
        <v>1308</v>
      </c>
      <c r="B1310" s="3" t="s">
        <v>2683</v>
      </c>
      <c r="C1310" s="3" t="s">
        <v>2684</v>
      </c>
      <c r="D1310" s="12">
        <v>10000</v>
      </c>
      <c r="E1310" s="12">
        <v>1136</v>
      </c>
      <c r="F1310" t="s">
        <v>272</v>
      </c>
      <c r="G1310" t="s">
        <v>17</v>
      </c>
      <c r="H1310" t="s">
        <v>18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1329</v>
      </c>
      <c r="O1310" s="8">
        <f>E1310/D1310*100</f>
        <v>11.360000000000001</v>
      </c>
      <c r="P1310" s="12">
        <f>E1310/L1310</f>
        <v>29.894736842105264</v>
      </c>
      <c r="Q1310" t="str">
        <f>LEFT(N1310,SEARCH("/",N1310,1)-1)</f>
        <v>technology</v>
      </c>
      <c r="R1310" t="str">
        <f>RIGHT(N1310,LEN(N1310)-SEARCH("/",N1310,1))</f>
        <v>wearables</v>
      </c>
      <c r="S1310" s="15">
        <f t="shared" si="40"/>
        <v>42611.613564814819</v>
      </c>
      <c r="T1310" s="15">
        <f t="shared" si="41"/>
        <v>42651.613564814819</v>
      </c>
    </row>
    <row r="1311" spans="1:20" ht="45" x14ac:dyDescent="0.25">
      <c r="A1311">
        <v>1309</v>
      </c>
      <c r="B1311" s="3" t="s">
        <v>2685</v>
      </c>
      <c r="C1311" s="3" t="s">
        <v>2686</v>
      </c>
      <c r="D1311" s="12">
        <v>11500</v>
      </c>
      <c r="E1311" s="12">
        <v>12879</v>
      </c>
      <c r="F1311" t="s">
        <v>272</v>
      </c>
      <c r="G1311" t="s">
        <v>17</v>
      </c>
      <c r="H1311" t="s">
        <v>18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1329</v>
      </c>
      <c r="O1311" s="8">
        <f>E1311/D1311*100</f>
        <v>111.99130434782609</v>
      </c>
      <c r="P1311" s="12">
        <f>E1311/L1311</f>
        <v>367.97142857142859</v>
      </c>
      <c r="Q1311" t="str">
        <f>LEFT(N1311,SEARCH("/",N1311,1)-1)</f>
        <v>technology</v>
      </c>
      <c r="R1311" t="str">
        <f>RIGHT(N1311,LEN(N1311)-SEARCH("/",N1311,1))</f>
        <v>wearables</v>
      </c>
      <c r="S1311" s="15">
        <f t="shared" si="40"/>
        <v>42257.882731481484</v>
      </c>
      <c r="T1311" s="15">
        <f t="shared" si="41"/>
        <v>42292.882731481484</v>
      </c>
    </row>
    <row r="1312" spans="1:20" ht="45" x14ac:dyDescent="0.25">
      <c r="A1312">
        <v>1310</v>
      </c>
      <c r="B1312" s="3" t="s">
        <v>2687</v>
      </c>
      <c r="C1312" s="3" t="s">
        <v>2688</v>
      </c>
      <c r="D1312" s="12">
        <v>20000</v>
      </c>
      <c r="E1312" s="12">
        <v>3100</v>
      </c>
      <c r="F1312" t="s">
        <v>272</v>
      </c>
      <c r="G1312" t="s">
        <v>17</v>
      </c>
      <c r="H1312" t="s">
        <v>18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1329</v>
      </c>
      <c r="O1312" s="8">
        <f>E1312/D1312*100</f>
        <v>15.5</v>
      </c>
      <c r="P1312" s="12">
        <f>E1312/L1312</f>
        <v>129.16666666666666</v>
      </c>
      <c r="Q1312" t="str">
        <f>LEFT(N1312,SEARCH("/",N1312,1)-1)</f>
        <v>technology</v>
      </c>
      <c r="R1312" t="str">
        <f>RIGHT(N1312,LEN(N1312)-SEARCH("/",N1312,1))</f>
        <v>wearables</v>
      </c>
      <c r="S1312" s="15">
        <f t="shared" si="40"/>
        <v>42556.667245370365</v>
      </c>
      <c r="T1312" s="15">
        <f t="shared" si="41"/>
        <v>42601.667245370365</v>
      </c>
    </row>
    <row r="1313" spans="1:20" ht="60" x14ac:dyDescent="0.25">
      <c r="A1313">
        <v>1311</v>
      </c>
      <c r="B1313" s="3" t="s">
        <v>2689</v>
      </c>
      <c r="C1313" s="3" t="s">
        <v>2690</v>
      </c>
      <c r="D1313" s="12">
        <v>250000</v>
      </c>
      <c r="E1313" s="12">
        <v>80070</v>
      </c>
      <c r="F1313" t="s">
        <v>272</v>
      </c>
      <c r="G1313" t="s">
        <v>17</v>
      </c>
      <c r="H1313" t="s">
        <v>18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1329</v>
      </c>
      <c r="O1313" s="8">
        <f>E1313/D1313*100</f>
        <v>32.027999999999999</v>
      </c>
      <c r="P1313" s="12">
        <f>E1313/L1313</f>
        <v>800.7</v>
      </c>
      <c r="Q1313" t="str">
        <f>LEFT(N1313,SEARCH("/",N1313,1)-1)</f>
        <v>technology</v>
      </c>
      <c r="R1313" t="str">
        <f>RIGHT(N1313,LEN(N1313)-SEARCH("/",N1313,1))</f>
        <v>wearables</v>
      </c>
      <c r="S1313" s="15">
        <f t="shared" si="40"/>
        <v>42669.802303240736</v>
      </c>
      <c r="T1313" s="15">
        <f t="shared" si="41"/>
        <v>42704.843969907408</v>
      </c>
    </row>
    <row r="1314" spans="1:20" ht="45" x14ac:dyDescent="0.25">
      <c r="A1314">
        <v>1312</v>
      </c>
      <c r="B1314" s="3" t="s">
        <v>2691</v>
      </c>
      <c r="C1314" s="3" t="s">
        <v>2692</v>
      </c>
      <c r="D1314" s="12">
        <v>4600</v>
      </c>
      <c r="E1314" s="12">
        <v>28</v>
      </c>
      <c r="F1314" t="s">
        <v>272</v>
      </c>
      <c r="G1314" t="s">
        <v>17</v>
      </c>
      <c r="H1314" t="s">
        <v>18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1329</v>
      </c>
      <c r="O1314" s="8">
        <f>E1314/D1314*100</f>
        <v>0.60869565217391308</v>
      </c>
      <c r="P1314" s="12">
        <f>E1314/L1314</f>
        <v>28</v>
      </c>
      <c r="Q1314" t="str">
        <f>LEFT(N1314,SEARCH("/",N1314,1)-1)</f>
        <v>technology</v>
      </c>
      <c r="R1314" t="str">
        <f>RIGHT(N1314,LEN(N1314)-SEARCH("/",N1314,1))</f>
        <v>wearables</v>
      </c>
      <c r="S1314" s="15">
        <f t="shared" si="40"/>
        <v>42082.702800925923</v>
      </c>
      <c r="T1314" s="15">
        <f t="shared" si="41"/>
        <v>42112.702800925923</v>
      </c>
    </row>
    <row r="1315" spans="1:20" ht="60" x14ac:dyDescent="0.25">
      <c r="A1315">
        <v>1313</v>
      </c>
      <c r="B1315" s="3" t="s">
        <v>2693</v>
      </c>
      <c r="C1315" s="3" t="s">
        <v>2694</v>
      </c>
      <c r="D1315" s="12">
        <v>40000</v>
      </c>
      <c r="E1315" s="12">
        <v>12446</v>
      </c>
      <c r="F1315" t="s">
        <v>272</v>
      </c>
      <c r="G1315" t="s">
        <v>17</v>
      </c>
      <c r="H1315" t="s">
        <v>18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1329</v>
      </c>
      <c r="O1315" s="8">
        <f>E1315/D1315*100</f>
        <v>31.114999999999998</v>
      </c>
      <c r="P1315" s="12">
        <f>E1315/L1315</f>
        <v>102.01639344262296</v>
      </c>
      <c r="Q1315" t="str">
        <f>LEFT(N1315,SEARCH("/",N1315,1)-1)</f>
        <v>technology</v>
      </c>
      <c r="R1315" t="str">
        <f>RIGHT(N1315,LEN(N1315)-SEARCH("/",N1315,1))</f>
        <v>wearables</v>
      </c>
      <c r="S1315" s="15">
        <f t="shared" si="40"/>
        <v>42402.709652777776</v>
      </c>
      <c r="T1315" s="15">
        <f t="shared" si="41"/>
        <v>42432.709652777776</v>
      </c>
    </row>
    <row r="1316" spans="1:20" ht="60" x14ac:dyDescent="0.25">
      <c r="A1316">
        <v>1314</v>
      </c>
      <c r="B1316" s="3" t="s">
        <v>2695</v>
      </c>
      <c r="C1316" s="3" t="s">
        <v>2696</v>
      </c>
      <c r="D1316" s="12">
        <v>180000</v>
      </c>
      <c r="E1316" s="12">
        <v>2028</v>
      </c>
      <c r="F1316" t="s">
        <v>272</v>
      </c>
      <c r="G1316" t="s">
        <v>17</v>
      </c>
      <c r="H1316" t="s">
        <v>18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1329</v>
      </c>
      <c r="O1316" s="8">
        <f>E1316/D1316*100</f>
        <v>1.1266666666666667</v>
      </c>
      <c r="P1316" s="12">
        <f>E1316/L1316</f>
        <v>184.36363636363637</v>
      </c>
      <c r="Q1316" t="str">
        <f>LEFT(N1316,SEARCH("/",N1316,1)-1)</f>
        <v>technology</v>
      </c>
      <c r="R1316" t="str">
        <f>RIGHT(N1316,LEN(N1316)-SEARCH("/",N1316,1))</f>
        <v>wearables</v>
      </c>
      <c r="S1316" s="15">
        <f t="shared" si="40"/>
        <v>42604.669675925921</v>
      </c>
      <c r="T1316" s="15">
        <f t="shared" si="41"/>
        <v>42664.669675925921</v>
      </c>
    </row>
    <row r="1317" spans="1:20" ht="30" x14ac:dyDescent="0.25">
      <c r="A1317">
        <v>1315</v>
      </c>
      <c r="B1317" s="3" t="s">
        <v>2697</v>
      </c>
      <c r="C1317" s="3" t="s">
        <v>2698</v>
      </c>
      <c r="D1317" s="12">
        <v>100000</v>
      </c>
      <c r="E1317" s="12">
        <v>40404</v>
      </c>
      <c r="F1317" t="s">
        <v>272</v>
      </c>
      <c r="G1317" t="s">
        <v>17</v>
      </c>
      <c r="H1317" t="s">
        <v>18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1329</v>
      </c>
      <c r="O1317" s="8">
        <f>E1317/D1317*100</f>
        <v>40.404000000000003</v>
      </c>
      <c r="P1317" s="12">
        <f>E1317/L1317</f>
        <v>162.91935483870967</v>
      </c>
      <c r="Q1317" t="str">
        <f>LEFT(N1317,SEARCH("/",N1317,1)-1)</f>
        <v>technology</v>
      </c>
      <c r="R1317" t="str">
        <f>RIGHT(N1317,LEN(N1317)-SEARCH("/",N1317,1))</f>
        <v>wearables</v>
      </c>
      <c r="S1317" s="15">
        <f t="shared" si="40"/>
        <v>42278.498240740737</v>
      </c>
      <c r="T1317" s="15">
        <f t="shared" si="41"/>
        <v>42314.041666666672</v>
      </c>
    </row>
    <row r="1318" spans="1:20" ht="45" x14ac:dyDescent="0.25">
      <c r="A1318">
        <v>1316</v>
      </c>
      <c r="B1318" s="3" t="s">
        <v>2699</v>
      </c>
      <c r="C1318" s="3" t="s">
        <v>2700</v>
      </c>
      <c r="D1318" s="12">
        <v>75000</v>
      </c>
      <c r="E1318" s="12">
        <v>1</v>
      </c>
      <c r="F1318" t="s">
        <v>272</v>
      </c>
      <c r="G1318" t="s">
        <v>17</v>
      </c>
      <c r="H1318" t="s">
        <v>18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1329</v>
      </c>
      <c r="O1318" s="8">
        <f>E1318/D1318*100</f>
        <v>1.3333333333333333E-3</v>
      </c>
      <c r="P1318" s="12">
        <f>E1318/L1318</f>
        <v>1</v>
      </c>
      <c r="Q1318" t="str">
        <f>LEFT(N1318,SEARCH("/",N1318,1)-1)</f>
        <v>technology</v>
      </c>
      <c r="R1318" t="str">
        <f>RIGHT(N1318,LEN(N1318)-SEARCH("/",N1318,1))</f>
        <v>wearables</v>
      </c>
      <c r="S1318" s="15">
        <f t="shared" si="40"/>
        <v>42393.961909722217</v>
      </c>
      <c r="T1318" s="15">
        <f t="shared" si="41"/>
        <v>42428.961909722217</v>
      </c>
    </row>
    <row r="1319" spans="1:20" ht="60" x14ac:dyDescent="0.25">
      <c r="A1319">
        <v>1317</v>
      </c>
      <c r="B1319" s="3" t="s">
        <v>2701</v>
      </c>
      <c r="C1319" s="3" t="s">
        <v>2702</v>
      </c>
      <c r="D1319" s="12">
        <v>200000</v>
      </c>
      <c r="E1319" s="12">
        <v>11467</v>
      </c>
      <c r="F1319" t="s">
        <v>272</v>
      </c>
      <c r="G1319" t="s">
        <v>309</v>
      </c>
      <c r="H1319" t="s">
        <v>310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1329</v>
      </c>
      <c r="O1319" s="8">
        <f>E1319/D1319*100</f>
        <v>5.7334999999999994</v>
      </c>
      <c r="P1319" s="12">
        <f>E1319/L1319</f>
        <v>603.52631578947364</v>
      </c>
      <c r="Q1319" t="str">
        <f>LEFT(N1319,SEARCH("/",N1319,1)-1)</f>
        <v>technology</v>
      </c>
      <c r="R1319" t="str">
        <f>RIGHT(N1319,LEN(N1319)-SEARCH("/",N1319,1))</f>
        <v>wearables</v>
      </c>
      <c r="S1319" s="15">
        <f t="shared" si="40"/>
        <v>42520.235486111109</v>
      </c>
      <c r="T1319" s="15">
        <f t="shared" si="41"/>
        <v>42572.583333333328</v>
      </c>
    </row>
    <row r="1320" spans="1:20" ht="45" x14ac:dyDescent="0.25">
      <c r="A1320">
        <v>1318</v>
      </c>
      <c r="B1320" s="3" t="s">
        <v>2703</v>
      </c>
      <c r="C1320" s="3" t="s">
        <v>2704</v>
      </c>
      <c r="D1320" s="12">
        <v>40000</v>
      </c>
      <c r="E1320" s="12">
        <v>6130</v>
      </c>
      <c r="F1320" t="s">
        <v>272</v>
      </c>
      <c r="G1320" t="s">
        <v>17</v>
      </c>
      <c r="H1320" t="s">
        <v>18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1329</v>
      </c>
      <c r="O1320" s="8">
        <f>E1320/D1320*100</f>
        <v>15.324999999999999</v>
      </c>
      <c r="P1320" s="12">
        <f>E1320/L1320</f>
        <v>45.407407407407405</v>
      </c>
      <c r="Q1320" t="str">
        <f>LEFT(N1320,SEARCH("/",N1320,1)-1)</f>
        <v>technology</v>
      </c>
      <c r="R1320" t="str">
        <f>RIGHT(N1320,LEN(N1320)-SEARCH("/",N1320,1))</f>
        <v>wearables</v>
      </c>
      <c r="S1320" s="15">
        <f t="shared" si="40"/>
        <v>41985.043657407412</v>
      </c>
      <c r="T1320" s="15">
        <f t="shared" si="41"/>
        <v>42015.043657407412</v>
      </c>
    </row>
    <row r="1321" spans="1:20" ht="60" x14ac:dyDescent="0.25">
      <c r="A1321">
        <v>1319</v>
      </c>
      <c r="B1321" s="3" t="s">
        <v>2705</v>
      </c>
      <c r="C1321" s="3" t="s">
        <v>2706</v>
      </c>
      <c r="D1321" s="12">
        <v>5800</v>
      </c>
      <c r="E1321" s="12">
        <v>876</v>
      </c>
      <c r="F1321" t="s">
        <v>272</v>
      </c>
      <c r="G1321" t="s">
        <v>24</v>
      </c>
      <c r="H1321" t="s">
        <v>25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1329</v>
      </c>
      <c r="O1321" s="8">
        <f>E1321/D1321*100</f>
        <v>15.103448275862069</v>
      </c>
      <c r="P1321" s="12">
        <f>E1321/L1321</f>
        <v>97.333333333333329</v>
      </c>
      <c r="Q1321" t="str">
        <f>LEFT(N1321,SEARCH("/",N1321,1)-1)</f>
        <v>technology</v>
      </c>
      <c r="R1321" t="str">
        <f>RIGHT(N1321,LEN(N1321)-SEARCH("/",N1321,1))</f>
        <v>wearables</v>
      </c>
      <c r="S1321" s="15">
        <f t="shared" si="40"/>
        <v>41816.812094907407</v>
      </c>
      <c r="T1321" s="15">
        <f t="shared" si="41"/>
        <v>41831.666666666664</v>
      </c>
    </row>
    <row r="1322" spans="1:20" ht="60" x14ac:dyDescent="0.25">
      <c r="A1322">
        <v>1320</v>
      </c>
      <c r="B1322" s="3" t="s">
        <v>2707</v>
      </c>
      <c r="C1322" s="3" t="s">
        <v>2708</v>
      </c>
      <c r="D1322" s="12">
        <v>100000</v>
      </c>
      <c r="E1322" s="12">
        <v>503</v>
      </c>
      <c r="F1322" t="s">
        <v>272</v>
      </c>
      <c r="G1322" t="s">
        <v>387</v>
      </c>
      <c r="H1322" t="s">
        <v>55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1329</v>
      </c>
      <c r="O1322" s="8">
        <f>E1322/D1322*100</f>
        <v>0.503</v>
      </c>
      <c r="P1322" s="12">
        <f>E1322/L1322</f>
        <v>167.66666666666666</v>
      </c>
      <c r="Q1322" t="str">
        <f>LEFT(N1322,SEARCH("/",N1322,1)-1)</f>
        <v>technology</v>
      </c>
      <c r="R1322" t="str">
        <f>RIGHT(N1322,LEN(N1322)-SEARCH("/",N1322,1))</f>
        <v>wearables</v>
      </c>
      <c r="S1322" s="15">
        <f t="shared" si="40"/>
        <v>42705.690347222218</v>
      </c>
      <c r="T1322" s="15">
        <f t="shared" si="41"/>
        <v>42734.958333333328</v>
      </c>
    </row>
    <row r="1323" spans="1:20" ht="60" x14ac:dyDescent="0.25">
      <c r="A1323">
        <v>1321</v>
      </c>
      <c r="B1323" s="3" t="s">
        <v>2709</v>
      </c>
      <c r="C1323" s="3" t="s">
        <v>2710</v>
      </c>
      <c r="D1323" s="12">
        <v>462000</v>
      </c>
      <c r="E1323" s="12">
        <v>6019</v>
      </c>
      <c r="F1323" t="s">
        <v>272</v>
      </c>
      <c r="G1323" t="s">
        <v>476</v>
      </c>
      <c r="H1323" t="s">
        <v>477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1329</v>
      </c>
      <c r="O1323" s="8">
        <f>E1323/D1323*100</f>
        <v>1.3028138528138529</v>
      </c>
      <c r="P1323" s="12">
        <f>E1323/L1323</f>
        <v>859.85714285714289</v>
      </c>
      <c r="Q1323" t="str">
        <f>LEFT(N1323,SEARCH("/",N1323,1)-1)</f>
        <v>technology</v>
      </c>
      <c r="R1323" t="str">
        <f>RIGHT(N1323,LEN(N1323)-SEARCH("/",N1323,1))</f>
        <v>wearables</v>
      </c>
      <c r="S1323" s="15">
        <f t="shared" si="40"/>
        <v>42697.74927083333</v>
      </c>
      <c r="T1323" s="15">
        <f t="shared" si="41"/>
        <v>42727.74927083333</v>
      </c>
    </row>
    <row r="1324" spans="1:20" ht="60" x14ac:dyDescent="0.25">
      <c r="A1324">
        <v>1322</v>
      </c>
      <c r="B1324" s="3" t="s">
        <v>2711</v>
      </c>
      <c r="C1324" s="3" t="s">
        <v>2712</v>
      </c>
      <c r="D1324" s="12">
        <v>35000</v>
      </c>
      <c r="E1324" s="12">
        <v>106</v>
      </c>
      <c r="F1324" t="s">
        <v>272</v>
      </c>
      <c r="G1324" t="s">
        <v>24</v>
      </c>
      <c r="H1324" t="s">
        <v>25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1329</v>
      </c>
      <c r="O1324" s="8">
        <f>E1324/D1324*100</f>
        <v>0.30285714285714288</v>
      </c>
      <c r="P1324" s="12">
        <f>E1324/L1324</f>
        <v>26.5</v>
      </c>
      <c r="Q1324" t="str">
        <f>LEFT(N1324,SEARCH("/",N1324,1)-1)</f>
        <v>technology</v>
      </c>
      <c r="R1324" t="str">
        <f>RIGHT(N1324,LEN(N1324)-SEARCH("/",N1324,1))</f>
        <v>wearables</v>
      </c>
      <c r="S1324" s="15">
        <f t="shared" si="40"/>
        <v>42115.656539351854</v>
      </c>
      <c r="T1324" s="15">
        <f t="shared" si="41"/>
        <v>42145.656539351854</v>
      </c>
    </row>
    <row r="1325" spans="1:20" ht="60" x14ac:dyDescent="0.25">
      <c r="A1325">
        <v>1323</v>
      </c>
      <c r="B1325" s="3" t="s">
        <v>2713</v>
      </c>
      <c r="C1325" s="3" t="s">
        <v>2714</v>
      </c>
      <c r="D1325" s="12">
        <v>15000</v>
      </c>
      <c r="E1325" s="12">
        <v>1332</v>
      </c>
      <c r="F1325" t="s">
        <v>272</v>
      </c>
      <c r="G1325" t="s">
        <v>17</v>
      </c>
      <c r="H1325" t="s">
        <v>18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1329</v>
      </c>
      <c r="O1325" s="8">
        <f>E1325/D1325*100</f>
        <v>8.8800000000000008</v>
      </c>
      <c r="P1325" s="12">
        <f>E1325/L1325</f>
        <v>30.272727272727273</v>
      </c>
      <c r="Q1325" t="str">
        <f>LEFT(N1325,SEARCH("/",N1325,1)-1)</f>
        <v>technology</v>
      </c>
      <c r="R1325" t="str">
        <f>RIGHT(N1325,LEN(N1325)-SEARCH("/",N1325,1))</f>
        <v>wearables</v>
      </c>
      <c r="S1325" s="15">
        <f t="shared" si="40"/>
        <v>42451.698449074072</v>
      </c>
      <c r="T1325" s="15">
        <f t="shared" si="41"/>
        <v>42486.288194444445</v>
      </c>
    </row>
    <row r="1326" spans="1:20" ht="60" x14ac:dyDescent="0.25">
      <c r="A1326">
        <v>1324</v>
      </c>
      <c r="B1326" s="3" t="s">
        <v>2715</v>
      </c>
      <c r="C1326" s="3" t="s">
        <v>2716</v>
      </c>
      <c r="D1326" s="12">
        <v>50000</v>
      </c>
      <c r="E1326" s="12">
        <v>4920</v>
      </c>
      <c r="F1326" t="s">
        <v>272</v>
      </c>
      <c r="G1326" t="s">
        <v>17</v>
      </c>
      <c r="H1326" t="s">
        <v>18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1329</v>
      </c>
      <c r="O1326" s="8">
        <f>E1326/D1326*100</f>
        <v>9.84</v>
      </c>
      <c r="P1326" s="12">
        <f>E1326/L1326</f>
        <v>54.666666666666664</v>
      </c>
      <c r="Q1326" t="str">
        <f>LEFT(N1326,SEARCH("/",N1326,1)-1)</f>
        <v>technology</v>
      </c>
      <c r="R1326" t="str">
        <f>RIGHT(N1326,LEN(N1326)-SEARCH("/",N1326,1))</f>
        <v>wearables</v>
      </c>
      <c r="S1326" s="15">
        <f t="shared" si="40"/>
        <v>42626.633703703701</v>
      </c>
      <c r="T1326" s="15">
        <f t="shared" si="41"/>
        <v>42656.633703703701</v>
      </c>
    </row>
    <row r="1327" spans="1:20" ht="60" x14ac:dyDescent="0.25">
      <c r="A1327">
        <v>1325</v>
      </c>
      <c r="B1327" s="3" t="s">
        <v>2717</v>
      </c>
      <c r="C1327" s="3" t="s">
        <v>2718</v>
      </c>
      <c r="D1327" s="12">
        <v>20000</v>
      </c>
      <c r="E1327" s="12">
        <v>486</v>
      </c>
      <c r="F1327" t="s">
        <v>272</v>
      </c>
      <c r="G1327" t="s">
        <v>17</v>
      </c>
      <c r="H1327" t="s">
        <v>18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1329</v>
      </c>
      <c r="O1327" s="8">
        <f>E1327/D1327*100</f>
        <v>2.4299999999999997</v>
      </c>
      <c r="P1327" s="12">
        <f>E1327/L1327</f>
        <v>60.75</v>
      </c>
      <c r="Q1327" t="str">
        <f>LEFT(N1327,SEARCH("/",N1327,1)-1)</f>
        <v>technology</v>
      </c>
      <c r="R1327" t="str">
        <f>RIGHT(N1327,LEN(N1327)-SEARCH("/",N1327,1))</f>
        <v>wearables</v>
      </c>
      <c r="S1327" s="15">
        <f t="shared" si="40"/>
        <v>42704.086053240739</v>
      </c>
      <c r="T1327" s="15">
        <f t="shared" si="41"/>
        <v>42734.086053240739</v>
      </c>
    </row>
    <row r="1328" spans="1:20" ht="60" x14ac:dyDescent="0.25">
      <c r="A1328">
        <v>1326</v>
      </c>
      <c r="B1328" s="3" t="s">
        <v>2719</v>
      </c>
      <c r="C1328" s="3" t="s">
        <v>2720</v>
      </c>
      <c r="D1328" s="12">
        <v>100000</v>
      </c>
      <c r="E1328" s="12">
        <v>1130</v>
      </c>
      <c r="F1328" t="s">
        <v>272</v>
      </c>
      <c r="G1328" t="s">
        <v>17</v>
      </c>
      <c r="H1328" t="s">
        <v>18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1329</v>
      </c>
      <c r="O1328" s="8">
        <f>E1328/D1328*100</f>
        <v>1.1299999999999999</v>
      </c>
      <c r="P1328" s="12">
        <f>E1328/L1328</f>
        <v>102.72727272727273</v>
      </c>
      <c r="Q1328" t="str">
        <f>LEFT(N1328,SEARCH("/",N1328,1)-1)</f>
        <v>technology</v>
      </c>
      <c r="R1328" t="str">
        <f>RIGHT(N1328,LEN(N1328)-SEARCH("/",N1328,1))</f>
        <v>wearables</v>
      </c>
      <c r="S1328" s="15">
        <f t="shared" si="40"/>
        <v>41974.791990740734</v>
      </c>
      <c r="T1328" s="15">
        <f t="shared" si="41"/>
        <v>42019.791990740734</v>
      </c>
    </row>
    <row r="1329" spans="1:20" ht="45" x14ac:dyDescent="0.25">
      <c r="A1329">
        <v>1327</v>
      </c>
      <c r="B1329" s="3" t="s">
        <v>2721</v>
      </c>
      <c r="C1329" s="3" t="s">
        <v>2722</v>
      </c>
      <c r="D1329" s="12">
        <v>48000</v>
      </c>
      <c r="E1329" s="12">
        <v>1705</v>
      </c>
      <c r="F1329" t="s">
        <v>272</v>
      </c>
      <c r="G1329" t="s">
        <v>17</v>
      </c>
      <c r="H1329" t="s">
        <v>18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1329</v>
      </c>
      <c r="O1329" s="8">
        <f>E1329/D1329*100</f>
        <v>3.5520833333333335</v>
      </c>
      <c r="P1329" s="12">
        <f>E1329/L1329</f>
        <v>41.585365853658537</v>
      </c>
      <c r="Q1329" t="str">
        <f>LEFT(N1329,SEARCH("/",N1329,1)-1)</f>
        <v>technology</v>
      </c>
      <c r="R1329" t="str">
        <f>RIGHT(N1329,LEN(N1329)-SEARCH("/",N1329,1))</f>
        <v>wearables</v>
      </c>
      <c r="S1329" s="15">
        <f t="shared" si="40"/>
        <v>42123.678645833337</v>
      </c>
      <c r="T1329" s="15">
        <f t="shared" si="41"/>
        <v>42153.678645833337</v>
      </c>
    </row>
    <row r="1330" spans="1:20" ht="60" x14ac:dyDescent="0.25">
      <c r="A1330">
        <v>1328</v>
      </c>
      <c r="B1330" s="3" t="s">
        <v>2723</v>
      </c>
      <c r="C1330" s="3" t="s">
        <v>2724</v>
      </c>
      <c r="D1330" s="12">
        <v>75000</v>
      </c>
      <c r="E1330" s="12">
        <v>1748</v>
      </c>
      <c r="F1330" t="s">
        <v>272</v>
      </c>
      <c r="G1330" t="s">
        <v>17</v>
      </c>
      <c r="H1330" t="s">
        <v>18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1329</v>
      </c>
      <c r="O1330" s="8">
        <f>E1330/D1330*100</f>
        <v>2.3306666666666667</v>
      </c>
      <c r="P1330" s="12">
        <f>E1330/L1330</f>
        <v>116.53333333333333</v>
      </c>
      <c r="Q1330" t="str">
        <f>LEFT(N1330,SEARCH("/",N1330,1)-1)</f>
        <v>technology</v>
      </c>
      <c r="R1330" t="str">
        <f>RIGHT(N1330,LEN(N1330)-SEARCH("/",N1330,1))</f>
        <v>wearables</v>
      </c>
      <c r="S1330" s="15">
        <f t="shared" si="40"/>
        <v>42612.642754629633</v>
      </c>
      <c r="T1330" s="15">
        <f t="shared" si="41"/>
        <v>42657.642754629633</v>
      </c>
    </row>
    <row r="1331" spans="1:20" ht="45" x14ac:dyDescent="0.25">
      <c r="A1331">
        <v>1329</v>
      </c>
      <c r="B1331" s="3" t="s">
        <v>2725</v>
      </c>
      <c r="C1331" s="3" t="s">
        <v>2726</v>
      </c>
      <c r="D1331" s="12">
        <v>50000</v>
      </c>
      <c r="E1331" s="12">
        <v>408</v>
      </c>
      <c r="F1331" t="s">
        <v>272</v>
      </c>
      <c r="G1331" t="s">
        <v>17</v>
      </c>
      <c r="H1331" t="s">
        <v>18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1329</v>
      </c>
      <c r="O1331" s="8">
        <f>E1331/D1331*100</f>
        <v>0.81600000000000006</v>
      </c>
      <c r="P1331" s="12">
        <f>E1331/L1331</f>
        <v>45.333333333333336</v>
      </c>
      <c r="Q1331" t="str">
        <f>LEFT(N1331,SEARCH("/",N1331,1)-1)</f>
        <v>technology</v>
      </c>
      <c r="R1331" t="str">
        <f>RIGHT(N1331,LEN(N1331)-SEARCH("/",N1331,1))</f>
        <v>wearables</v>
      </c>
      <c r="S1331" s="15">
        <f t="shared" si="40"/>
        <v>41935.221585648149</v>
      </c>
      <c r="T1331" s="15">
        <f t="shared" si="41"/>
        <v>41975.263252314813</v>
      </c>
    </row>
    <row r="1332" spans="1:20" ht="45" x14ac:dyDescent="0.25">
      <c r="A1332">
        <v>1330</v>
      </c>
      <c r="B1332" s="3" t="s">
        <v>2727</v>
      </c>
      <c r="C1332" s="3" t="s">
        <v>2728</v>
      </c>
      <c r="D1332" s="12">
        <v>35000</v>
      </c>
      <c r="E1332" s="12">
        <v>7873</v>
      </c>
      <c r="F1332" t="s">
        <v>272</v>
      </c>
      <c r="G1332" t="s">
        <v>17</v>
      </c>
      <c r="H1332" t="s">
        <v>18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1329</v>
      </c>
      <c r="O1332" s="8">
        <f>E1332/D1332*100</f>
        <v>22.494285714285713</v>
      </c>
      <c r="P1332" s="12">
        <f>E1332/L1332</f>
        <v>157.46</v>
      </c>
      <c r="Q1332" t="str">
        <f>LEFT(N1332,SEARCH("/",N1332,1)-1)</f>
        <v>technology</v>
      </c>
      <c r="R1332" t="str">
        <f>RIGHT(N1332,LEN(N1332)-SEARCH("/",N1332,1))</f>
        <v>wearables</v>
      </c>
      <c r="S1332" s="15">
        <f t="shared" si="40"/>
        <v>42522.276724537034</v>
      </c>
      <c r="T1332" s="15">
        <f t="shared" si="41"/>
        <v>42553.166666666672</v>
      </c>
    </row>
    <row r="1333" spans="1:20" ht="45" x14ac:dyDescent="0.25">
      <c r="A1333">
        <v>1331</v>
      </c>
      <c r="B1333" s="3" t="s">
        <v>2729</v>
      </c>
      <c r="C1333" s="3" t="s">
        <v>2730</v>
      </c>
      <c r="D1333" s="12">
        <v>250000</v>
      </c>
      <c r="E1333" s="12">
        <v>3417</v>
      </c>
      <c r="F1333" t="s">
        <v>272</v>
      </c>
      <c r="G1333" t="s">
        <v>17</v>
      </c>
      <c r="H1333" t="s">
        <v>18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1329</v>
      </c>
      <c r="O1333" s="8">
        <f>E1333/D1333*100</f>
        <v>1.3668</v>
      </c>
      <c r="P1333" s="12">
        <f>E1333/L1333</f>
        <v>100.5</v>
      </c>
      <c r="Q1333" t="str">
        <f>LEFT(N1333,SEARCH("/",N1333,1)-1)</f>
        <v>technology</v>
      </c>
      <c r="R1333" t="str">
        <f>RIGHT(N1333,LEN(N1333)-SEARCH("/",N1333,1))</f>
        <v>wearables</v>
      </c>
      <c r="S1333" s="15">
        <f t="shared" si="40"/>
        <v>42569.50409722222</v>
      </c>
      <c r="T1333" s="15">
        <f t="shared" si="41"/>
        <v>42599.50409722222</v>
      </c>
    </row>
    <row r="1334" spans="1:20" ht="60" x14ac:dyDescent="0.25">
      <c r="A1334">
        <v>1332</v>
      </c>
      <c r="B1334" s="3" t="s">
        <v>2731</v>
      </c>
      <c r="C1334" s="3" t="s">
        <v>2732</v>
      </c>
      <c r="D1334" s="12">
        <v>10115</v>
      </c>
      <c r="E1334" s="12">
        <v>0</v>
      </c>
      <c r="F1334" t="s">
        <v>272</v>
      </c>
      <c r="G1334" t="s">
        <v>2089</v>
      </c>
      <c r="H1334" t="s">
        <v>2090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1329</v>
      </c>
      <c r="O1334" s="8">
        <f>E1334/D1334*100</f>
        <v>0</v>
      </c>
      <c r="P1334" s="12" t="e">
        <f>E1334/L1334</f>
        <v>#DIV/0!</v>
      </c>
      <c r="Q1334" t="str">
        <f>LEFT(N1334,SEARCH("/",N1334,1)-1)</f>
        <v>technology</v>
      </c>
      <c r="R1334" t="str">
        <f>RIGHT(N1334,LEN(N1334)-SEARCH("/",N1334,1))</f>
        <v>wearables</v>
      </c>
      <c r="S1334" s="15">
        <f t="shared" si="40"/>
        <v>42732.060277777782</v>
      </c>
      <c r="T1334" s="15">
        <f t="shared" si="41"/>
        <v>42762.060277777782</v>
      </c>
    </row>
    <row r="1335" spans="1:20" ht="60" x14ac:dyDescent="0.25">
      <c r="A1335">
        <v>1333</v>
      </c>
      <c r="B1335" s="3" t="s">
        <v>2733</v>
      </c>
      <c r="C1335" s="3" t="s">
        <v>2734</v>
      </c>
      <c r="D1335" s="12">
        <v>2500</v>
      </c>
      <c r="E1335" s="12">
        <v>0</v>
      </c>
      <c r="F1335" t="s">
        <v>272</v>
      </c>
      <c r="G1335" t="s">
        <v>50</v>
      </c>
      <c r="H1335" t="s">
        <v>51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1329</v>
      </c>
      <c r="O1335" s="8">
        <f>E1335/D1335*100</f>
        <v>0</v>
      </c>
      <c r="P1335" s="12" t="e">
        <f>E1335/L1335</f>
        <v>#DIV/0!</v>
      </c>
      <c r="Q1335" t="str">
        <f>LEFT(N1335,SEARCH("/",N1335,1)-1)</f>
        <v>technology</v>
      </c>
      <c r="R1335" t="str">
        <f>RIGHT(N1335,LEN(N1335)-SEARCH("/",N1335,1))</f>
        <v>wearables</v>
      </c>
      <c r="S1335" s="15">
        <f t="shared" si="40"/>
        <v>41806.106770833336</v>
      </c>
      <c r="T1335" s="15">
        <f t="shared" si="41"/>
        <v>41836.106770833336</v>
      </c>
    </row>
    <row r="1336" spans="1:20" ht="45" x14ac:dyDescent="0.25">
      <c r="A1336">
        <v>1334</v>
      </c>
      <c r="B1336" s="3" t="s">
        <v>2735</v>
      </c>
      <c r="C1336" s="3" t="s">
        <v>2736</v>
      </c>
      <c r="D1336" s="12">
        <v>133000</v>
      </c>
      <c r="E1336" s="12">
        <v>14303</v>
      </c>
      <c r="F1336" t="s">
        <v>272</v>
      </c>
      <c r="G1336" t="s">
        <v>17</v>
      </c>
      <c r="H1336" t="s">
        <v>18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1329</v>
      </c>
      <c r="O1336" s="8">
        <f>E1336/D1336*100</f>
        <v>10.754135338345865</v>
      </c>
      <c r="P1336" s="12">
        <f>E1336/L1336</f>
        <v>51.822463768115945</v>
      </c>
      <c r="Q1336" t="str">
        <f>LEFT(N1336,SEARCH("/",N1336,1)-1)</f>
        <v>technology</v>
      </c>
      <c r="R1336" t="str">
        <f>RIGHT(N1336,LEN(N1336)-SEARCH("/",N1336,1))</f>
        <v>wearables</v>
      </c>
      <c r="S1336" s="15">
        <f t="shared" si="40"/>
        <v>42410.774155092593</v>
      </c>
      <c r="T1336" s="15">
        <f t="shared" si="41"/>
        <v>42440.774155092593</v>
      </c>
    </row>
    <row r="1337" spans="1:20" ht="60" x14ac:dyDescent="0.25">
      <c r="A1337">
        <v>1335</v>
      </c>
      <c r="B1337" s="3" t="s">
        <v>2737</v>
      </c>
      <c r="C1337" s="3" t="s">
        <v>2738</v>
      </c>
      <c r="D1337" s="12">
        <v>25000</v>
      </c>
      <c r="E1337" s="12">
        <v>4940</v>
      </c>
      <c r="F1337" t="s">
        <v>272</v>
      </c>
      <c r="G1337" t="s">
        <v>17</v>
      </c>
      <c r="H1337" t="s">
        <v>18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1329</v>
      </c>
      <c r="O1337" s="8">
        <f>E1337/D1337*100</f>
        <v>19.759999999999998</v>
      </c>
      <c r="P1337" s="12">
        <f>E1337/L1337</f>
        <v>308.75</v>
      </c>
      <c r="Q1337" t="str">
        <f>LEFT(N1337,SEARCH("/",N1337,1)-1)</f>
        <v>technology</v>
      </c>
      <c r="R1337" t="str">
        <f>RIGHT(N1337,LEN(N1337)-SEARCH("/",N1337,1))</f>
        <v>wearables</v>
      </c>
      <c r="S1337" s="15">
        <f t="shared" si="40"/>
        <v>42313.936365740738</v>
      </c>
      <c r="T1337" s="15">
        <f t="shared" si="41"/>
        <v>42343.936365740738</v>
      </c>
    </row>
    <row r="1338" spans="1:20" ht="60" x14ac:dyDescent="0.25">
      <c r="A1338">
        <v>1336</v>
      </c>
      <c r="B1338" s="3" t="s">
        <v>2739</v>
      </c>
      <c r="C1338" s="3" t="s">
        <v>2740</v>
      </c>
      <c r="D1338" s="12">
        <v>100000</v>
      </c>
      <c r="E1338" s="12">
        <v>84947</v>
      </c>
      <c r="F1338" t="s">
        <v>272</v>
      </c>
      <c r="G1338" t="s">
        <v>17</v>
      </c>
      <c r="H1338" t="s">
        <v>18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1329</v>
      </c>
      <c r="O1338" s="8">
        <f>E1338/D1338*100</f>
        <v>84.946999999999989</v>
      </c>
      <c r="P1338" s="12">
        <f>E1338/L1338</f>
        <v>379.22767857142856</v>
      </c>
      <c r="Q1338" t="str">
        <f>LEFT(N1338,SEARCH("/",N1338,1)-1)</f>
        <v>technology</v>
      </c>
      <c r="R1338" t="str">
        <f>RIGHT(N1338,LEN(N1338)-SEARCH("/",N1338,1))</f>
        <v>wearables</v>
      </c>
      <c r="S1338" s="15">
        <f t="shared" si="40"/>
        <v>41955.863750000004</v>
      </c>
      <c r="T1338" s="15">
        <f t="shared" si="41"/>
        <v>41990.863750000004</v>
      </c>
    </row>
    <row r="1339" spans="1:20" ht="45" x14ac:dyDescent="0.25">
      <c r="A1339">
        <v>1337</v>
      </c>
      <c r="B1339" s="3" t="s">
        <v>2741</v>
      </c>
      <c r="C1339" s="3" t="s">
        <v>2742</v>
      </c>
      <c r="D1339" s="12">
        <v>50000</v>
      </c>
      <c r="E1339" s="12">
        <v>24691</v>
      </c>
      <c r="F1339" t="s">
        <v>272</v>
      </c>
      <c r="G1339" t="s">
        <v>17</v>
      </c>
      <c r="H1339" t="s">
        <v>18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1329</v>
      </c>
      <c r="O1339" s="8">
        <f>E1339/D1339*100</f>
        <v>49.381999999999998</v>
      </c>
      <c r="P1339" s="12">
        <f>E1339/L1339</f>
        <v>176.36428571428573</v>
      </c>
      <c r="Q1339" t="str">
        <f>LEFT(N1339,SEARCH("/",N1339,1)-1)</f>
        <v>technology</v>
      </c>
      <c r="R1339" t="str">
        <f>RIGHT(N1339,LEN(N1339)-SEARCH("/",N1339,1))</f>
        <v>wearables</v>
      </c>
      <c r="S1339" s="15">
        <f t="shared" si="40"/>
        <v>42767.577303240745</v>
      </c>
      <c r="T1339" s="15">
        <f t="shared" si="41"/>
        <v>42797.577303240745</v>
      </c>
    </row>
    <row r="1340" spans="1:20" ht="60" x14ac:dyDescent="0.25">
      <c r="A1340">
        <v>1338</v>
      </c>
      <c r="B1340" s="3" t="s">
        <v>2743</v>
      </c>
      <c r="C1340" s="3" t="s">
        <v>2744</v>
      </c>
      <c r="D1340" s="12">
        <v>30000</v>
      </c>
      <c r="E1340" s="12">
        <v>991</v>
      </c>
      <c r="F1340" t="s">
        <v>272</v>
      </c>
      <c r="G1340" t="s">
        <v>17</v>
      </c>
      <c r="H1340" t="s">
        <v>18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1329</v>
      </c>
      <c r="O1340" s="8">
        <f>E1340/D1340*100</f>
        <v>3.3033333333333332</v>
      </c>
      <c r="P1340" s="12">
        <f>E1340/L1340</f>
        <v>66.066666666666663</v>
      </c>
      <c r="Q1340" t="str">
        <f>LEFT(N1340,SEARCH("/",N1340,1)-1)</f>
        <v>technology</v>
      </c>
      <c r="R1340" t="str">
        <f>RIGHT(N1340,LEN(N1340)-SEARCH("/",N1340,1))</f>
        <v>wearables</v>
      </c>
      <c r="S1340" s="15">
        <f t="shared" si="40"/>
        <v>42188.803622685184</v>
      </c>
      <c r="T1340" s="15">
        <f t="shared" si="41"/>
        <v>42218.803622685184</v>
      </c>
    </row>
    <row r="1341" spans="1:20" ht="30" x14ac:dyDescent="0.25">
      <c r="A1341">
        <v>1339</v>
      </c>
      <c r="B1341" s="3" t="s">
        <v>2745</v>
      </c>
      <c r="C1341" s="3" t="s">
        <v>2746</v>
      </c>
      <c r="D1341" s="12">
        <v>50000</v>
      </c>
      <c r="E1341" s="12">
        <v>3317</v>
      </c>
      <c r="F1341" t="s">
        <v>272</v>
      </c>
      <c r="G1341" t="s">
        <v>17</v>
      </c>
      <c r="H1341" t="s">
        <v>18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1329</v>
      </c>
      <c r="O1341" s="8">
        <f>E1341/D1341*100</f>
        <v>6.6339999999999995</v>
      </c>
      <c r="P1341" s="12">
        <f>E1341/L1341</f>
        <v>89.648648648648646</v>
      </c>
      <c r="Q1341" t="str">
        <f>LEFT(N1341,SEARCH("/",N1341,1)-1)</f>
        <v>technology</v>
      </c>
      <c r="R1341" t="str">
        <f>RIGHT(N1341,LEN(N1341)-SEARCH("/",N1341,1))</f>
        <v>wearables</v>
      </c>
      <c r="S1341" s="15">
        <f t="shared" si="40"/>
        <v>41936.647164351853</v>
      </c>
      <c r="T1341" s="15">
        <f t="shared" si="41"/>
        <v>41981.688831018517</v>
      </c>
    </row>
    <row r="1342" spans="1:20" ht="45" x14ac:dyDescent="0.25">
      <c r="A1342">
        <v>1340</v>
      </c>
      <c r="B1342" s="3" t="s">
        <v>2747</v>
      </c>
      <c r="C1342" s="3" t="s">
        <v>2748</v>
      </c>
      <c r="D1342" s="12">
        <v>1680</v>
      </c>
      <c r="E1342" s="12">
        <v>0</v>
      </c>
      <c r="F1342" t="s">
        <v>272</v>
      </c>
      <c r="G1342" t="s">
        <v>17</v>
      </c>
      <c r="H1342" t="s">
        <v>18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1329</v>
      </c>
      <c r="O1342" s="8">
        <f>E1342/D1342*100</f>
        <v>0</v>
      </c>
      <c r="P1342" s="12" t="e">
        <f>E1342/L1342</f>
        <v>#DIV/0!</v>
      </c>
      <c r="Q1342" t="str">
        <f>LEFT(N1342,SEARCH("/",N1342,1)-1)</f>
        <v>technology</v>
      </c>
      <c r="R1342" t="str">
        <f>RIGHT(N1342,LEN(N1342)-SEARCH("/",N1342,1))</f>
        <v>wearables</v>
      </c>
      <c r="S1342" s="15">
        <f t="shared" si="40"/>
        <v>41836.595520833333</v>
      </c>
      <c r="T1342" s="15">
        <f t="shared" si="41"/>
        <v>41866.595520833333</v>
      </c>
    </row>
    <row r="1343" spans="1:20" ht="60" x14ac:dyDescent="0.25">
      <c r="A1343">
        <v>1341</v>
      </c>
      <c r="B1343" s="3" t="s">
        <v>2749</v>
      </c>
      <c r="C1343" s="3" t="s">
        <v>2750</v>
      </c>
      <c r="D1343" s="12">
        <v>25000</v>
      </c>
      <c r="E1343" s="12">
        <v>17590</v>
      </c>
      <c r="F1343" t="s">
        <v>272</v>
      </c>
      <c r="G1343" t="s">
        <v>24</v>
      </c>
      <c r="H1343" t="s">
        <v>25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1329</v>
      </c>
      <c r="O1343" s="8">
        <f>E1343/D1343*100</f>
        <v>70.36</v>
      </c>
      <c r="P1343" s="12">
        <f>E1343/L1343</f>
        <v>382.39130434782606</v>
      </c>
      <c r="Q1343" t="str">
        <f>LEFT(N1343,SEARCH("/",N1343,1)-1)</f>
        <v>technology</v>
      </c>
      <c r="R1343" t="str">
        <f>RIGHT(N1343,LEN(N1343)-SEARCH("/",N1343,1))</f>
        <v>wearables</v>
      </c>
      <c r="S1343" s="15">
        <f t="shared" si="40"/>
        <v>42612.624039351853</v>
      </c>
      <c r="T1343" s="15">
        <f t="shared" si="41"/>
        <v>42644.624039351853</v>
      </c>
    </row>
    <row r="1344" spans="1:20" ht="60" x14ac:dyDescent="0.25">
      <c r="A1344">
        <v>1342</v>
      </c>
      <c r="B1344" s="3" t="s">
        <v>2751</v>
      </c>
      <c r="C1344" s="3" t="s">
        <v>2752</v>
      </c>
      <c r="D1344" s="12">
        <v>50000</v>
      </c>
      <c r="E1344" s="12">
        <v>100</v>
      </c>
      <c r="F1344" t="s">
        <v>272</v>
      </c>
      <c r="G1344" t="s">
        <v>17</v>
      </c>
      <c r="H1344" t="s">
        <v>18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1329</v>
      </c>
      <c r="O1344" s="8">
        <f>E1344/D1344*100</f>
        <v>0.2</v>
      </c>
      <c r="P1344" s="12">
        <f>E1344/L1344</f>
        <v>100</v>
      </c>
      <c r="Q1344" t="str">
        <f>LEFT(N1344,SEARCH("/",N1344,1)-1)</f>
        <v>technology</v>
      </c>
      <c r="R1344" t="str">
        <f>RIGHT(N1344,LEN(N1344)-SEARCH("/",N1344,1))</f>
        <v>wearables</v>
      </c>
      <c r="S1344" s="15">
        <f t="shared" si="40"/>
        <v>42172.816423611104</v>
      </c>
      <c r="T1344" s="15">
        <f t="shared" si="41"/>
        <v>42202.816423611104</v>
      </c>
    </row>
    <row r="1345" spans="1:20" ht="60" x14ac:dyDescent="0.25">
      <c r="A1345">
        <v>1343</v>
      </c>
      <c r="B1345" s="3" t="s">
        <v>2753</v>
      </c>
      <c r="C1345" s="3" t="s">
        <v>2754</v>
      </c>
      <c r="D1345" s="12">
        <v>50000</v>
      </c>
      <c r="E1345" s="12">
        <v>51149</v>
      </c>
      <c r="F1345" t="s">
        <v>272</v>
      </c>
      <c r="G1345" t="s">
        <v>17</v>
      </c>
      <c r="H1345" t="s">
        <v>18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1329</v>
      </c>
      <c r="O1345" s="8">
        <f>E1345/D1345*100</f>
        <v>102.298</v>
      </c>
      <c r="P1345" s="12">
        <f>E1345/L1345</f>
        <v>158.35603715170279</v>
      </c>
      <c r="Q1345" t="str">
        <f>LEFT(N1345,SEARCH("/",N1345,1)-1)</f>
        <v>technology</v>
      </c>
      <c r="R1345" t="str">
        <f>RIGHT(N1345,LEN(N1345)-SEARCH("/",N1345,1))</f>
        <v>wearables</v>
      </c>
      <c r="S1345" s="15">
        <f t="shared" si="40"/>
        <v>42542.526423611111</v>
      </c>
      <c r="T1345" s="15">
        <f t="shared" si="41"/>
        <v>42601.165972222225</v>
      </c>
    </row>
    <row r="1346" spans="1:20" ht="60" x14ac:dyDescent="0.25">
      <c r="A1346">
        <v>1344</v>
      </c>
      <c r="B1346" s="3" t="s">
        <v>2755</v>
      </c>
      <c r="C1346" s="3" t="s">
        <v>2756</v>
      </c>
      <c r="D1346" s="12">
        <v>1500</v>
      </c>
      <c r="E1346" s="12">
        <v>5666</v>
      </c>
      <c r="F1346" t="s">
        <v>16</v>
      </c>
      <c r="G1346" t="s">
        <v>159</v>
      </c>
      <c r="H1346" t="s">
        <v>160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1492</v>
      </c>
      <c r="O1346" s="8">
        <f>E1346/D1346*100</f>
        <v>377.73333333333335</v>
      </c>
      <c r="P1346" s="12">
        <f>E1346/L1346</f>
        <v>40.762589928057551</v>
      </c>
      <c r="Q1346" t="str">
        <f>LEFT(N1346,SEARCH("/",N1346,1)-1)</f>
        <v>publishing</v>
      </c>
      <c r="R1346" t="str">
        <f>RIGHT(N1346,LEN(N1346)-SEARCH("/",N1346,1))</f>
        <v>nonfiction</v>
      </c>
      <c r="S1346" s="15">
        <f t="shared" si="40"/>
        <v>42522.789803240739</v>
      </c>
      <c r="T1346" s="15">
        <f t="shared" si="41"/>
        <v>42551.789803240739</v>
      </c>
    </row>
    <row r="1347" spans="1:20" ht="45" x14ac:dyDescent="0.25">
      <c r="A1347">
        <v>1345</v>
      </c>
      <c r="B1347" s="3" t="s">
        <v>2757</v>
      </c>
      <c r="C1347" s="3" t="s">
        <v>2758</v>
      </c>
      <c r="D1347" s="12">
        <v>300</v>
      </c>
      <c r="E1347" s="12">
        <v>375</v>
      </c>
      <c r="F1347" t="s">
        <v>16</v>
      </c>
      <c r="G1347" t="s">
        <v>17</v>
      </c>
      <c r="H1347" t="s">
        <v>18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1492</v>
      </c>
      <c r="O1347" s="8">
        <f>E1347/D1347*100</f>
        <v>125</v>
      </c>
      <c r="P1347" s="12">
        <f>E1347/L1347</f>
        <v>53.571428571428569</v>
      </c>
      <c r="Q1347" t="str">
        <f>LEFT(N1347,SEARCH("/",N1347,1)-1)</f>
        <v>publishing</v>
      </c>
      <c r="R1347" t="str">
        <f>RIGHT(N1347,LEN(N1347)-SEARCH("/",N1347,1))</f>
        <v>nonfiction</v>
      </c>
      <c r="S1347" s="15">
        <f t="shared" ref="S1347:S1410" si="42">(((J1347/60)/60)/24)+DATE(1970,1,1)</f>
        <v>41799.814340277779</v>
      </c>
      <c r="T1347" s="15">
        <f t="shared" ref="T1347:T1410" si="43">(((I1347/60)/60)/24)+DATE(1970,1,1)</f>
        <v>41834.814340277779</v>
      </c>
    </row>
    <row r="1348" spans="1:20" ht="45" x14ac:dyDescent="0.25">
      <c r="A1348">
        <v>1346</v>
      </c>
      <c r="B1348" s="3" t="s">
        <v>2759</v>
      </c>
      <c r="C1348" s="3" t="s">
        <v>2760</v>
      </c>
      <c r="D1348" s="12">
        <v>4900</v>
      </c>
      <c r="E1348" s="12">
        <v>7219</v>
      </c>
      <c r="F1348" t="s">
        <v>16</v>
      </c>
      <c r="G1348" t="s">
        <v>17</v>
      </c>
      <c r="H1348" t="s">
        <v>18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1492</v>
      </c>
      <c r="O1348" s="8">
        <f>E1348/D1348*100</f>
        <v>147.32653061224491</v>
      </c>
      <c r="P1348" s="12">
        <f>E1348/L1348</f>
        <v>48.449664429530202</v>
      </c>
      <c r="Q1348" t="str">
        <f>LEFT(N1348,SEARCH("/",N1348,1)-1)</f>
        <v>publishing</v>
      </c>
      <c r="R1348" t="str">
        <f>RIGHT(N1348,LEN(N1348)-SEARCH("/",N1348,1))</f>
        <v>nonfiction</v>
      </c>
      <c r="S1348" s="15">
        <f t="shared" si="42"/>
        <v>41422.075821759259</v>
      </c>
      <c r="T1348" s="15">
        <f t="shared" si="43"/>
        <v>41452.075821759259</v>
      </c>
    </row>
    <row r="1349" spans="1:20" ht="60" x14ac:dyDescent="0.25">
      <c r="A1349">
        <v>1347</v>
      </c>
      <c r="B1349" s="3" t="s">
        <v>2761</v>
      </c>
      <c r="C1349" s="3" t="s">
        <v>2762</v>
      </c>
      <c r="D1349" s="12">
        <v>2500</v>
      </c>
      <c r="E1349" s="12">
        <v>2555</v>
      </c>
      <c r="F1349" t="s">
        <v>16</v>
      </c>
      <c r="G1349" t="s">
        <v>17</v>
      </c>
      <c r="H1349" t="s">
        <v>18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1492</v>
      </c>
      <c r="O1349" s="8">
        <f>E1349/D1349*100</f>
        <v>102.2</v>
      </c>
      <c r="P1349" s="12">
        <f>E1349/L1349</f>
        <v>82.41935483870968</v>
      </c>
      <c r="Q1349" t="str">
        <f>LEFT(N1349,SEARCH("/",N1349,1)-1)</f>
        <v>publishing</v>
      </c>
      <c r="R1349" t="str">
        <f>RIGHT(N1349,LEN(N1349)-SEARCH("/",N1349,1))</f>
        <v>nonfiction</v>
      </c>
      <c r="S1349" s="15">
        <f t="shared" si="42"/>
        <v>42040.638020833328</v>
      </c>
      <c r="T1349" s="15">
        <f t="shared" si="43"/>
        <v>42070.638020833328</v>
      </c>
    </row>
    <row r="1350" spans="1:20" ht="60" x14ac:dyDescent="0.25">
      <c r="A1350">
        <v>1348</v>
      </c>
      <c r="B1350" s="3" t="s">
        <v>2763</v>
      </c>
      <c r="C1350" s="3" t="s">
        <v>2764</v>
      </c>
      <c r="D1350" s="12">
        <v>5875</v>
      </c>
      <c r="E1350" s="12">
        <v>5985</v>
      </c>
      <c r="F1350" t="s">
        <v>16</v>
      </c>
      <c r="G1350" t="s">
        <v>17</v>
      </c>
      <c r="H1350" t="s">
        <v>18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1492</v>
      </c>
      <c r="O1350" s="8">
        <f>E1350/D1350*100</f>
        <v>101.8723404255319</v>
      </c>
      <c r="P1350" s="12">
        <f>E1350/L1350</f>
        <v>230.19230769230768</v>
      </c>
      <c r="Q1350" t="str">
        <f>LEFT(N1350,SEARCH("/",N1350,1)-1)</f>
        <v>publishing</v>
      </c>
      <c r="R1350" t="str">
        <f>RIGHT(N1350,LEN(N1350)-SEARCH("/",N1350,1))</f>
        <v>nonfiction</v>
      </c>
      <c r="S1350" s="15">
        <f t="shared" si="42"/>
        <v>41963.506168981476</v>
      </c>
      <c r="T1350" s="15">
        <f t="shared" si="43"/>
        <v>41991.506168981476</v>
      </c>
    </row>
    <row r="1351" spans="1:20" ht="60" x14ac:dyDescent="0.25">
      <c r="A1351">
        <v>1349</v>
      </c>
      <c r="B1351" s="3" t="s">
        <v>2765</v>
      </c>
      <c r="C1351" s="3" t="s">
        <v>2766</v>
      </c>
      <c r="D1351" s="12">
        <v>5000</v>
      </c>
      <c r="E1351" s="12">
        <v>10210</v>
      </c>
      <c r="F1351" t="s">
        <v>16</v>
      </c>
      <c r="G1351" t="s">
        <v>159</v>
      </c>
      <c r="H1351" t="s">
        <v>160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1492</v>
      </c>
      <c r="O1351" s="8">
        <f>E1351/D1351*100</f>
        <v>204.2</v>
      </c>
      <c r="P1351" s="12">
        <f>E1351/L1351</f>
        <v>59.360465116279073</v>
      </c>
      <c r="Q1351" t="str">
        <f>LEFT(N1351,SEARCH("/",N1351,1)-1)</f>
        <v>publishing</v>
      </c>
      <c r="R1351" t="str">
        <f>RIGHT(N1351,LEN(N1351)-SEARCH("/",N1351,1))</f>
        <v>nonfiction</v>
      </c>
      <c r="S1351" s="15">
        <f t="shared" si="42"/>
        <v>42317.33258101852</v>
      </c>
      <c r="T1351" s="15">
        <f t="shared" si="43"/>
        <v>42354.290972222225</v>
      </c>
    </row>
    <row r="1352" spans="1:20" ht="60" x14ac:dyDescent="0.25">
      <c r="A1352">
        <v>1350</v>
      </c>
      <c r="B1352" s="3" t="s">
        <v>2767</v>
      </c>
      <c r="C1352" s="3" t="s">
        <v>2768</v>
      </c>
      <c r="D1352" s="12">
        <v>5000</v>
      </c>
      <c r="E1352" s="12">
        <v>5202.5</v>
      </c>
      <c r="F1352" t="s">
        <v>16</v>
      </c>
      <c r="G1352" t="s">
        <v>17</v>
      </c>
      <c r="H1352" t="s">
        <v>18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1492</v>
      </c>
      <c r="O1352" s="8">
        <f>E1352/D1352*100</f>
        <v>104.05</v>
      </c>
      <c r="P1352" s="12">
        <f>E1352/L1352</f>
        <v>66.698717948717942</v>
      </c>
      <c r="Q1352" t="str">
        <f>LEFT(N1352,SEARCH("/",N1352,1)-1)</f>
        <v>publishing</v>
      </c>
      <c r="R1352" t="str">
        <f>RIGHT(N1352,LEN(N1352)-SEARCH("/",N1352,1))</f>
        <v>nonfiction</v>
      </c>
      <c r="S1352" s="15">
        <f t="shared" si="42"/>
        <v>42334.013124999998</v>
      </c>
      <c r="T1352" s="15">
        <f t="shared" si="43"/>
        <v>42364.013124999998</v>
      </c>
    </row>
    <row r="1353" spans="1:20" ht="45" x14ac:dyDescent="0.25">
      <c r="A1353">
        <v>1351</v>
      </c>
      <c r="B1353" s="3" t="s">
        <v>2769</v>
      </c>
      <c r="C1353" s="3" t="s">
        <v>2770</v>
      </c>
      <c r="D1353" s="12">
        <v>20000</v>
      </c>
      <c r="E1353" s="12">
        <v>20253</v>
      </c>
      <c r="F1353" t="s">
        <v>16</v>
      </c>
      <c r="G1353" t="s">
        <v>17</v>
      </c>
      <c r="H1353" t="s">
        <v>18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1492</v>
      </c>
      <c r="O1353" s="8">
        <f>E1353/D1353*100</f>
        <v>101.265</v>
      </c>
      <c r="P1353" s="12">
        <f>E1353/L1353</f>
        <v>168.77500000000001</v>
      </c>
      <c r="Q1353" t="str">
        <f>LEFT(N1353,SEARCH("/",N1353,1)-1)</f>
        <v>publishing</v>
      </c>
      <c r="R1353" t="str">
        <f>RIGHT(N1353,LEN(N1353)-SEARCH("/",N1353,1))</f>
        <v>nonfiction</v>
      </c>
      <c r="S1353" s="15">
        <f t="shared" si="42"/>
        <v>42382.74009259259</v>
      </c>
      <c r="T1353" s="15">
        <f t="shared" si="43"/>
        <v>42412.74009259259</v>
      </c>
    </row>
    <row r="1354" spans="1:20" ht="60" x14ac:dyDescent="0.25">
      <c r="A1354">
        <v>1352</v>
      </c>
      <c r="B1354" s="3" t="s">
        <v>2771</v>
      </c>
      <c r="C1354" s="3" t="s">
        <v>2772</v>
      </c>
      <c r="D1354" s="12">
        <v>10000</v>
      </c>
      <c r="E1354" s="12">
        <v>13614</v>
      </c>
      <c r="F1354" t="s">
        <v>16</v>
      </c>
      <c r="G1354" t="s">
        <v>17</v>
      </c>
      <c r="H1354" t="s">
        <v>18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1492</v>
      </c>
      <c r="O1354" s="8">
        <f>E1354/D1354*100</f>
        <v>136.13999999999999</v>
      </c>
      <c r="P1354" s="12">
        <f>E1354/L1354</f>
        <v>59.973568281938327</v>
      </c>
      <c r="Q1354" t="str">
        <f>LEFT(N1354,SEARCH("/",N1354,1)-1)</f>
        <v>publishing</v>
      </c>
      <c r="R1354" t="str">
        <f>RIGHT(N1354,LEN(N1354)-SEARCH("/",N1354,1))</f>
        <v>nonfiction</v>
      </c>
      <c r="S1354" s="15">
        <f t="shared" si="42"/>
        <v>42200.578310185185</v>
      </c>
      <c r="T1354" s="15">
        <f t="shared" si="43"/>
        <v>42252.165972222225</v>
      </c>
    </row>
    <row r="1355" spans="1:20" ht="45" x14ac:dyDescent="0.25">
      <c r="A1355">
        <v>1353</v>
      </c>
      <c r="B1355" s="3" t="s">
        <v>2773</v>
      </c>
      <c r="C1355" s="3" t="s">
        <v>2774</v>
      </c>
      <c r="D1355" s="12">
        <v>1000</v>
      </c>
      <c r="E1355" s="12">
        <v>1336</v>
      </c>
      <c r="F1355" t="s">
        <v>16</v>
      </c>
      <c r="G1355" t="s">
        <v>17</v>
      </c>
      <c r="H1355" t="s">
        <v>18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1492</v>
      </c>
      <c r="O1355" s="8">
        <f>E1355/D1355*100</f>
        <v>133.6</v>
      </c>
      <c r="P1355" s="12">
        <f>E1355/L1355</f>
        <v>31.80952380952381</v>
      </c>
      <c r="Q1355" t="str">
        <f>LEFT(N1355,SEARCH("/",N1355,1)-1)</f>
        <v>publishing</v>
      </c>
      <c r="R1355" t="str">
        <f>RIGHT(N1355,LEN(N1355)-SEARCH("/",N1355,1))</f>
        <v>nonfiction</v>
      </c>
      <c r="S1355" s="15">
        <f t="shared" si="42"/>
        <v>41309.11791666667</v>
      </c>
      <c r="T1355" s="15">
        <f t="shared" si="43"/>
        <v>41344</v>
      </c>
    </row>
    <row r="1356" spans="1:20" ht="60" x14ac:dyDescent="0.25">
      <c r="A1356">
        <v>1354</v>
      </c>
      <c r="B1356" s="3" t="s">
        <v>2775</v>
      </c>
      <c r="C1356" s="3" t="s">
        <v>2776</v>
      </c>
      <c r="D1356" s="12">
        <v>1200</v>
      </c>
      <c r="E1356" s="12">
        <v>1563</v>
      </c>
      <c r="F1356" t="s">
        <v>16</v>
      </c>
      <c r="G1356" t="s">
        <v>24</v>
      </c>
      <c r="H1356" t="s">
        <v>25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1492</v>
      </c>
      <c r="O1356" s="8">
        <f>E1356/D1356*100</f>
        <v>130.25</v>
      </c>
      <c r="P1356" s="12">
        <f>E1356/L1356</f>
        <v>24.421875</v>
      </c>
      <c r="Q1356" t="str">
        <f>LEFT(N1356,SEARCH("/",N1356,1)-1)</f>
        <v>publishing</v>
      </c>
      <c r="R1356" t="str">
        <f>RIGHT(N1356,LEN(N1356)-SEARCH("/",N1356,1))</f>
        <v>nonfiction</v>
      </c>
      <c r="S1356" s="15">
        <f t="shared" si="42"/>
        <v>42502.807627314818</v>
      </c>
      <c r="T1356" s="15">
        <f t="shared" si="43"/>
        <v>42532.807627314818</v>
      </c>
    </row>
    <row r="1357" spans="1:20" ht="60" x14ac:dyDescent="0.25">
      <c r="A1357">
        <v>1355</v>
      </c>
      <c r="B1357" s="3" t="s">
        <v>2777</v>
      </c>
      <c r="C1357" s="3" t="s">
        <v>2778</v>
      </c>
      <c r="D1357" s="12">
        <v>2500</v>
      </c>
      <c r="E1357" s="12">
        <v>3067</v>
      </c>
      <c r="F1357" t="s">
        <v>16</v>
      </c>
      <c r="G1357" t="s">
        <v>24</v>
      </c>
      <c r="H1357" t="s">
        <v>25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1492</v>
      </c>
      <c r="O1357" s="8">
        <f>E1357/D1357*100</f>
        <v>122.67999999999999</v>
      </c>
      <c r="P1357" s="12">
        <f>E1357/L1357</f>
        <v>25.347107438016529</v>
      </c>
      <c r="Q1357" t="str">
        <f>LEFT(N1357,SEARCH("/",N1357,1)-1)</f>
        <v>publishing</v>
      </c>
      <c r="R1357" t="str">
        <f>RIGHT(N1357,LEN(N1357)-SEARCH("/",N1357,1))</f>
        <v>nonfiction</v>
      </c>
      <c r="S1357" s="15">
        <f t="shared" si="42"/>
        <v>41213.254687499997</v>
      </c>
      <c r="T1357" s="15">
        <f t="shared" si="43"/>
        <v>41243.416666666664</v>
      </c>
    </row>
    <row r="1358" spans="1:20" ht="60" x14ac:dyDescent="0.25">
      <c r="A1358">
        <v>1356</v>
      </c>
      <c r="B1358" s="3" t="s">
        <v>2779</v>
      </c>
      <c r="C1358" s="3" t="s">
        <v>2780</v>
      </c>
      <c r="D1358" s="12">
        <v>3400</v>
      </c>
      <c r="E1358" s="12">
        <v>6215.56</v>
      </c>
      <c r="F1358" t="s">
        <v>16</v>
      </c>
      <c r="G1358" t="s">
        <v>17</v>
      </c>
      <c r="H1358" t="s">
        <v>18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1492</v>
      </c>
      <c r="O1358" s="8">
        <f>E1358/D1358*100</f>
        <v>182.81058823529412</v>
      </c>
      <c r="P1358" s="12">
        <f>E1358/L1358</f>
        <v>71.443218390804603</v>
      </c>
      <c r="Q1358" t="str">
        <f>LEFT(N1358,SEARCH("/",N1358,1)-1)</f>
        <v>publishing</v>
      </c>
      <c r="R1358" t="str">
        <f>RIGHT(N1358,LEN(N1358)-SEARCH("/",N1358,1))</f>
        <v>nonfiction</v>
      </c>
      <c r="S1358" s="15">
        <f t="shared" si="42"/>
        <v>41430.038888888892</v>
      </c>
      <c r="T1358" s="15">
        <f t="shared" si="43"/>
        <v>41460.038888888892</v>
      </c>
    </row>
    <row r="1359" spans="1:20" ht="45" x14ac:dyDescent="0.25">
      <c r="A1359">
        <v>1357</v>
      </c>
      <c r="B1359" s="3" t="s">
        <v>2781</v>
      </c>
      <c r="C1359" s="3" t="s">
        <v>2782</v>
      </c>
      <c r="D1359" s="12">
        <v>2000</v>
      </c>
      <c r="E1359" s="12">
        <v>2506</v>
      </c>
      <c r="F1359" t="s">
        <v>16</v>
      </c>
      <c r="G1359" t="s">
        <v>17</v>
      </c>
      <c r="H1359" t="s">
        <v>18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1492</v>
      </c>
      <c r="O1359" s="8">
        <f>E1359/D1359*100</f>
        <v>125.29999999999998</v>
      </c>
      <c r="P1359" s="12">
        <f>E1359/L1359</f>
        <v>38.553846153846152</v>
      </c>
      <c r="Q1359" t="str">
        <f>LEFT(N1359,SEARCH("/",N1359,1)-1)</f>
        <v>publishing</v>
      </c>
      <c r="R1359" t="str">
        <f>RIGHT(N1359,LEN(N1359)-SEARCH("/",N1359,1))</f>
        <v>nonfiction</v>
      </c>
      <c r="S1359" s="15">
        <f t="shared" si="42"/>
        <v>41304.962233796294</v>
      </c>
      <c r="T1359" s="15">
        <f t="shared" si="43"/>
        <v>41334.249305555553</v>
      </c>
    </row>
    <row r="1360" spans="1:20" ht="45" x14ac:dyDescent="0.25">
      <c r="A1360">
        <v>1358</v>
      </c>
      <c r="B1360" s="3" t="s">
        <v>2783</v>
      </c>
      <c r="C1360" s="3" t="s">
        <v>2784</v>
      </c>
      <c r="D1360" s="12">
        <v>3000</v>
      </c>
      <c r="E1360" s="12">
        <v>3350</v>
      </c>
      <c r="F1360" t="s">
        <v>16</v>
      </c>
      <c r="G1360" t="s">
        <v>17</v>
      </c>
      <c r="H1360" t="s">
        <v>18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1492</v>
      </c>
      <c r="O1360" s="8">
        <f>E1360/D1360*100</f>
        <v>111.66666666666667</v>
      </c>
      <c r="P1360" s="12">
        <f>E1360/L1360</f>
        <v>68.367346938775512</v>
      </c>
      <c r="Q1360" t="str">
        <f>LEFT(N1360,SEARCH("/",N1360,1)-1)</f>
        <v>publishing</v>
      </c>
      <c r="R1360" t="str">
        <f>RIGHT(N1360,LEN(N1360)-SEARCH("/",N1360,1))</f>
        <v>nonfiction</v>
      </c>
      <c r="S1360" s="15">
        <f t="shared" si="42"/>
        <v>40689.570868055554</v>
      </c>
      <c r="T1360" s="15">
        <f t="shared" si="43"/>
        <v>40719.570868055554</v>
      </c>
    </row>
    <row r="1361" spans="1:20" ht="60" x14ac:dyDescent="0.25">
      <c r="A1361">
        <v>1359</v>
      </c>
      <c r="B1361" s="3" t="s">
        <v>2785</v>
      </c>
      <c r="C1361" s="3" t="s">
        <v>2786</v>
      </c>
      <c r="D1361" s="12">
        <v>660</v>
      </c>
      <c r="E1361" s="12">
        <v>764</v>
      </c>
      <c r="F1361" t="s">
        <v>16</v>
      </c>
      <c r="G1361" t="s">
        <v>17</v>
      </c>
      <c r="H1361" t="s">
        <v>18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1492</v>
      </c>
      <c r="O1361" s="8">
        <f>E1361/D1361*100</f>
        <v>115.75757575757575</v>
      </c>
      <c r="P1361" s="12">
        <f>E1361/L1361</f>
        <v>40.210526315789473</v>
      </c>
      <c r="Q1361" t="str">
        <f>LEFT(N1361,SEARCH("/",N1361,1)-1)</f>
        <v>publishing</v>
      </c>
      <c r="R1361" t="str">
        <f>RIGHT(N1361,LEN(N1361)-SEARCH("/",N1361,1))</f>
        <v>nonfiction</v>
      </c>
      <c r="S1361" s="15">
        <f t="shared" si="42"/>
        <v>40668.814699074072</v>
      </c>
      <c r="T1361" s="15">
        <f t="shared" si="43"/>
        <v>40730.814699074072</v>
      </c>
    </row>
    <row r="1362" spans="1:20" ht="30" x14ac:dyDescent="0.25">
      <c r="A1362">
        <v>1360</v>
      </c>
      <c r="B1362" s="3" t="s">
        <v>2787</v>
      </c>
      <c r="C1362" s="3" t="s">
        <v>2788</v>
      </c>
      <c r="D1362" s="12">
        <v>1500</v>
      </c>
      <c r="E1362" s="12">
        <v>2598</v>
      </c>
      <c r="F1362" t="s">
        <v>16</v>
      </c>
      <c r="G1362" t="s">
        <v>17</v>
      </c>
      <c r="H1362" t="s">
        <v>18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1492</v>
      </c>
      <c r="O1362" s="8">
        <f>E1362/D1362*100</f>
        <v>173.2</v>
      </c>
      <c r="P1362" s="12">
        <f>E1362/L1362</f>
        <v>32.074074074074076</v>
      </c>
      <c r="Q1362" t="str">
        <f>LEFT(N1362,SEARCH("/",N1362,1)-1)</f>
        <v>publishing</v>
      </c>
      <c r="R1362" t="str">
        <f>RIGHT(N1362,LEN(N1362)-SEARCH("/",N1362,1))</f>
        <v>nonfiction</v>
      </c>
      <c r="S1362" s="15">
        <f t="shared" si="42"/>
        <v>41095.900694444441</v>
      </c>
      <c r="T1362" s="15">
        <f t="shared" si="43"/>
        <v>41123.900694444441</v>
      </c>
    </row>
    <row r="1363" spans="1:20" ht="45" x14ac:dyDescent="0.25">
      <c r="A1363">
        <v>1361</v>
      </c>
      <c r="B1363" s="3" t="s">
        <v>2789</v>
      </c>
      <c r="C1363" s="3" t="s">
        <v>2790</v>
      </c>
      <c r="D1363" s="12">
        <v>6000</v>
      </c>
      <c r="E1363" s="12">
        <v>7559</v>
      </c>
      <c r="F1363" t="s">
        <v>16</v>
      </c>
      <c r="G1363" t="s">
        <v>24</v>
      </c>
      <c r="H1363" t="s">
        <v>25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1492</v>
      </c>
      <c r="O1363" s="8">
        <f>E1363/D1363*100</f>
        <v>125.98333333333333</v>
      </c>
      <c r="P1363" s="12">
        <f>E1363/L1363</f>
        <v>28.632575757575758</v>
      </c>
      <c r="Q1363" t="str">
        <f>LEFT(N1363,SEARCH("/",N1363,1)-1)</f>
        <v>publishing</v>
      </c>
      <c r="R1363" t="str">
        <f>RIGHT(N1363,LEN(N1363)-SEARCH("/",N1363,1))</f>
        <v>nonfiction</v>
      </c>
      <c r="S1363" s="15">
        <f t="shared" si="42"/>
        <v>41781.717268518521</v>
      </c>
      <c r="T1363" s="15">
        <f t="shared" si="43"/>
        <v>41811.717268518521</v>
      </c>
    </row>
    <row r="1364" spans="1:20" ht="45" x14ac:dyDescent="0.25">
      <c r="A1364">
        <v>1362</v>
      </c>
      <c r="B1364" s="3" t="s">
        <v>2791</v>
      </c>
      <c r="C1364" s="3" t="s">
        <v>2792</v>
      </c>
      <c r="D1364" s="12">
        <v>1000</v>
      </c>
      <c r="E1364" s="12">
        <v>1091</v>
      </c>
      <c r="F1364" t="s">
        <v>16</v>
      </c>
      <c r="G1364" t="s">
        <v>17</v>
      </c>
      <c r="H1364" t="s">
        <v>18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1492</v>
      </c>
      <c r="O1364" s="8">
        <f>E1364/D1364*100</f>
        <v>109.1</v>
      </c>
      <c r="P1364" s="12">
        <f>E1364/L1364</f>
        <v>43.64</v>
      </c>
      <c r="Q1364" t="str">
        <f>LEFT(N1364,SEARCH("/",N1364,1)-1)</f>
        <v>publishing</v>
      </c>
      <c r="R1364" t="str">
        <f>RIGHT(N1364,LEN(N1364)-SEARCH("/",N1364,1))</f>
        <v>nonfiction</v>
      </c>
      <c r="S1364" s="15">
        <f t="shared" si="42"/>
        <v>41464.934386574074</v>
      </c>
      <c r="T1364" s="15">
        <f t="shared" si="43"/>
        <v>41524.934386574074</v>
      </c>
    </row>
    <row r="1365" spans="1:20" ht="60" x14ac:dyDescent="0.25">
      <c r="A1365">
        <v>1363</v>
      </c>
      <c r="B1365" s="3" t="s">
        <v>2793</v>
      </c>
      <c r="C1365" s="3" t="s">
        <v>2794</v>
      </c>
      <c r="D1365" s="12">
        <v>200</v>
      </c>
      <c r="E1365" s="12">
        <v>200</v>
      </c>
      <c r="F1365" t="s">
        <v>16</v>
      </c>
      <c r="G1365" t="s">
        <v>17</v>
      </c>
      <c r="H1365" t="s">
        <v>18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1492</v>
      </c>
      <c r="O1365" s="8">
        <f>E1365/D1365*100</f>
        <v>100</v>
      </c>
      <c r="P1365" s="12">
        <f>E1365/L1365</f>
        <v>40</v>
      </c>
      <c r="Q1365" t="str">
        <f>LEFT(N1365,SEARCH("/",N1365,1)-1)</f>
        <v>publishing</v>
      </c>
      <c r="R1365" t="str">
        <f>RIGHT(N1365,LEN(N1365)-SEARCH("/",N1365,1))</f>
        <v>nonfiction</v>
      </c>
      <c r="S1365" s="15">
        <f t="shared" si="42"/>
        <v>42396.8440625</v>
      </c>
      <c r="T1365" s="15">
        <f t="shared" si="43"/>
        <v>42415.332638888889</v>
      </c>
    </row>
    <row r="1366" spans="1:20" ht="60" x14ac:dyDescent="0.25">
      <c r="A1366">
        <v>1364</v>
      </c>
      <c r="B1366" s="3" t="s">
        <v>2795</v>
      </c>
      <c r="C1366" s="3" t="s">
        <v>2796</v>
      </c>
      <c r="D1366" s="12">
        <v>42000</v>
      </c>
      <c r="E1366" s="12">
        <v>49830</v>
      </c>
      <c r="F1366" t="s">
        <v>16</v>
      </c>
      <c r="G1366" t="s">
        <v>309</v>
      </c>
      <c r="H1366" t="s">
        <v>310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1614</v>
      </c>
      <c r="O1366" s="8">
        <f>E1366/D1366*100</f>
        <v>118.64285714285714</v>
      </c>
      <c r="P1366" s="12">
        <f>E1366/L1366</f>
        <v>346.04166666666669</v>
      </c>
      <c r="Q1366" t="str">
        <f>LEFT(N1366,SEARCH("/",N1366,1)-1)</f>
        <v>music</v>
      </c>
      <c r="R1366" t="str">
        <f>RIGHT(N1366,LEN(N1366)-SEARCH("/",N1366,1))</f>
        <v>rock</v>
      </c>
      <c r="S1366" s="15">
        <f t="shared" si="42"/>
        <v>41951.695671296293</v>
      </c>
      <c r="T1366" s="15">
        <f t="shared" si="43"/>
        <v>42011.6956712963</v>
      </c>
    </row>
    <row r="1367" spans="1:20" ht="60" x14ac:dyDescent="0.25">
      <c r="A1367">
        <v>1365</v>
      </c>
      <c r="B1367" s="3" t="s">
        <v>2797</v>
      </c>
      <c r="C1367" s="3" t="s">
        <v>2798</v>
      </c>
      <c r="D1367" s="12">
        <v>7500</v>
      </c>
      <c r="E1367" s="12">
        <v>7520</v>
      </c>
      <c r="F1367" t="s">
        <v>16</v>
      </c>
      <c r="G1367" t="s">
        <v>17</v>
      </c>
      <c r="H1367" t="s">
        <v>18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1614</v>
      </c>
      <c r="O1367" s="8">
        <f>E1367/D1367*100</f>
        <v>100.26666666666667</v>
      </c>
      <c r="P1367" s="12">
        <f>E1367/L1367</f>
        <v>81.739130434782609</v>
      </c>
      <c r="Q1367" t="str">
        <f>LEFT(N1367,SEARCH("/",N1367,1)-1)</f>
        <v>music</v>
      </c>
      <c r="R1367" t="str">
        <f>RIGHT(N1367,LEN(N1367)-SEARCH("/",N1367,1))</f>
        <v>rock</v>
      </c>
      <c r="S1367" s="15">
        <f t="shared" si="42"/>
        <v>42049.733240740738</v>
      </c>
      <c r="T1367" s="15">
        <f t="shared" si="43"/>
        <v>42079.691574074073</v>
      </c>
    </row>
    <row r="1368" spans="1:20" x14ac:dyDescent="0.25">
      <c r="A1368">
        <v>1366</v>
      </c>
      <c r="B1368" s="3" t="s">
        <v>2799</v>
      </c>
      <c r="C1368" s="3" t="s">
        <v>2800</v>
      </c>
      <c r="D1368" s="12">
        <v>7500</v>
      </c>
      <c r="E1368" s="12">
        <v>9486.69</v>
      </c>
      <c r="F1368" t="s">
        <v>16</v>
      </c>
      <c r="G1368" t="s">
        <v>17</v>
      </c>
      <c r="H1368" t="s">
        <v>18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1614</v>
      </c>
      <c r="O1368" s="8">
        <f>E1368/D1368*100</f>
        <v>126.48920000000001</v>
      </c>
      <c r="P1368" s="12">
        <f>E1368/L1368</f>
        <v>64.535306122448986</v>
      </c>
      <c r="Q1368" t="str">
        <f>LEFT(N1368,SEARCH("/",N1368,1)-1)</f>
        <v>music</v>
      </c>
      <c r="R1368" t="str">
        <f>RIGHT(N1368,LEN(N1368)-SEARCH("/",N1368,1))</f>
        <v>rock</v>
      </c>
      <c r="S1368" s="15">
        <f t="shared" si="42"/>
        <v>41924.996099537035</v>
      </c>
      <c r="T1368" s="15">
        <f t="shared" si="43"/>
        <v>41970.037766203706</v>
      </c>
    </row>
    <row r="1369" spans="1:20" ht="45" x14ac:dyDescent="0.25">
      <c r="A1369">
        <v>1367</v>
      </c>
      <c r="B1369" s="3" t="s">
        <v>2801</v>
      </c>
      <c r="C1369" s="3" t="s">
        <v>2802</v>
      </c>
      <c r="D1369" s="12">
        <v>5000</v>
      </c>
      <c r="E1369" s="12">
        <v>5713</v>
      </c>
      <c r="F1369" t="s">
        <v>16</v>
      </c>
      <c r="G1369" t="s">
        <v>17</v>
      </c>
      <c r="H1369" t="s">
        <v>18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1614</v>
      </c>
      <c r="O1369" s="8">
        <f>E1369/D1369*100</f>
        <v>114.26</v>
      </c>
      <c r="P1369" s="12">
        <f>E1369/L1369</f>
        <v>63.477777777777774</v>
      </c>
      <c r="Q1369" t="str">
        <f>LEFT(N1369,SEARCH("/",N1369,1)-1)</f>
        <v>music</v>
      </c>
      <c r="R1369" t="str">
        <f>RIGHT(N1369,LEN(N1369)-SEARCH("/",N1369,1))</f>
        <v>rock</v>
      </c>
      <c r="S1369" s="15">
        <f t="shared" si="42"/>
        <v>42292.002893518518</v>
      </c>
      <c r="T1369" s="15">
        <f t="shared" si="43"/>
        <v>42322.044560185182</v>
      </c>
    </row>
    <row r="1370" spans="1:20" ht="45" x14ac:dyDescent="0.25">
      <c r="A1370">
        <v>1368</v>
      </c>
      <c r="B1370" s="3" t="s">
        <v>2803</v>
      </c>
      <c r="C1370" s="3" t="s">
        <v>2804</v>
      </c>
      <c r="D1370" s="12">
        <v>5000</v>
      </c>
      <c r="E1370" s="12">
        <v>5535</v>
      </c>
      <c r="F1370" t="s">
        <v>16</v>
      </c>
      <c r="G1370" t="s">
        <v>17</v>
      </c>
      <c r="H1370" t="s">
        <v>18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1614</v>
      </c>
      <c r="O1370" s="8">
        <f>E1370/D1370*100</f>
        <v>110.7</v>
      </c>
      <c r="P1370" s="12">
        <f>E1370/L1370</f>
        <v>63.620689655172413</v>
      </c>
      <c r="Q1370" t="str">
        <f>LEFT(N1370,SEARCH("/",N1370,1)-1)</f>
        <v>music</v>
      </c>
      <c r="R1370" t="str">
        <f>RIGHT(N1370,LEN(N1370)-SEARCH("/",N1370,1))</f>
        <v>rock</v>
      </c>
      <c r="S1370" s="15">
        <f t="shared" si="42"/>
        <v>42146.190902777773</v>
      </c>
      <c r="T1370" s="15">
        <f t="shared" si="43"/>
        <v>42170.190902777773</v>
      </c>
    </row>
    <row r="1371" spans="1:20" ht="60" x14ac:dyDescent="0.25">
      <c r="A1371">
        <v>1369</v>
      </c>
      <c r="B1371" s="3" t="s">
        <v>2805</v>
      </c>
      <c r="C1371" s="3" t="s">
        <v>2806</v>
      </c>
      <c r="D1371" s="12">
        <v>32360</v>
      </c>
      <c r="E1371" s="12">
        <v>34090.629999999997</v>
      </c>
      <c r="F1371" t="s">
        <v>16</v>
      </c>
      <c r="G1371" t="s">
        <v>17</v>
      </c>
      <c r="H1371" t="s">
        <v>18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1614</v>
      </c>
      <c r="O1371" s="8">
        <f>E1371/D1371*100</f>
        <v>105.34805315203954</v>
      </c>
      <c r="P1371" s="12">
        <f>E1371/L1371</f>
        <v>83.967068965517228</v>
      </c>
      <c r="Q1371" t="str">
        <f>LEFT(N1371,SEARCH("/",N1371,1)-1)</f>
        <v>music</v>
      </c>
      <c r="R1371" t="str">
        <f>RIGHT(N1371,LEN(N1371)-SEARCH("/",N1371,1))</f>
        <v>rock</v>
      </c>
      <c r="S1371" s="15">
        <f t="shared" si="42"/>
        <v>41710.594282407408</v>
      </c>
      <c r="T1371" s="15">
        <f t="shared" si="43"/>
        <v>41740.594282407408</v>
      </c>
    </row>
    <row r="1372" spans="1:20" ht="30" x14ac:dyDescent="0.25">
      <c r="A1372">
        <v>1370</v>
      </c>
      <c r="B1372" s="3" t="s">
        <v>2807</v>
      </c>
      <c r="C1372" s="3" t="s">
        <v>2808</v>
      </c>
      <c r="D1372" s="12">
        <v>1500</v>
      </c>
      <c r="E1372" s="12">
        <v>1555</v>
      </c>
      <c r="F1372" t="s">
        <v>16</v>
      </c>
      <c r="G1372" t="s">
        <v>17</v>
      </c>
      <c r="H1372" t="s">
        <v>18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1614</v>
      </c>
      <c r="O1372" s="8">
        <f>E1372/D1372*100</f>
        <v>103.66666666666666</v>
      </c>
      <c r="P1372" s="12">
        <f>E1372/L1372</f>
        <v>77.75</v>
      </c>
      <c r="Q1372" t="str">
        <f>LEFT(N1372,SEARCH("/",N1372,1)-1)</f>
        <v>music</v>
      </c>
      <c r="R1372" t="str">
        <f>RIGHT(N1372,LEN(N1372)-SEARCH("/",N1372,1))</f>
        <v>rock</v>
      </c>
      <c r="S1372" s="15">
        <f t="shared" si="42"/>
        <v>41548.00335648148</v>
      </c>
      <c r="T1372" s="15">
        <f t="shared" si="43"/>
        <v>41563.00335648148</v>
      </c>
    </row>
    <row r="1373" spans="1:20" ht="60" x14ac:dyDescent="0.25">
      <c r="A1373">
        <v>1371</v>
      </c>
      <c r="B1373" s="3" t="s">
        <v>2809</v>
      </c>
      <c r="C1373" s="3" t="s">
        <v>2810</v>
      </c>
      <c r="D1373" s="12">
        <v>6999</v>
      </c>
      <c r="E1373" s="12">
        <v>7495</v>
      </c>
      <c r="F1373" t="s">
        <v>16</v>
      </c>
      <c r="G1373" t="s">
        <v>17</v>
      </c>
      <c r="H1373" t="s">
        <v>18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1614</v>
      </c>
      <c r="O1373" s="8">
        <f>E1373/D1373*100</f>
        <v>107.08672667523933</v>
      </c>
      <c r="P1373" s="12">
        <f>E1373/L1373</f>
        <v>107.07142857142857</v>
      </c>
      <c r="Q1373" t="str">
        <f>LEFT(N1373,SEARCH("/",N1373,1)-1)</f>
        <v>music</v>
      </c>
      <c r="R1373" t="str">
        <f>RIGHT(N1373,LEN(N1373)-SEARCH("/",N1373,1))</f>
        <v>rock</v>
      </c>
      <c r="S1373" s="15">
        <f t="shared" si="42"/>
        <v>42101.758587962962</v>
      </c>
      <c r="T1373" s="15">
        <f t="shared" si="43"/>
        <v>42131.758587962962</v>
      </c>
    </row>
    <row r="1374" spans="1:20" ht="30" x14ac:dyDescent="0.25">
      <c r="A1374">
        <v>1372</v>
      </c>
      <c r="B1374" s="3" t="s">
        <v>2811</v>
      </c>
      <c r="C1374" s="3" t="s">
        <v>2812</v>
      </c>
      <c r="D1374" s="12">
        <v>500</v>
      </c>
      <c r="E1374" s="12">
        <v>620</v>
      </c>
      <c r="F1374" t="s">
        <v>16</v>
      </c>
      <c r="G1374" t="s">
        <v>17</v>
      </c>
      <c r="H1374" t="s">
        <v>18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1614</v>
      </c>
      <c r="O1374" s="8">
        <f>E1374/D1374*100</f>
        <v>124</v>
      </c>
      <c r="P1374" s="12">
        <f>E1374/L1374</f>
        <v>38.75</v>
      </c>
      <c r="Q1374" t="str">
        <f>LEFT(N1374,SEARCH("/",N1374,1)-1)</f>
        <v>music</v>
      </c>
      <c r="R1374" t="str">
        <f>RIGHT(N1374,LEN(N1374)-SEARCH("/",N1374,1))</f>
        <v>rock</v>
      </c>
      <c r="S1374" s="15">
        <f t="shared" si="42"/>
        <v>41072.739953703705</v>
      </c>
      <c r="T1374" s="15">
        <f t="shared" si="43"/>
        <v>41102.739953703705</v>
      </c>
    </row>
    <row r="1375" spans="1:20" ht="45" x14ac:dyDescent="0.25">
      <c r="A1375">
        <v>1373</v>
      </c>
      <c r="B1375" s="3" t="s">
        <v>2813</v>
      </c>
      <c r="C1375" s="3" t="s">
        <v>2814</v>
      </c>
      <c r="D1375" s="12">
        <v>10000</v>
      </c>
      <c r="E1375" s="12">
        <v>10501</v>
      </c>
      <c r="F1375" t="s">
        <v>16</v>
      </c>
      <c r="G1375" t="s">
        <v>17</v>
      </c>
      <c r="H1375" t="s">
        <v>18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1614</v>
      </c>
      <c r="O1375" s="8">
        <f>E1375/D1375*100</f>
        <v>105.01</v>
      </c>
      <c r="P1375" s="12">
        <f>E1375/L1375</f>
        <v>201.94230769230768</v>
      </c>
      <c r="Q1375" t="str">
        <f>LEFT(N1375,SEARCH("/",N1375,1)-1)</f>
        <v>music</v>
      </c>
      <c r="R1375" t="str">
        <f>RIGHT(N1375,LEN(N1375)-SEARCH("/",N1375,1))</f>
        <v>rock</v>
      </c>
      <c r="S1375" s="15">
        <f t="shared" si="42"/>
        <v>42704.95177083333</v>
      </c>
      <c r="T1375" s="15">
        <f t="shared" si="43"/>
        <v>42734.95177083333</v>
      </c>
    </row>
    <row r="1376" spans="1:20" ht="60" x14ac:dyDescent="0.25">
      <c r="A1376">
        <v>1374</v>
      </c>
      <c r="B1376" s="3" t="s">
        <v>2815</v>
      </c>
      <c r="C1376" s="3" t="s">
        <v>2816</v>
      </c>
      <c r="D1376" s="12">
        <v>1500</v>
      </c>
      <c r="E1376" s="12">
        <v>2842</v>
      </c>
      <c r="F1376" t="s">
        <v>16</v>
      </c>
      <c r="G1376" t="s">
        <v>17</v>
      </c>
      <c r="H1376" t="s">
        <v>18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1614</v>
      </c>
      <c r="O1376" s="8">
        <f>E1376/D1376*100</f>
        <v>189.46666666666667</v>
      </c>
      <c r="P1376" s="12">
        <f>E1376/L1376</f>
        <v>43.060606060606062</v>
      </c>
      <c r="Q1376" t="str">
        <f>LEFT(N1376,SEARCH("/",N1376,1)-1)</f>
        <v>music</v>
      </c>
      <c r="R1376" t="str">
        <f>RIGHT(N1376,LEN(N1376)-SEARCH("/",N1376,1))</f>
        <v>rock</v>
      </c>
      <c r="S1376" s="15">
        <f t="shared" si="42"/>
        <v>42424.161898148144</v>
      </c>
      <c r="T1376" s="15">
        <f t="shared" si="43"/>
        <v>42454.12023148148</v>
      </c>
    </row>
    <row r="1377" spans="1:20" ht="60" x14ac:dyDescent="0.25">
      <c r="A1377">
        <v>1375</v>
      </c>
      <c r="B1377" s="3" t="s">
        <v>2817</v>
      </c>
      <c r="C1377" s="3" t="s">
        <v>2818</v>
      </c>
      <c r="D1377" s="12">
        <v>4000</v>
      </c>
      <c r="E1377" s="12">
        <v>6853</v>
      </c>
      <c r="F1377" t="s">
        <v>16</v>
      </c>
      <c r="G1377" t="s">
        <v>179</v>
      </c>
      <c r="H1377" t="s">
        <v>55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1614</v>
      </c>
      <c r="O1377" s="8">
        <f>E1377/D1377*100</f>
        <v>171.32499999999999</v>
      </c>
      <c r="P1377" s="12">
        <f>E1377/L1377</f>
        <v>62.871559633027523</v>
      </c>
      <c r="Q1377" t="str">
        <f>LEFT(N1377,SEARCH("/",N1377,1)-1)</f>
        <v>music</v>
      </c>
      <c r="R1377" t="str">
        <f>RIGHT(N1377,LEN(N1377)-SEARCH("/",N1377,1))</f>
        <v>rock</v>
      </c>
      <c r="S1377" s="15">
        <f t="shared" si="42"/>
        <v>42720.066192129627</v>
      </c>
      <c r="T1377" s="15">
        <f t="shared" si="43"/>
        <v>42750.066192129627</v>
      </c>
    </row>
    <row r="1378" spans="1:20" ht="30" x14ac:dyDescent="0.25">
      <c r="A1378">
        <v>1376</v>
      </c>
      <c r="B1378" s="3" t="s">
        <v>2819</v>
      </c>
      <c r="C1378" s="3" t="s">
        <v>2820</v>
      </c>
      <c r="D1378" s="12">
        <v>3700</v>
      </c>
      <c r="E1378" s="12">
        <v>9342</v>
      </c>
      <c r="F1378" t="s">
        <v>16</v>
      </c>
      <c r="G1378" t="s">
        <v>24</v>
      </c>
      <c r="H1378" t="s">
        <v>25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1614</v>
      </c>
      <c r="O1378" s="8">
        <f>E1378/D1378*100</f>
        <v>252.48648648648651</v>
      </c>
      <c r="P1378" s="12">
        <f>E1378/L1378</f>
        <v>55.607142857142854</v>
      </c>
      <c r="Q1378" t="str">
        <f>LEFT(N1378,SEARCH("/",N1378,1)-1)</f>
        <v>music</v>
      </c>
      <c r="R1378" t="str">
        <f>RIGHT(N1378,LEN(N1378)-SEARCH("/",N1378,1))</f>
        <v>rock</v>
      </c>
      <c r="S1378" s="15">
        <f t="shared" si="42"/>
        <v>42677.669050925921</v>
      </c>
      <c r="T1378" s="15">
        <f t="shared" si="43"/>
        <v>42707.710717592592</v>
      </c>
    </row>
    <row r="1379" spans="1:20" ht="60" x14ac:dyDescent="0.25">
      <c r="A1379">
        <v>1377</v>
      </c>
      <c r="B1379" s="3" t="s">
        <v>2821</v>
      </c>
      <c r="C1379" s="3" t="s">
        <v>2822</v>
      </c>
      <c r="D1379" s="12">
        <v>1300</v>
      </c>
      <c r="E1379" s="12">
        <v>1510</v>
      </c>
      <c r="F1379" t="s">
        <v>16</v>
      </c>
      <c r="G1379" t="s">
        <v>17</v>
      </c>
      <c r="H1379" t="s">
        <v>18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1614</v>
      </c>
      <c r="O1379" s="8">
        <f>E1379/D1379*100</f>
        <v>116.15384615384616</v>
      </c>
      <c r="P1379" s="12">
        <f>E1379/L1379</f>
        <v>48.70967741935484</v>
      </c>
      <c r="Q1379" t="str">
        <f>LEFT(N1379,SEARCH("/",N1379,1)-1)</f>
        <v>music</v>
      </c>
      <c r="R1379" t="str">
        <f>RIGHT(N1379,LEN(N1379)-SEARCH("/",N1379,1))</f>
        <v>rock</v>
      </c>
      <c r="S1379" s="15">
        <f t="shared" si="42"/>
        <v>42747.219560185185</v>
      </c>
      <c r="T1379" s="15">
        <f t="shared" si="43"/>
        <v>42769.174305555556</v>
      </c>
    </row>
    <row r="1380" spans="1:20" x14ac:dyDescent="0.25">
      <c r="A1380">
        <v>1378</v>
      </c>
      <c r="B1380" s="3" t="s">
        <v>2823</v>
      </c>
      <c r="C1380" s="3" t="s">
        <v>2824</v>
      </c>
      <c r="D1380" s="12">
        <v>2000</v>
      </c>
      <c r="E1380" s="12">
        <v>4067</v>
      </c>
      <c r="F1380" t="s">
        <v>16</v>
      </c>
      <c r="G1380" t="s">
        <v>24</v>
      </c>
      <c r="H1380" t="s">
        <v>25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1614</v>
      </c>
      <c r="O1380" s="8">
        <f>E1380/D1380*100</f>
        <v>203.35000000000002</v>
      </c>
      <c r="P1380" s="12">
        <f>E1380/L1380</f>
        <v>30.578947368421051</v>
      </c>
      <c r="Q1380" t="str">
        <f>LEFT(N1380,SEARCH("/",N1380,1)-1)</f>
        <v>music</v>
      </c>
      <c r="R1380" t="str">
        <f>RIGHT(N1380,LEN(N1380)-SEARCH("/",N1380,1))</f>
        <v>rock</v>
      </c>
      <c r="S1380" s="15">
        <f t="shared" si="42"/>
        <v>42568.759374999994</v>
      </c>
      <c r="T1380" s="15">
        <f t="shared" si="43"/>
        <v>42583.759374999994</v>
      </c>
    </row>
    <row r="1381" spans="1:20" ht="30" x14ac:dyDescent="0.25">
      <c r="A1381">
        <v>1379</v>
      </c>
      <c r="B1381" s="3" t="s">
        <v>2825</v>
      </c>
      <c r="C1381" s="3" t="s">
        <v>2826</v>
      </c>
      <c r="D1381" s="12">
        <v>10000</v>
      </c>
      <c r="E1381" s="12">
        <v>11160</v>
      </c>
      <c r="F1381" t="s">
        <v>16</v>
      </c>
      <c r="G1381" t="s">
        <v>17</v>
      </c>
      <c r="H1381" t="s">
        <v>18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1614</v>
      </c>
      <c r="O1381" s="8">
        <f>E1381/D1381*100</f>
        <v>111.60000000000001</v>
      </c>
      <c r="P1381" s="12">
        <f>E1381/L1381</f>
        <v>73.907284768211923</v>
      </c>
      <c r="Q1381" t="str">
        <f>LEFT(N1381,SEARCH("/",N1381,1)-1)</f>
        <v>music</v>
      </c>
      <c r="R1381" t="str">
        <f>RIGHT(N1381,LEN(N1381)-SEARCH("/",N1381,1))</f>
        <v>rock</v>
      </c>
      <c r="S1381" s="15">
        <f t="shared" si="42"/>
        <v>42130.491620370376</v>
      </c>
      <c r="T1381" s="15">
        <f t="shared" si="43"/>
        <v>42160.491620370376</v>
      </c>
    </row>
    <row r="1382" spans="1:20" ht="45" x14ac:dyDescent="0.25">
      <c r="A1382">
        <v>1380</v>
      </c>
      <c r="B1382" s="3" t="s">
        <v>2827</v>
      </c>
      <c r="C1382" s="3" t="s">
        <v>2828</v>
      </c>
      <c r="D1382" s="12">
        <v>25</v>
      </c>
      <c r="E1382" s="12">
        <v>106</v>
      </c>
      <c r="F1382" t="s">
        <v>16</v>
      </c>
      <c r="G1382" t="s">
        <v>17</v>
      </c>
      <c r="H1382" t="s">
        <v>18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1614</v>
      </c>
      <c r="O1382" s="8">
        <f>E1382/D1382*100</f>
        <v>424</v>
      </c>
      <c r="P1382" s="12">
        <f>E1382/L1382</f>
        <v>21.2</v>
      </c>
      <c r="Q1382" t="str">
        <f>LEFT(N1382,SEARCH("/",N1382,1)-1)</f>
        <v>music</v>
      </c>
      <c r="R1382" t="str">
        <f>RIGHT(N1382,LEN(N1382)-SEARCH("/",N1382,1))</f>
        <v>rock</v>
      </c>
      <c r="S1382" s="15">
        <f t="shared" si="42"/>
        <v>42141.762800925921</v>
      </c>
      <c r="T1382" s="15">
        <f t="shared" si="43"/>
        <v>42164.083333333328</v>
      </c>
    </row>
    <row r="1383" spans="1:20" ht="60" x14ac:dyDescent="0.25">
      <c r="A1383">
        <v>1381</v>
      </c>
      <c r="B1383" s="3" t="s">
        <v>2829</v>
      </c>
      <c r="C1383" s="3" t="s">
        <v>2830</v>
      </c>
      <c r="D1383" s="12">
        <v>5000</v>
      </c>
      <c r="E1383" s="12">
        <v>5355</v>
      </c>
      <c r="F1383" t="s">
        <v>16</v>
      </c>
      <c r="G1383" t="s">
        <v>17</v>
      </c>
      <c r="H1383" t="s">
        <v>18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1614</v>
      </c>
      <c r="O1383" s="8">
        <f>E1383/D1383*100</f>
        <v>107.1</v>
      </c>
      <c r="P1383" s="12">
        <f>E1383/L1383</f>
        <v>73.356164383561648</v>
      </c>
      <c r="Q1383" t="str">
        <f>LEFT(N1383,SEARCH("/",N1383,1)-1)</f>
        <v>music</v>
      </c>
      <c r="R1383" t="str">
        <f>RIGHT(N1383,LEN(N1383)-SEARCH("/",N1383,1))</f>
        <v>rock</v>
      </c>
      <c r="S1383" s="15">
        <f t="shared" si="42"/>
        <v>42703.214409722219</v>
      </c>
      <c r="T1383" s="15">
        <f t="shared" si="43"/>
        <v>42733.214409722219</v>
      </c>
    </row>
    <row r="1384" spans="1:20" ht="45" x14ac:dyDescent="0.25">
      <c r="A1384">
        <v>1382</v>
      </c>
      <c r="B1384" s="3" t="s">
        <v>2831</v>
      </c>
      <c r="C1384" s="3" t="s">
        <v>2832</v>
      </c>
      <c r="D1384" s="12">
        <v>8000</v>
      </c>
      <c r="E1384" s="12">
        <v>8349</v>
      </c>
      <c r="F1384" t="s">
        <v>16</v>
      </c>
      <c r="G1384" t="s">
        <v>17</v>
      </c>
      <c r="H1384" t="s">
        <v>18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1614</v>
      </c>
      <c r="O1384" s="8">
        <f>E1384/D1384*100</f>
        <v>104.3625</v>
      </c>
      <c r="P1384" s="12">
        <f>E1384/L1384</f>
        <v>56.412162162162161</v>
      </c>
      <c r="Q1384" t="str">
        <f>LEFT(N1384,SEARCH("/",N1384,1)-1)</f>
        <v>music</v>
      </c>
      <c r="R1384" t="str">
        <f>RIGHT(N1384,LEN(N1384)-SEARCH("/",N1384,1))</f>
        <v>rock</v>
      </c>
      <c r="S1384" s="15">
        <f t="shared" si="42"/>
        <v>41370.800185185188</v>
      </c>
      <c r="T1384" s="15">
        <f t="shared" si="43"/>
        <v>41400.800185185188</v>
      </c>
    </row>
    <row r="1385" spans="1:20" ht="60" x14ac:dyDescent="0.25">
      <c r="A1385">
        <v>1383</v>
      </c>
      <c r="B1385" s="3" t="s">
        <v>2833</v>
      </c>
      <c r="C1385" s="3" t="s">
        <v>2834</v>
      </c>
      <c r="D1385" s="12">
        <v>2200</v>
      </c>
      <c r="E1385" s="12">
        <v>4673</v>
      </c>
      <c r="F1385" t="s">
        <v>16</v>
      </c>
      <c r="G1385" t="s">
        <v>159</v>
      </c>
      <c r="H1385" t="s">
        <v>160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1614</v>
      </c>
      <c r="O1385" s="8">
        <f>E1385/D1385*100</f>
        <v>212.40909090909091</v>
      </c>
      <c r="P1385" s="12">
        <f>E1385/L1385</f>
        <v>50.247311827956992</v>
      </c>
      <c r="Q1385" t="str">
        <f>LEFT(N1385,SEARCH("/",N1385,1)-1)</f>
        <v>music</v>
      </c>
      <c r="R1385" t="str">
        <f>RIGHT(N1385,LEN(N1385)-SEARCH("/",N1385,1))</f>
        <v>rock</v>
      </c>
      <c r="S1385" s="15">
        <f t="shared" si="42"/>
        <v>42707.074976851851</v>
      </c>
      <c r="T1385" s="15">
        <f t="shared" si="43"/>
        <v>42727.074976851851</v>
      </c>
    </row>
    <row r="1386" spans="1:20" ht="45" x14ac:dyDescent="0.25">
      <c r="A1386">
        <v>1384</v>
      </c>
      <c r="B1386" s="3" t="s">
        <v>2835</v>
      </c>
      <c r="C1386" s="3" t="s">
        <v>2836</v>
      </c>
      <c r="D1386" s="12">
        <v>3500</v>
      </c>
      <c r="E1386" s="12">
        <v>4343</v>
      </c>
      <c r="F1386" t="s">
        <v>16</v>
      </c>
      <c r="G1386" t="s">
        <v>17</v>
      </c>
      <c r="H1386" t="s">
        <v>18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1614</v>
      </c>
      <c r="O1386" s="8">
        <f>E1386/D1386*100</f>
        <v>124.08571428571429</v>
      </c>
      <c r="P1386" s="12">
        <f>E1386/L1386</f>
        <v>68.936507936507937</v>
      </c>
      <c r="Q1386" t="str">
        <f>LEFT(N1386,SEARCH("/",N1386,1)-1)</f>
        <v>music</v>
      </c>
      <c r="R1386" t="str">
        <f>RIGHT(N1386,LEN(N1386)-SEARCH("/",N1386,1))</f>
        <v>rock</v>
      </c>
      <c r="S1386" s="15">
        <f t="shared" si="42"/>
        <v>42160.735208333332</v>
      </c>
      <c r="T1386" s="15">
        <f t="shared" si="43"/>
        <v>42190.735208333332</v>
      </c>
    </row>
    <row r="1387" spans="1:20" ht="45" x14ac:dyDescent="0.25">
      <c r="A1387">
        <v>1385</v>
      </c>
      <c r="B1387" s="3" t="s">
        <v>2837</v>
      </c>
      <c r="C1387" s="3" t="s">
        <v>2838</v>
      </c>
      <c r="D1387" s="12">
        <v>8000</v>
      </c>
      <c r="E1387" s="12">
        <v>8832.49</v>
      </c>
      <c r="F1387" t="s">
        <v>16</v>
      </c>
      <c r="G1387" t="s">
        <v>502</v>
      </c>
      <c r="H1387" t="s">
        <v>55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1614</v>
      </c>
      <c r="O1387" s="8">
        <f>E1387/D1387*100</f>
        <v>110.406125</v>
      </c>
      <c r="P1387" s="12">
        <f>E1387/L1387</f>
        <v>65.914104477611943</v>
      </c>
      <c r="Q1387" t="str">
        <f>LEFT(N1387,SEARCH("/",N1387,1)-1)</f>
        <v>music</v>
      </c>
      <c r="R1387" t="str">
        <f>RIGHT(N1387,LEN(N1387)-SEARCH("/",N1387,1))</f>
        <v>rock</v>
      </c>
      <c r="S1387" s="15">
        <f t="shared" si="42"/>
        <v>42433.688900462963</v>
      </c>
      <c r="T1387" s="15">
        <f t="shared" si="43"/>
        <v>42489.507638888885</v>
      </c>
    </row>
    <row r="1388" spans="1:20" ht="30" x14ac:dyDescent="0.25">
      <c r="A1388">
        <v>1386</v>
      </c>
      <c r="B1388" s="3" t="s">
        <v>2839</v>
      </c>
      <c r="C1388" s="3" t="s">
        <v>2840</v>
      </c>
      <c r="D1388" s="12">
        <v>400</v>
      </c>
      <c r="E1388" s="12">
        <v>875</v>
      </c>
      <c r="F1388" t="s">
        <v>16</v>
      </c>
      <c r="G1388" t="s">
        <v>17</v>
      </c>
      <c r="H1388" t="s">
        <v>18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1614</v>
      </c>
      <c r="O1388" s="8">
        <f>E1388/D1388*100</f>
        <v>218.75</v>
      </c>
      <c r="P1388" s="12">
        <f>E1388/L1388</f>
        <v>62.5</v>
      </c>
      <c r="Q1388" t="str">
        <f>LEFT(N1388,SEARCH("/",N1388,1)-1)</f>
        <v>music</v>
      </c>
      <c r="R1388" t="str">
        <f>RIGHT(N1388,LEN(N1388)-SEARCH("/",N1388,1))</f>
        <v>rock</v>
      </c>
      <c r="S1388" s="15">
        <f t="shared" si="42"/>
        <v>42184.646863425922</v>
      </c>
      <c r="T1388" s="15">
        <f t="shared" si="43"/>
        <v>42214.646863425922</v>
      </c>
    </row>
    <row r="1389" spans="1:20" ht="60" x14ac:dyDescent="0.25">
      <c r="A1389">
        <v>1387</v>
      </c>
      <c r="B1389" s="3" t="s">
        <v>2841</v>
      </c>
      <c r="C1389" s="3" t="s">
        <v>2842</v>
      </c>
      <c r="D1389" s="12">
        <v>4000</v>
      </c>
      <c r="E1389" s="12">
        <v>5465</v>
      </c>
      <c r="F1389" t="s">
        <v>16</v>
      </c>
      <c r="G1389" t="s">
        <v>17</v>
      </c>
      <c r="H1389" t="s">
        <v>18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1614</v>
      </c>
      <c r="O1389" s="8">
        <f>E1389/D1389*100</f>
        <v>136.625</v>
      </c>
      <c r="P1389" s="12">
        <f>E1389/L1389</f>
        <v>70.064102564102569</v>
      </c>
      <c r="Q1389" t="str">
        <f>LEFT(N1389,SEARCH("/",N1389,1)-1)</f>
        <v>music</v>
      </c>
      <c r="R1389" t="str">
        <f>RIGHT(N1389,LEN(N1389)-SEARCH("/",N1389,1))</f>
        <v>rock</v>
      </c>
      <c r="S1389" s="15">
        <f t="shared" si="42"/>
        <v>42126.92123842593</v>
      </c>
      <c r="T1389" s="15">
        <f t="shared" si="43"/>
        <v>42158.1875</v>
      </c>
    </row>
    <row r="1390" spans="1:20" ht="60" x14ac:dyDescent="0.25">
      <c r="A1390">
        <v>1388</v>
      </c>
      <c r="B1390" s="3" t="s">
        <v>2843</v>
      </c>
      <c r="C1390" s="3" t="s">
        <v>2844</v>
      </c>
      <c r="D1390" s="12">
        <v>5000</v>
      </c>
      <c r="E1390" s="12">
        <v>6740.37</v>
      </c>
      <c r="F1390" t="s">
        <v>16</v>
      </c>
      <c r="G1390" t="s">
        <v>17</v>
      </c>
      <c r="H1390" t="s">
        <v>18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1614</v>
      </c>
      <c r="O1390" s="8">
        <f>E1390/D1390*100</f>
        <v>134.8074</v>
      </c>
      <c r="P1390" s="12">
        <f>E1390/L1390</f>
        <v>60.181874999999998</v>
      </c>
      <c r="Q1390" t="str">
        <f>LEFT(N1390,SEARCH("/",N1390,1)-1)</f>
        <v>music</v>
      </c>
      <c r="R1390" t="str">
        <f>RIGHT(N1390,LEN(N1390)-SEARCH("/",N1390,1))</f>
        <v>rock</v>
      </c>
      <c r="S1390" s="15">
        <f t="shared" si="42"/>
        <v>42634.614780092597</v>
      </c>
      <c r="T1390" s="15">
        <f t="shared" si="43"/>
        <v>42660.676388888889</v>
      </c>
    </row>
    <row r="1391" spans="1:20" ht="30" x14ac:dyDescent="0.25">
      <c r="A1391">
        <v>1389</v>
      </c>
      <c r="B1391" s="3" t="s">
        <v>2845</v>
      </c>
      <c r="C1391" s="3" t="s">
        <v>2846</v>
      </c>
      <c r="D1391" s="12">
        <v>500</v>
      </c>
      <c r="E1391" s="12">
        <v>727</v>
      </c>
      <c r="F1391" t="s">
        <v>16</v>
      </c>
      <c r="G1391" t="s">
        <v>24</v>
      </c>
      <c r="H1391" t="s">
        <v>25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1614</v>
      </c>
      <c r="O1391" s="8">
        <f>E1391/D1391*100</f>
        <v>145.4</v>
      </c>
      <c r="P1391" s="12">
        <f>E1391/L1391</f>
        <v>21.382352941176471</v>
      </c>
      <c r="Q1391" t="str">
        <f>LEFT(N1391,SEARCH("/",N1391,1)-1)</f>
        <v>music</v>
      </c>
      <c r="R1391" t="str">
        <f>RIGHT(N1391,LEN(N1391)-SEARCH("/",N1391,1))</f>
        <v>rock</v>
      </c>
      <c r="S1391" s="15">
        <f t="shared" si="42"/>
        <v>42565.480983796297</v>
      </c>
      <c r="T1391" s="15">
        <f t="shared" si="43"/>
        <v>42595.480983796297</v>
      </c>
    </row>
    <row r="1392" spans="1:20" ht="45" x14ac:dyDescent="0.25">
      <c r="A1392">
        <v>1390</v>
      </c>
      <c r="B1392" s="3" t="s">
        <v>2847</v>
      </c>
      <c r="C1392" s="3" t="s">
        <v>2848</v>
      </c>
      <c r="D1392" s="12">
        <v>2800</v>
      </c>
      <c r="E1392" s="12">
        <v>3055</v>
      </c>
      <c r="F1392" t="s">
        <v>16</v>
      </c>
      <c r="G1392" t="s">
        <v>17</v>
      </c>
      <c r="H1392" t="s">
        <v>18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1614</v>
      </c>
      <c r="O1392" s="8">
        <f>E1392/D1392*100</f>
        <v>109.10714285714285</v>
      </c>
      <c r="P1392" s="12">
        <f>E1392/L1392</f>
        <v>160.78947368421052</v>
      </c>
      <c r="Q1392" t="str">
        <f>LEFT(N1392,SEARCH("/",N1392,1)-1)</f>
        <v>music</v>
      </c>
      <c r="R1392" t="str">
        <f>RIGHT(N1392,LEN(N1392)-SEARCH("/",N1392,1))</f>
        <v>rock</v>
      </c>
      <c r="S1392" s="15">
        <f t="shared" si="42"/>
        <v>42087.803310185183</v>
      </c>
      <c r="T1392" s="15">
        <f t="shared" si="43"/>
        <v>42121.716666666667</v>
      </c>
    </row>
    <row r="1393" spans="1:20" ht="45" x14ac:dyDescent="0.25">
      <c r="A1393">
        <v>1391</v>
      </c>
      <c r="B1393" s="3" t="s">
        <v>2849</v>
      </c>
      <c r="C1393" s="3" t="s">
        <v>2850</v>
      </c>
      <c r="D1393" s="12">
        <v>500</v>
      </c>
      <c r="E1393" s="12">
        <v>551</v>
      </c>
      <c r="F1393" t="s">
        <v>16</v>
      </c>
      <c r="G1393" t="s">
        <v>17</v>
      </c>
      <c r="H1393" t="s">
        <v>18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1614</v>
      </c>
      <c r="O1393" s="8">
        <f>E1393/D1393*100</f>
        <v>110.2</v>
      </c>
      <c r="P1393" s="12">
        <f>E1393/L1393</f>
        <v>42.384615384615387</v>
      </c>
      <c r="Q1393" t="str">
        <f>LEFT(N1393,SEARCH("/",N1393,1)-1)</f>
        <v>music</v>
      </c>
      <c r="R1393" t="str">
        <f>RIGHT(N1393,LEN(N1393)-SEARCH("/",N1393,1))</f>
        <v>rock</v>
      </c>
      <c r="S1393" s="15">
        <f t="shared" si="42"/>
        <v>42193.650671296295</v>
      </c>
      <c r="T1393" s="15">
        <f t="shared" si="43"/>
        <v>42238.207638888889</v>
      </c>
    </row>
    <row r="1394" spans="1:20" ht="45" x14ac:dyDescent="0.25">
      <c r="A1394">
        <v>1392</v>
      </c>
      <c r="B1394" s="3" t="s">
        <v>2851</v>
      </c>
      <c r="C1394" s="3" t="s">
        <v>2852</v>
      </c>
      <c r="D1394" s="12">
        <v>2500</v>
      </c>
      <c r="E1394" s="12">
        <v>2841</v>
      </c>
      <c r="F1394" t="s">
        <v>16</v>
      </c>
      <c r="G1394" t="s">
        <v>17</v>
      </c>
      <c r="H1394" t="s">
        <v>18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1614</v>
      </c>
      <c r="O1394" s="8">
        <f>E1394/D1394*100</f>
        <v>113.64000000000001</v>
      </c>
      <c r="P1394" s="12">
        <f>E1394/L1394</f>
        <v>27.317307692307693</v>
      </c>
      <c r="Q1394" t="str">
        <f>LEFT(N1394,SEARCH("/",N1394,1)-1)</f>
        <v>music</v>
      </c>
      <c r="R1394" t="str">
        <f>RIGHT(N1394,LEN(N1394)-SEARCH("/",N1394,1))</f>
        <v>rock</v>
      </c>
      <c r="S1394" s="15">
        <f t="shared" si="42"/>
        <v>42401.154930555553</v>
      </c>
      <c r="T1394" s="15">
        <f t="shared" si="43"/>
        <v>42432.154930555553</v>
      </c>
    </row>
    <row r="1395" spans="1:20" ht="30" x14ac:dyDescent="0.25">
      <c r="A1395">
        <v>1393</v>
      </c>
      <c r="B1395" s="3" t="s">
        <v>2853</v>
      </c>
      <c r="C1395" s="3" t="s">
        <v>2854</v>
      </c>
      <c r="D1395" s="12">
        <v>10000</v>
      </c>
      <c r="E1395" s="12">
        <v>10235</v>
      </c>
      <c r="F1395" t="s">
        <v>16</v>
      </c>
      <c r="G1395" t="s">
        <v>17</v>
      </c>
      <c r="H1395" t="s">
        <v>18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1614</v>
      </c>
      <c r="O1395" s="8">
        <f>E1395/D1395*100</f>
        <v>102.35000000000001</v>
      </c>
      <c r="P1395" s="12">
        <f>E1395/L1395</f>
        <v>196.82692307692307</v>
      </c>
      <c r="Q1395" t="str">
        <f>LEFT(N1395,SEARCH("/",N1395,1)-1)</f>
        <v>music</v>
      </c>
      <c r="R1395" t="str">
        <f>RIGHT(N1395,LEN(N1395)-SEARCH("/",N1395,1))</f>
        <v>rock</v>
      </c>
      <c r="S1395" s="15">
        <f t="shared" si="42"/>
        <v>42553.681979166664</v>
      </c>
      <c r="T1395" s="15">
        <f t="shared" si="43"/>
        <v>42583.681979166664</v>
      </c>
    </row>
    <row r="1396" spans="1:20" ht="45" x14ac:dyDescent="0.25">
      <c r="A1396">
        <v>1394</v>
      </c>
      <c r="B1396" s="3" t="s">
        <v>2855</v>
      </c>
      <c r="C1396" s="3" t="s">
        <v>2856</v>
      </c>
      <c r="D1396" s="12">
        <v>750</v>
      </c>
      <c r="E1396" s="12">
        <v>916</v>
      </c>
      <c r="F1396" t="s">
        <v>16</v>
      </c>
      <c r="G1396" t="s">
        <v>17</v>
      </c>
      <c r="H1396" t="s">
        <v>18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1614</v>
      </c>
      <c r="O1396" s="8">
        <f>E1396/D1396*100</f>
        <v>122.13333333333334</v>
      </c>
      <c r="P1396" s="12">
        <f>E1396/L1396</f>
        <v>53.882352941176471</v>
      </c>
      <c r="Q1396" t="str">
        <f>LEFT(N1396,SEARCH("/",N1396,1)-1)</f>
        <v>music</v>
      </c>
      <c r="R1396" t="str">
        <f>RIGHT(N1396,LEN(N1396)-SEARCH("/",N1396,1))</f>
        <v>rock</v>
      </c>
      <c r="S1396" s="15">
        <f t="shared" si="42"/>
        <v>42752.144976851851</v>
      </c>
      <c r="T1396" s="15">
        <f t="shared" si="43"/>
        <v>42795.125</v>
      </c>
    </row>
    <row r="1397" spans="1:20" ht="30" x14ac:dyDescent="0.25">
      <c r="A1397">
        <v>1395</v>
      </c>
      <c r="B1397" s="3" t="s">
        <v>2857</v>
      </c>
      <c r="C1397" s="3" t="s">
        <v>2858</v>
      </c>
      <c r="D1397" s="12">
        <v>3500</v>
      </c>
      <c r="E1397" s="12">
        <v>3916</v>
      </c>
      <c r="F1397" t="s">
        <v>16</v>
      </c>
      <c r="G1397" t="s">
        <v>17</v>
      </c>
      <c r="H1397" t="s">
        <v>18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1614</v>
      </c>
      <c r="O1397" s="8">
        <f>E1397/D1397*100</f>
        <v>111.88571428571427</v>
      </c>
      <c r="P1397" s="12">
        <f>E1397/L1397</f>
        <v>47.756097560975611</v>
      </c>
      <c r="Q1397" t="str">
        <f>LEFT(N1397,SEARCH("/",N1397,1)-1)</f>
        <v>music</v>
      </c>
      <c r="R1397" t="str">
        <f>RIGHT(N1397,LEN(N1397)-SEARCH("/",N1397,1))</f>
        <v>rock</v>
      </c>
      <c r="S1397" s="15">
        <f t="shared" si="42"/>
        <v>42719.90834490741</v>
      </c>
      <c r="T1397" s="15">
        <f t="shared" si="43"/>
        <v>42749.90834490741</v>
      </c>
    </row>
    <row r="1398" spans="1:20" ht="60" x14ac:dyDescent="0.25">
      <c r="A1398">
        <v>1396</v>
      </c>
      <c r="B1398" s="3" t="s">
        <v>2859</v>
      </c>
      <c r="C1398" s="3" t="s">
        <v>2860</v>
      </c>
      <c r="D1398" s="12">
        <v>6000</v>
      </c>
      <c r="E1398" s="12">
        <v>6438</v>
      </c>
      <c r="F1398" t="s">
        <v>16</v>
      </c>
      <c r="G1398" t="s">
        <v>17</v>
      </c>
      <c r="H1398" t="s">
        <v>18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1614</v>
      </c>
      <c r="O1398" s="8">
        <f>E1398/D1398*100</f>
        <v>107.3</v>
      </c>
      <c r="P1398" s="12">
        <f>E1398/L1398</f>
        <v>88.191780821917803</v>
      </c>
      <c r="Q1398" t="str">
        <f>LEFT(N1398,SEARCH("/",N1398,1)-1)</f>
        <v>music</v>
      </c>
      <c r="R1398" t="str">
        <f>RIGHT(N1398,LEN(N1398)-SEARCH("/",N1398,1))</f>
        <v>rock</v>
      </c>
      <c r="S1398" s="15">
        <f t="shared" si="42"/>
        <v>42018.99863425926</v>
      </c>
      <c r="T1398" s="15">
        <f t="shared" si="43"/>
        <v>42048.99863425926</v>
      </c>
    </row>
    <row r="1399" spans="1:20" ht="45" x14ac:dyDescent="0.25">
      <c r="A1399">
        <v>1397</v>
      </c>
      <c r="B1399" s="3" t="s">
        <v>2861</v>
      </c>
      <c r="C1399" s="3" t="s">
        <v>2862</v>
      </c>
      <c r="D1399" s="12">
        <v>10000</v>
      </c>
      <c r="E1399" s="12">
        <v>11385</v>
      </c>
      <c r="F1399" t="s">
        <v>16</v>
      </c>
      <c r="G1399" t="s">
        <v>17</v>
      </c>
      <c r="H1399" t="s">
        <v>18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1614</v>
      </c>
      <c r="O1399" s="8">
        <f>E1399/D1399*100</f>
        <v>113.85000000000001</v>
      </c>
      <c r="P1399" s="12">
        <f>E1399/L1399</f>
        <v>72.056962025316452</v>
      </c>
      <c r="Q1399" t="str">
        <f>LEFT(N1399,SEARCH("/",N1399,1)-1)</f>
        <v>music</v>
      </c>
      <c r="R1399" t="str">
        <f>RIGHT(N1399,LEN(N1399)-SEARCH("/",N1399,1))</f>
        <v>rock</v>
      </c>
      <c r="S1399" s="15">
        <f t="shared" si="42"/>
        <v>42640.917939814812</v>
      </c>
      <c r="T1399" s="15">
        <f t="shared" si="43"/>
        <v>42670.888194444444</v>
      </c>
    </row>
    <row r="1400" spans="1:20" ht="45" x14ac:dyDescent="0.25">
      <c r="A1400">
        <v>1398</v>
      </c>
      <c r="B1400" s="3" t="s">
        <v>2863</v>
      </c>
      <c r="C1400" s="3" t="s">
        <v>2864</v>
      </c>
      <c r="D1400" s="12">
        <v>4400</v>
      </c>
      <c r="E1400" s="12">
        <v>4826</v>
      </c>
      <c r="F1400" t="s">
        <v>16</v>
      </c>
      <c r="G1400" t="s">
        <v>17</v>
      </c>
      <c r="H1400" t="s">
        <v>18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1614</v>
      </c>
      <c r="O1400" s="8">
        <f>E1400/D1400*100</f>
        <v>109.68181818181819</v>
      </c>
      <c r="P1400" s="12">
        <f>E1400/L1400</f>
        <v>74.246153846153845</v>
      </c>
      <c r="Q1400" t="str">
        <f>LEFT(N1400,SEARCH("/",N1400,1)-1)</f>
        <v>music</v>
      </c>
      <c r="R1400" t="str">
        <f>RIGHT(N1400,LEN(N1400)-SEARCH("/",N1400,1))</f>
        <v>rock</v>
      </c>
      <c r="S1400" s="15">
        <f t="shared" si="42"/>
        <v>42526.874236111107</v>
      </c>
      <c r="T1400" s="15">
        <f t="shared" si="43"/>
        <v>42556.874236111107</v>
      </c>
    </row>
    <row r="1401" spans="1:20" ht="45" x14ac:dyDescent="0.25">
      <c r="A1401">
        <v>1399</v>
      </c>
      <c r="B1401" s="3" t="s">
        <v>2865</v>
      </c>
      <c r="C1401" s="3" t="s">
        <v>2866</v>
      </c>
      <c r="D1401" s="12">
        <v>9000</v>
      </c>
      <c r="E1401" s="12">
        <v>11353</v>
      </c>
      <c r="F1401" t="s">
        <v>16</v>
      </c>
      <c r="G1401" t="s">
        <v>17</v>
      </c>
      <c r="H1401" t="s">
        <v>18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1614</v>
      </c>
      <c r="O1401" s="8">
        <f>E1401/D1401*100</f>
        <v>126.14444444444443</v>
      </c>
      <c r="P1401" s="12">
        <f>E1401/L1401</f>
        <v>61.701086956521742</v>
      </c>
      <c r="Q1401" t="str">
        <f>LEFT(N1401,SEARCH("/",N1401,1)-1)</f>
        <v>music</v>
      </c>
      <c r="R1401" t="str">
        <f>RIGHT(N1401,LEN(N1401)-SEARCH("/",N1401,1))</f>
        <v>rock</v>
      </c>
      <c r="S1401" s="15">
        <f t="shared" si="42"/>
        <v>41889.004317129627</v>
      </c>
      <c r="T1401" s="15">
        <f t="shared" si="43"/>
        <v>41919.004317129627</v>
      </c>
    </row>
    <row r="1402" spans="1:20" ht="45" x14ac:dyDescent="0.25">
      <c r="A1402">
        <v>1400</v>
      </c>
      <c r="B1402" s="3" t="s">
        <v>2867</v>
      </c>
      <c r="C1402" s="3" t="s">
        <v>2868</v>
      </c>
      <c r="D1402" s="12">
        <v>350</v>
      </c>
      <c r="E1402" s="12">
        <v>586</v>
      </c>
      <c r="F1402" t="s">
        <v>16</v>
      </c>
      <c r="G1402" t="s">
        <v>24</v>
      </c>
      <c r="H1402" t="s">
        <v>25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1614</v>
      </c>
      <c r="O1402" s="8">
        <f>E1402/D1402*100</f>
        <v>167.42857142857144</v>
      </c>
      <c r="P1402" s="12">
        <f>E1402/L1402</f>
        <v>17.235294117647058</v>
      </c>
      <c r="Q1402" t="str">
        <f>LEFT(N1402,SEARCH("/",N1402,1)-1)</f>
        <v>music</v>
      </c>
      <c r="R1402" t="str">
        <f>RIGHT(N1402,LEN(N1402)-SEARCH("/",N1402,1))</f>
        <v>rock</v>
      </c>
      <c r="S1402" s="15">
        <f t="shared" si="42"/>
        <v>42498.341122685189</v>
      </c>
      <c r="T1402" s="15">
        <f t="shared" si="43"/>
        <v>42533.229166666672</v>
      </c>
    </row>
    <row r="1403" spans="1:20" ht="60" x14ac:dyDescent="0.25">
      <c r="A1403">
        <v>1401</v>
      </c>
      <c r="B1403" s="3" t="s">
        <v>2869</v>
      </c>
      <c r="C1403" s="3" t="s">
        <v>2870</v>
      </c>
      <c r="D1403" s="12">
        <v>2500</v>
      </c>
      <c r="E1403" s="12">
        <v>12413</v>
      </c>
      <c r="F1403" t="s">
        <v>16</v>
      </c>
      <c r="G1403" t="s">
        <v>17</v>
      </c>
      <c r="H1403" t="s">
        <v>18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1614</v>
      </c>
      <c r="O1403" s="8">
        <f>E1403/D1403*100</f>
        <v>496.52000000000004</v>
      </c>
      <c r="P1403" s="12">
        <f>E1403/L1403</f>
        <v>51.720833333333331</v>
      </c>
      <c r="Q1403" t="str">
        <f>LEFT(N1403,SEARCH("/",N1403,1)-1)</f>
        <v>music</v>
      </c>
      <c r="R1403" t="str">
        <f>RIGHT(N1403,LEN(N1403)-SEARCH("/",N1403,1))</f>
        <v>rock</v>
      </c>
      <c r="S1403" s="15">
        <f t="shared" si="42"/>
        <v>41399.99622685185</v>
      </c>
      <c r="T1403" s="15">
        <f t="shared" si="43"/>
        <v>41420.99622685185</v>
      </c>
    </row>
    <row r="1404" spans="1:20" ht="60" x14ac:dyDescent="0.25">
      <c r="A1404">
        <v>1402</v>
      </c>
      <c r="B1404" s="3" t="s">
        <v>2871</v>
      </c>
      <c r="C1404" s="3" t="s">
        <v>2872</v>
      </c>
      <c r="D1404" s="12">
        <v>2500</v>
      </c>
      <c r="E1404" s="12">
        <v>2729</v>
      </c>
      <c r="F1404" t="s">
        <v>16</v>
      </c>
      <c r="G1404" t="s">
        <v>24</v>
      </c>
      <c r="H1404" t="s">
        <v>25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1614</v>
      </c>
      <c r="O1404" s="8">
        <f>E1404/D1404*100</f>
        <v>109.16</v>
      </c>
      <c r="P1404" s="12">
        <f>E1404/L1404</f>
        <v>24.150442477876105</v>
      </c>
      <c r="Q1404" t="str">
        <f>LEFT(N1404,SEARCH("/",N1404,1)-1)</f>
        <v>music</v>
      </c>
      <c r="R1404" t="str">
        <f>RIGHT(N1404,LEN(N1404)-SEARCH("/",N1404,1))</f>
        <v>rock</v>
      </c>
      <c r="S1404" s="15">
        <f t="shared" si="42"/>
        <v>42065.053368055553</v>
      </c>
      <c r="T1404" s="15">
        <f t="shared" si="43"/>
        <v>42125.011701388896</v>
      </c>
    </row>
    <row r="1405" spans="1:20" ht="60" x14ac:dyDescent="0.25">
      <c r="A1405">
        <v>1403</v>
      </c>
      <c r="B1405" s="3" t="s">
        <v>2873</v>
      </c>
      <c r="C1405" s="3" t="s">
        <v>2874</v>
      </c>
      <c r="D1405" s="12">
        <v>4000</v>
      </c>
      <c r="E1405" s="12">
        <v>4103</v>
      </c>
      <c r="F1405" t="s">
        <v>16</v>
      </c>
      <c r="G1405" t="s">
        <v>17</v>
      </c>
      <c r="H1405" t="s">
        <v>18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1614</v>
      </c>
      <c r="O1405" s="8">
        <f>E1405/D1405*100</f>
        <v>102.57499999999999</v>
      </c>
      <c r="P1405" s="12">
        <f>E1405/L1405</f>
        <v>62.166666666666664</v>
      </c>
      <c r="Q1405" t="str">
        <f>LEFT(N1405,SEARCH("/",N1405,1)-1)</f>
        <v>music</v>
      </c>
      <c r="R1405" t="str">
        <f>RIGHT(N1405,LEN(N1405)-SEARCH("/",N1405,1))</f>
        <v>rock</v>
      </c>
      <c r="S1405" s="15">
        <f t="shared" si="42"/>
        <v>41451.062905092593</v>
      </c>
      <c r="T1405" s="15">
        <f t="shared" si="43"/>
        <v>41481.062905092593</v>
      </c>
    </row>
    <row r="1406" spans="1:20" ht="60" x14ac:dyDescent="0.25">
      <c r="A1406">
        <v>1404</v>
      </c>
      <c r="B1406" s="3" t="s">
        <v>2875</v>
      </c>
      <c r="C1406" s="3" t="s">
        <v>2876</v>
      </c>
      <c r="D1406" s="12">
        <v>14500</v>
      </c>
      <c r="E1406" s="12">
        <v>241</v>
      </c>
      <c r="F1406" t="s">
        <v>357</v>
      </c>
      <c r="G1406" t="s">
        <v>24</v>
      </c>
      <c r="H1406" t="s">
        <v>25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2877</v>
      </c>
      <c r="O1406" s="8">
        <f>E1406/D1406*100</f>
        <v>1.6620689655172414</v>
      </c>
      <c r="P1406" s="12">
        <f>E1406/L1406</f>
        <v>48.2</v>
      </c>
      <c r="Q1406" t="str">
        <f>LEFT(N1406,SEARCH("/",N1406,1)-1)</f>
        <v>publishing</v>
      </c>
      <c r="R1406" t="str">
        <f>RIGHT(N1406,LEN(N1406)-SEARCH("/",N1406,1))</f>
        <v>translations</v>
      </c>
      <c r="S1406" s="15">
        <f t="shared" si="42"/>
        <v>42032.510243055556</v>
      </c>
      <c r="T1406" s="15">
        <f t="shared" si="43"/>
        <v>42057.510243055556</v>
      </c>
    </row>
    <row r="1407" spans="1:20" ht="30" x14ac:dyDescent="0.25">
      <c r="A1407">
        <v>1405</v>
      </c>
      <c r="B1407" s="3" t="s">
        <v>2878</v>
      </c>
      <c r="C1407" s="3" t="s">
        <v>2879</v>
      </c>
      <c r="D1407" s="12">
        <v>25000</v>
      </c>
      <c r="E1407" s="12">
        <v>105</v>
      </c>
      <c r="F1407" t="s">
        <v>357</v>
      </c>
      <c r="G1407" t="s">
        <v>17</v>
      </c>
      <c r="H1407" t="s">
        <v>18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2877</v>
      </c>
      <c r="O1407" s="8">
        <f>E1407/D1407*100</f>
        <v>0.42</v>
      </c>
      <c r="P1407" s="12">
        <f>E1407/L1407</f>
        <v>6.1764705882352944</v>
      </c>
      <c r="Q1407" t="str">
        <f>LEFT(N1407,SEARCH("/",N1407,1)-1)</f>
        <v>publishing</v>
      </c>
      <c r="R1407" t="str">
        <f>RIGHT(N1407,LEN(N1407)-SEARCH("/",N1407,1))</f>
        <v>translations</v>
      </c>
      <c r="S1407" s="15">
        <f t="shared" si="42"/>
        <v>41941.680567129632</v>
      </c>
      <c r="T1407" s="15">
        <f t="shared" si="43"/>
        <v>41971.722233796296</v>
      </c>
    </row>
    <row r="1408" spans="1:20" ht="30" x14ac:dyDescent="0.25">
      <c r="A1408">
        <v>1406</v>
      </c>
      <c r="B1408" s="3" t="s">
        <v>2880</v>
      </c>
      <c r="C1408" s="3" t="s">
        <v>2881</v>
      </c>
      <c r="D1408" s="12">
        <v>12000</v>
      </c>
      <c r="E1408" s="12">
        <v>15</v>
      </c>
      <c r="F1408" t="s">
        <v>357</v>
      </c>
      <c r="G1408" t="s">
        <v>1224</v>
      </c>
      <c r="H1408" t="s">
        <v>55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2877</v>
      </c>
      <c r="O1408" s="8">
        <f>E1408/D1408*100</f>
        <v>0.125</v>
      </c>
      <c r="P1408" s="12">
        <f>E1408/L1408</f>
        <v>5</v>
      </c>
      <c r="Q1408" t="str">
        <f>LEFT(N1408,SEARCH("/",N1408,1)-1)</f>
        <v>publishing</v>
      </c>
      <c r="R1408" t="str">
        <f>RIGHT(N1408,LEN(N1408)-SEARCH("/",N1408,1))</f>
        <v>translations</v>
      </c>
      <c r="S1408" s="15">
        <f t="shared" si="42"/>
        <v>42297.432951388888</v>
      </c>
      <c r="T1408" s="15">
        <f t="shared" si="43"/>
        <v>42350.416666666672</v>
      </c>
    </row>
    <row r="1409" spans="1:20" ht="45" x14ac:dyDescent="0.25">
      <c r="A1409">
        <v>1407</v>
      </c>
      <c r="B1409" s="3" t="s">
        <v>2882</v>
      </c>
      <c r="C1409" s="3" t="s">
        <v>2883</v>
      </c>
      <c r="D1409" s="12">
        <v>3000</v>
      </c>
      <c r="E1409" s="12">
        <v>15</v>
      </c>
      <c r="F1409" t="s">
        <v>357</v>
      </c>
      <c r="G1409" t="s">
        <v>17</v>
      </c>
      <c r="H1409" t="s">
        <v>18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2877</v>
      </c>
      <c r="O1409" s="8">
        <f>E1409/D1409*100</f>
        <v>0.5</v>
      </c>
      <c r="P1409" s="12">
        <f>E1409/L1409</f>
        <v>7.5</v>
      </c>
      <c r="Q1409" t="str">
        <f>LEFT(N1409,SEARCH("/",N1409,1)-1)</f>
        <v>publishing</v>
      </c>
      <c r="R1409" t="str">
        <f>RIGHT(N1409,LEN(N1409)-SEARCH("/",N1409,1))</f>
        <v>translations</v>
      </c>
      <c r="S1409" s="15">
        <f t="shared" si="42"/>
        <v>41838.536782407406</v>
      </c>
      <c r="T1409" s="15">
        <f t="shared" si="43"/>
        <v>41863.536782407406</v>
      </c>
    </row>
    <row r="1410" spans="1:20" ht="60" x14ac:dyDescent="0.25">
      <c r="A1410">
        <v>1408</v>
      </c>
      <c r="B1410" s="3" t="s">
        <v>2884</v>
      </c>
      <c r="C1410" s="3" t="s">
        <v>2885</v>
      </c>
      <c r="D1410" s="12">
        <v>1000</v>
      </c>
      <c r="E1410" s="12">
        <v>72</v>
      </c>
      <c r="F1410" t="s">
        <v>357</v>
      </c>
      <c r="G1410" t="s">
        <v>24</v>
      </c>
      <c r="H1410" t="s">
        <v>25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2877</v>
      </c>
      <c r="O1410" s="8">
        <f>E1410/D1410*100</f>
        <v>7.1999999999999993</v>
      </c>
      <c r="P1410" s="12">
        <f>E1410/L1410</f>
        <v>12</v>
      </c>
      <c r="Q1410" t="str">
        <f>LEFT(N1410,SEARCH("/",N1410,1)-1)</f>
        <v>publishing</v>
      </c>
      <c r="R1410" t="str">
        <f>RIGHT(N1410,LEN(N1410)-SEARCH("/",N1410,1))</f>
        <v>translations</v>
      </c>
      <c r="S1410" s="15">
        <f t="shared" si="42"/>
        <v>42291.872175925921</v>
      </c>
      <c r="T1410" s="15">
        <f t="shared" si="43"/>
        <v>42321.913842592592</v>
      </c>
    </row>
    <row r="1411" spans="1:20" ht="45" x14ac:dyDescent="0.25">
      <c r="A1411">
        <v>1409</v>
      </c>
      <c r="B1411" s="3" t="s">
        <v>2886</v>
      </c>
      <c r="C1411" s="3" t="s">
        <v>2887</v>
      </c>
      <c r="D1411" s="12">
        <v>4000</v>
      </c>
      <c r="E1411" s="12">
        <v>0</v>
      </c>
      <c r="F1411" t="s">
        <v>357</v>
      </c>
      <c r="G1411" t="s">
        <v>17</v>
      </c>
      <c r="H1411" t="s">
        <v>18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2877</v>
      </c>
      <c r="O1411" s="8">
        <f>E1411/D1411*100</f>
        <v>0</v>
      </c>
      <c r="P1411" s="12" t="e">
        <f>E1411/L1411</f>
        <v>#DIV/0!</v>
      </c>
      <c r="Q1411" t="str">
        <f>LEFT(N1411,SEARCH("/",N1411,1)-1)</f>
        <v>publishing</v>
      </c>
      <c r="R1411" t="str">
        <f>RIGHT(N1411,LEN(N1411)-SEARCH("/",N1411,1))</f>
        <v>translations</v>
      </c>
      <c r="S1411" s="15">
        <f t="shared" ref="S1411:S1474" si="44">(((J1411/60)/60)/24)+DATE(1970,1,1)</f>
        <v>41945.133506944447</v>
      </c>
      <c r="T1411" s="15">
        <f t="shared" ref="T1411:T1474" si="45">(((I1411/60)/60)/24)+DATE(1970,1,1)</f>
        <v>42005.175173611111</v>
      </c>
    </row>
    <row r="1412" spans="1:20" ht="60" x14ac:dyDescent="0.25">
      <c r="A1412">
        <v>1410</v>
      </c>
      <c r="B1412" s="3" t="s">
        <v>2888</v>
      </c>
      <c r="C1412" s="3" t="s">
        <v>2889</v>
      </c>
      <c r="D1412" s="12">
        <v>6000</v>
      </c>
      <c r="E1412" s="12">
        <v>1</v>
      </c>
      <c r="F1412" t="s">
        <v>357</v>
      </c>
      <c r="G1412" t="s">
        <v>1224</v>
      </c>
      <c r="H1412" t="s">
        <v>55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2877</v>
      </c>
      <c r="O1412" s="8">
        <f>E1412/D1412*100</f>
        <v>1.6666666666666666E-2</v>
      </c>
      <c r="P1412" s="12">
        <f>E1412/L1412</f>
        <v>1</v>
      </c>
      <c r="Q1412" t="str">
        <f>LEFT(N1412,SEARCH("/",N1412,1)-1)</f>
        <v>publishing</v>
      </c>
      <c r="R1412" t="str">
        <f>RIGHT(N1412,LEN(N1412)-SEARCH("/",N1412,1))</f>
        <v>translations</v>
      </c>
      <c r="S1412" s="15">
        <f t="shared" si="44"/>
        <v>42479.318518518514</v>
      </c>
      <c r="T1412" s="15">
        <f t="shared" si="45"/>
        <v>42524.318518518514</v>
      </c>
    </row>
    <row r="1413" spans="1:20" ht="60" x14ac:dyDescent="0.25">
      <c r="A1413">
        <v>1411</v>
      </c>
      <c r="B1413" s="3" t="s">
        <v>2890</v>
      </c>
      <c r="C1413" s="3" t="s">
        <v>2891</v>
      </c>
      <c r="D1413" s="12">
        <v>3000</v>
      </c>
      <c r="E1413" s="12">
        <v>7</v>
      </c>
      <c r="F1413" t="s">
        <v>357</v>
      </c>
      <c r="G1413" t="s">
        <v>24</v>
      </c>
      <c r="H1413" t="s">
        <v>25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2877</v>
      </c>
      <c r="O1413" s="8">
        <f>E1413/D1413*100</f>
        <v>0.23333333333333336</v>
      </c>
      <c r="P1413" s="12">
        <f>E1413/L1413</f>
        <v>2.3333333333333335</v>
      </c>
      <c r="Q1413" t="str">
        <f>LEFT(N1413,SEARCH("/",N1413,1)-1)</f>
        <v>publishing</v>
      </c>
      <c r="R1413" t="str">
        <f>RIGHT(N1413,LEN(N1413)-SEARCH("/",N1413,1))</f>
        <v>translations</v>
      </c>
      <c r="S1413" s="15">
        <f t="shared" si="44"/>
        <v>42013.059027777781</v>
      </c>
      <c r="T1413" s="15">
        <f t="shared" si="45"/>
        <v>42041.059027777781</v>
      </c>
    </row>
    <row r="1414" spans="1:20" ht="45" x14ac:dyDescent="0.25">
      <c r="A1414">
        <v>1412</v>
      </c>
      <c r="B1414" s="3" t="s">
        <v>2892</v>
      </c>
      <c r="C1414" s="3" t="s">
        <v>2893</v>
      </c>
      <c r="D1414" s="12">
        <v>7000</v>
      </c>
      <c r="E1414" s="12">
        <v>320</v>
      </c>
      <c r="F1414" t="s">
        <v>357</v>
      </c>
      <c r="G1414" t="s">
        <v>17</v>
      </c>
      <c r="H1414" t="s">
        <v>18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2877</v>
      </c>
      <c r="O1414" s="8">
        <f>E1414/D1414*100</f>
        <v>4.5714285714285712</v>
      </c>
      <c r="P1414" s="12">
        <f>E1414/L1414</f>
        <v>24.615384615384617</v>
      </c>
      <c r="Q1414" t="str">
        <f>LEFT(N1414,SEARCH("/",N1414,1)-1)</f>
        <v>publishing</v>
      </c>
      <c r="R1414" t="str">
        <f>RIGHT(N1414,LEN(N1414)-SEARCH("/",N1414,1))</f>
        <v>translations</v>
      </c>
      <c r="S1414" s="15">
        <f t="shared" si="44"/>
        <v>41947.063645833332</v>
      </c>
      <c r="T1414" s="15">
        <f t="shared" si="45"/>
        <v>41977.063645833332</v>
      </c>
    </row>
    <row r="1415" spans="1:20" ht="60" x14ac:dyDescent="0.25">
      <c r="A1415">
        <v>1413</v>
      </c>
      <c r="B1415" s="3" t="s">
        <v>2894</v>
      </c>
      <c r="C1415" s="3" t="s">
        <v>2895</v>
      </c>
      <c r="D1415" s="12">
        <v>2000</v>
      </c>
      <c r="E1415" s="12">
        <v>100</v>
      </c>
      <c r="F1415" t="s">
        <v>357</v>
      </c>
      <c r="G1415" t="s">
        <v>1224</v>
      </c>
      <c r="H1415" t="s">
        <v>55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2877</v>
      </c>
      <c r="O1415" s="8">
        <f>E1415/D1415*100</f>
        <v>5</v>
      </c>
      <c r="P1415" s="12">
        <f>E1415/L1415</f>
        <v>100</v>
      </c>
      <c r="Q1415" t="str">
        <f>LEFT(N1415,SEARCH("/",N1415,1)-1)</f>
        <v>publishing</v>
      </c>
      <c r="R1415" t="str">
        <f>RIGHT(N1415,LEN(N1415)-SEARCH("/",N1415,1))</f>
        <v>translations</v>
      </c>
      <c r="S1415" s="15">
        <f t="shared" si="44"/>
        <v>42360.437152777777</v>
      </c>
      <c r="T1415" s="15">
        <f t="shared" si="45"/>
        <v>42420.437152777777</v>
      </c>
    </row>
    <row r="1416" spans="1:20" ht="60" x14ac:dyDescent="0.25">
      <c r="A1416">
        <v>1414</v>
      </c>
      <c r="B1416" s="3" t="s">
        <v>2896</v>
      </c>
      <c r="C1416" s="3" t="s">
        <v>2897</v>
      </c>
      <c r="D1416" s="12">
        <v>500</v>
      </c>
      <c r="E1416" s="12">
        <v>1</v>
      </c>
      <c r="F1416" t="s">
        <v>357</v>
      </c>
      <c r="G1416" t="s">
        <v>17</v>
      </c>
      <c r="H1416" t="s">
        <v>18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2877</v>
      </c>
      <c r="O1416" s="8">
        <f>E1416/D1416*100</f>
        <v>0.2</v>
      </c>
      <c r="P1416" s="12">
        <f>E1416/L1416</f>
        <v>1</v>
      </c>
      <c r="Q1416" t="str">
        <f>LEFT(N1416,SEARCH("/",N1416,1)-1)</f>
        <v>publishing</v>
      </c>
      <c r="R1416" t="str">
        <f>RIGHT(N1416,LEN(N1416)-SEARCH("/",N1416,1))</f>
        <v>translations</v>
      </c>
      <c r="S1416" s="15">
        <f t="shared" si="44"/>
        <v>42708.25309027778</v>
      </c>
      <c r="T1416" s="15">
        <f t="shared" si="45"/>
        <v>42738.25309027778</v>
      </c>
    </row>
    <row r="1417" spans="1:20" ht="45" x14ac:dyDescent="0.25">
      <c r="A1417">
        <v>1415</v>
      </c>
      <c r="B1417" s="3" t="s">
        <v>2898</v>
      </c>
      <c r="C1417" s="3" t="s">
        <v>2899</v>
      </c>
      <c r="D1417" s="12">
        <v>4400</v>
      </c>
      <c r="E1417" s="12">
        <v>800</v>
      </c>
      <c r="F1417" t="s">
        <v>357</v>
      </c>
      <c r="G1417" t="s">
        <v>17</v>
      </c>
      <c r="H1417" t="s">
        <v>18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2877</v>
      </c>
      <c r="O1417" s="8">
        <f>E1417/D1417*100</f>
        <v>18.181818181818183</v>
      </c>
      <c r="P1417" s="12">
        <f>E1417/L1417</f>
        <v>88.888888888888886</v>
      </c>
      <c r="Q1417" t="str">
        <f>LEFT(N1417,SEARCH("/",N1417,1)-1)</f>
        <v>publishing</v>
      </c>
      <c r="R1417" t="str">
        <f>RIGHT(N1417,LEN(N1417)-SEARCH("/",N1417,1))</f>
        <v>translations</v>
      </c>
      <c r="S1417" s="15">
        <f t="shared" si="44"/>
        <v>42192.675821759258</v>
      </c>
      <c r="T1417" s="15">
        <f t="shared" si="45"/>
        <v>42232.675821759258</v>
      </c>
    </row>
    <row r="1418" spans="1:20" ht="45" x14ac:dyDescent="0.25">
      <c r="A1418">
        <v>1416</v>
      </c>
      <c r="B1418" s="3" t="s">
        <v>2900</v>
      </c>
      <c r="C1418" s="3" t="s">
        <v>2901</v>
      </c>
      <c r="D1418" s="12">
        <v>50000</v>
      </c>
      <c r="E1418" s="12">
        <v>0</v>
      </c>
      <c r="F1418" t="s">
        <v>357</v>
      </c>
      <c r="G1418" t="s">
        <v>17</v>
      </c>
      <c r="H1418" t="s">
        <v>18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2877</v>
      </c>
      <c r="O1418" s="8">
        <f>E1418/D1418*100</f>
        <v>0</v>
      </c>
      <c r="P1418" s="12" t="e">
        <f>E1418/L1418</f>
        <v>#DIV/0!</v>
      </c>
      <c r="Q1418" t="str">
        <f>LEFT(N1418,SEARCH("/",N1418,1)-1)</f>
        <v>publishing</v>
      </c>
      <c r="R1418" t="str">
        <f>RIGHT(N1418,LEN(N1418)-SEARCH("/",N1418,1))</f>
        <v>translations</v>
      </c>
      <c r="S1418" s="15">
        <f t="shared" si="44"/>
        <v>42299.926145833335</v>
      </c>
      <c r="T1418" s="15">
        <f t="shared" si="45"/>
        <v>42329.967812499999</v>
      </c>
    </row>
    <row r="1419" spans="1:20" ht="45" x14ac:dyDescent="0.25">
      <c r="A1419">
        <v>1417</v>
      </c>
      <c r="B1419" s="3" t="s">
        <v>2902</v>
      </c>
      <c r="C1419" s="3" t="s">
        <v>2903</v>
      </c>
      <c r="D1419" s="12">
        <v>4500</v>
      </c>
      <c r="E1419" s="12">
        <v>55</v>
      </c>
      <c r="F1419" t="s">
        <v>357</v>
      </c>
      <c r="G1419" t="s">
        <v>17</v>
      </c>
      <c r="H1419" t="s">
        <v>18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2877</v>
      </c>
      <c r="O1419" s="8">
        <f>E1419/D1419*100</f>
        <v>1.2222222222222223</v>
      </c>
      <c r="P1419" s="12">
        <f>E1419/L1419</f>
        <v>27.5</v>
      </c>
      <c r="Q1419" t="str">
        <f>LEFT(N1419,SEARCH("/",N1419,1)-1)</f>
        <v>publishing</v>
      </c>
      <c r="R1419" t="str">
        <f>RIGHT(N1419,LEN(N1419)-SEARCH("/",N1419,1))</f>
        <v>translations</v>
      </c>
      <c r="S1419" s="15">
        <f t="shared" si="44"/>
        <v>42232.15016203704</v>
      </c>
      <c r="T1419" s="15">
        <f t="shared" si="45"/>
        <v>42262.465972222228</v>
      </c>
    </row>
    <row r="1420" spans="1:20" ht="60" x14ac:dyDescent="0.25">
      <c r="A1420">
        <v>1418</v>
      </c>
      <c r="B1420" s="3" t="s">
        <v>2904</v>
      </c>
      <c r="C1420" s="3" t="s">
        <v>2905</v>
      </c>
      <c r="D1420" s="12">
        <v>3000</v>
      </c>
      <c r="E1420" s="12">
        <v>6</v>
      </c>
      <c r="F1420" t="s">
        <v>357</v>
      </c>
      <c r="G1420" t="s">
        <v>54</v>
      </c>
      <c r="H1420" t="s">
        <v>55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2877</v>
      </c>
      <c r="O1420" s="8">
        <f>E1420/D1420*100</f>
        <v>0.2</v>
      </c>
      <c r="P1420" s="12">
        <f>E1420/L1420</f>
        <v>6</v>
      </c>
      <c r="Q1420" t="str">
        <f>LEFT(N1420,SEARCH("/",N1420,1)-1)</f>
        <v>publishing</v>
      </c>
      <c r="R1420" t="str">
        <f>RIGHT(N1420,LEN(N1420)-SEARCH("/",N1420,1))</f>
        <v>translations</v>
      </c>
      <c r="S1420" s="15">
        <f t="shared" si="44"/>
        <v>42395.456412037034</v>
      </c>
      <c r="T1420" s="15">
        <f t="shared" si="45"/>
        <v>42425.456412037034</v>
      </c>
    </row>
    <row r="1421" spans="1:20" ht="60" x14ac:dyDescent="0.25">
      <c r="A1421">
        <v>1419</v>
      </c>
      <c r="B1421" s="3" t="s">
        <v>2906</v>
      </c>
      <c r="C1421" s="3" t="s">
        <v>2907</v>
      </c>
      <c r="D1421" s="12">
        <v>6300</v>
      </c>
      <c r="E1421" s="12">
        <v>445</v>
      </c>
      <c r="F1421" t="s">
        <v>357</v>
      </c>
      <c r="G1421" t="s">
        <v>17</v>
      </c>
      <c r="H1421" t="s">
        <v>18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2877</v>
      </c>
      <c r="O1421" s="8">
        <f>E1421/D1421*100</f>
        <v>7.0634920634920633</v>
      </c>
      <c r="P1421" s="12">
        <f>E1421/L1421</f>
        <v>44.5</v>
      </c>
      <c r="Q1421" t="str">
        <f>LEFT(N1421,SEARCH("/",N1421,1)-1)</f>
        <v>publishing</v>
      </c>
      <c r="R1421" t="str">
        <f>RIGHT(N1421,LEN(N1421)-SEARCH("/",N1421,1))</f>
        <v>translations</v>
      </c>
      <c r="S1421" s="15">
        <f t="shared" si="44"/>
        <v>42622.456238425926</v>
      </c>
      <c r="T1421" s="15">
        <f t="shared" si="45"/>
        <v>42652.456238425926</v>
      </c>
    </row>
    <row r="1422" spans="1:20" ht="30" x14ac:dyDescent="0.25">
      <c r="A1422">
        <v>1420</v>
      </c>
      <c r="B1422" s="3" t="s">
        <v>2908</v>
      </c>
      <c r="C1422" s="3" t="s">
        <v>2909</v>
      </c>
      <c r="D1422" s="12">
        <v>110</v>
      </c>
      <c r="E1422" s="12">
        <v>3</v>
      </c>
      <c r="F1422" t="s">
        <v>357</v>
      </c>
      <c r="G1422" t="s">
        <v>17</v>
      </c>
      <c r="H1422" t="s">
        <v>18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2877</v>
      </c>
      <c r="O1422" s="8">
        <f>E1422/D1422*100</f>
        <v>2.7272727272727271</v>
      </c>
      <c r="P1422" s="12">
        <f>E1422/L1422</f>
        <v>1</v>
      </c>
      <c r="Q1422" t="str">
        <f>LEFT(N1422,SEARCH("/",N1422,1)-1)</f>
        <v>publishing</v>
      </c>
      <c r="R1422" t="str">
        <f>RIGHT(N1422,LEN(N1422)-SEARCH("/",N1422,1))</f>
        <v>translations</v>
      </c>
      <c r="S1422" s="15">
        <f t="shared" si="44"/>
        <v>42524.667662037042</v>
      </c>
      <c r="T1422" s="15">
        <f t="shared" si="45"/>
        <v>42549.667662037042</v>
      </c>
    </row>
    <row r="1423" spans="1:20" ht="60" x14ac:dyDescent="0.25">
      <c r="A1423">
        <v>1421</v>
      </c>
      <c r="B1423" s="3" t="s">
        <v>2910</v>
      </c>
      <c r="C1423" s="3" t="s">
        <v>2911</v>
      </c>
      <c r="D1423" s="12">
        <v>200000</v>
      </c>
      <c r="E1423" s="12">
        <v>200</v>
      </c>
      <c r="F1423" t="s">
        <v>357</v>
      </c>
      <c r="G1423" t="s">
        <v>476</v>
      </c>
      <c r="H1423" t="s">
        <v>477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2877</v>
      </c>
      <c r="O1423" s="8">
        <f>E1423/D1423*100</f>
        <v>0.1</v>
      </c>
      <c r="P1423" s="12">
        <f>E1423/L1423</f>
        <v>100</v>
      </c>
      <c r="Q1423" t="str">
        <f>LEFT(N1423,SEARCH("/",N1423,1)-1)</f>
        <v>publishing</v>
      </c>
      <c r="R1423" t="str">
        <f>RIGHT(N1423,LEN(N1423)-SEARCH("/",N1423,1))</f>
        <v>translations</v>
      </c>
      <c r="S1423" s="15">
        <f t="shared" si="44"/>
        <v>42013.915613425925</v>
      </c>
      <c r="T1423" s="15">
        <f t="shared" si="45"/>
        <v>42043.915613425925</v>
      </c>
    </row>
    <row r="1424" spans="1:20" ht="60" x14ac:dyDescent="0.25">
      <c r="A1424">
        <v>1422</v>
      </c>
      <c r="B1424" s="3" t="s">
        <v>2912</v>
      </c>
      <c r="C1424" s="3" t="s">
        <v>2913</v>
      </c>
      <c r="D1424" s="12">
        <v>25000</v>
      </c>
      <c r="E1424" s="12">
        <v>26</v>
      </c>
      <c r="F1424" t="s">
        <v>357</v>
      </c>
      <c r="G1424" t="s">
        <v>80</v>
      </c>
      <c r="H1424" t="s">
        <v>81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2877</v>
      </c>
      <c r="O1424" s="8">
        <f>E1424/D1424*100</f>
        <v>0.104</v>
      </c>
      <c r="P1424" s="12">
        <f>E1424/L1424</f>
        <v>13</v>
      </c>
      <c r="Q1424" t="str">
        <f>LEFT(N1424,SEARCH("/",N1424,1)-1)</f>
        <v>publishing</v>
      </c>
      <c r="R1424" t="str">
        <f>RIGHT(N1424,LEN(N1424)-SEARCH("/",N1424,1))</f>
        <v>translations</v>
      </c>
      <c r="S1424" s="15">
        <f t="shared" si="44"/>
        <v>42604.239629629628</v>
      </c>
      <c r="T1424" s="15">
        <f t="shared" si="45"/>
        <v>42634.239629629628</v>
      </c>
    </row>
    <row r="1425" spans="1:20" ht="60" x14ac:dyDescent="0.25">
      <c r="A1425">
        <v>1423</v>
      </c>
      <c r="B1425" s="3" t="s">
        <v>2914</v>
      </c>
      <c r="C1425" s="3" t="s">
        <v>2915</v>
      </c>
      <c r="D1425" s="12">
        <v>30000</v>
      </c>
      <c r="E1425" s="12">
        <v>100</v>
      </c>
      <c r="F1425" t="s">
        <v>357</v>
      </c>
      <c r="G1425" t="s">
        <v>50</v>
      </c>
      <c r="H1425" t="s">
        <v>51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2877</v>
      </c>
      <c r="O1425" s="8">
        <f>E1425/D1425*100</f>
        <v>0.33333333333333337</v>
      </c>
      <c r="P1425" s="12">
        <f>E1425/L1425</f>
        <v>100</v>
      </c>
      <c r="Q1425" t="str">
        <f>LEFT(N1425,SEARCH("/",N1425,1)-1)</f>
        <v>publishing</v>
      </c>
      <c r="R1425" t="str">
        <f>RIGHT(N1425,LEN(N1425)-SEARCH("/",N1425,1))</f>
        <v>translations</v>
      </c>
      <c r="S1425" s="15">
        <f t="shared" si="44"/>
        <v>42340.360312500001</v>
      </c>
      <c r="T1425" s="15">
        <f t="shared" si="45"/>
        <v>42370.360312500001</v>
      </c>
    </row>
    <row r="1426" spans="1:20" ht="45" x14ac:dyDescent="0.25">
      <c r="A1426">
        <v>1424</v>
      </c>
      <c r="B1426" s="3" t="s">
        <v>2916</v>
      </c>
      <c r="C1426" s="3" t="s">
        <v>2917</v>
      </c>
      <c r="D1426" s="12">
        <v>7500</v>
      </c>
      <c r="E1426" s="12">
        <v>1527</v>
      </c>
      <c r="F1426" t="s">
        <v>357</v>
      </c>
      <c r="G1426" t="s">
        <v>17</v>
      </c>
      <c r="H1426" t="s">
        <v>18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2877</v>
      </c>
      <c r="O1426" s="8">
        <f>E1426/D1426*100</f>
        <v>20.36</v>
      </c>
      <c r="P1426" s="12">
        <f>E1426/L1426</f>
        <v>109.07142857142857</v>
      </c>
      <c r="Q1426" t="str">
        <f>LEFT(N1426,SEARCH("/",N1426,1)-1)</f>
        <v>publishing</v>
      </c>
      <c r="R1426" t="str">
        <f>RIGHT(N1426,LEN(N1426)-SEARCH("/",N1426,1))</f>
        <v>translations</v>
      </c>
      <c r="S1426" s="15">
        <f t="shared" si="44"/>
        <v>42676.717615740738</v>
      </c>
      <c r="T1426" s="15">
        <f t="shared" si="45"/>
        <v>42689.759282407409</v>
      </c>
    </row>
    <row r="1427" spans="1:20" ht="60" x14ac:dyDescent="0.25">
      <c r="A1427">
        <v>1425</v>
      </c>
      <c r="B1427" s="3" t="s">
        <v>2918</v>
      </c>
      <c r="C1427" s="3" t="s">
        <v>2919</v>
      </c>
      <c r="D1427" s="12">
        <v>13000</v>
      </c>
      <c r="E1427" s="12">
        <v>0</v>
      </c>
      <c r="F1427" t="s">
        <v>357</v>
      </c>
      <c r="G1427" t="s">
        <v>17</v>
      </c>
      <c r="H1427" t="s">
        <v>18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2877</v>
      </c>
      <c r="O1427" s="8">
        <f>E1427/D1427*100</f>
        <v>0</v>
      </c>
      <c r="P1427" s="12" t="e">
        <f>E1427/L1427</f>
        <v>#DIV/0!</v>
      </c>
      <c r="Q1427" t="str">
        <f>LEFT(N1427,SEARCH("/",N1427,1)-1)</f>
        <v>publishing</v>
      </c>
      <c r="R1427" t="str">
        <f>RIGHT(N1427,LEN(N1427)-SEARCH("/",N1427,1))</f>
        <v>translations</v>
      </c>
      <c r="S1427" s="15">
        <f t="shared" si="44"/>
        <v>42093.131469907406</v>
      </c>
      <c r="T1427" s="15">
        <f t="shared" si="45"/>
        <v>42123.131469907406</v>
      </c>
    </row>
    <row r="1428" spans="1:20" ht="60" x14ac:dyDescent="0.25">
      <c r="A1428">
        <v>1426</v>
      </c>
      <c r="B1428" s="3" t="s">
        <v>2920</v>
      </c>
      <c r="C1428" s="3" t="s">
        <v>2921</v>
      </c>
      <c r="D1428" s="12">
        <v>1000</v>
      </c>
      <c r="E1428" s="12">
        <v>0</v>
      </c>
      <c r="F1428" t="s">
        <v>357</v>
      </c>
      <c r="G1428" t="s">
        <v>502</v>
      </c>
      <c r="H1428" t="s">
        <v>55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2877</v>
      </c>
      <c r="O1428" s="8">
        <f>E1428/D1428*100</f>
        <v>0</v>
      </c>
      <c r="P1428" s="12" t="e">
        <f>E1428/L1428</f>
        <v>#DIV/0!</v>
      </c>
      <c r="Q1428" t="str">
        <f>LEFT(N1428,SEARCH("/",N1428,1)-1)</f>
        <v>publishing</v>
      </c>
      <c r="R1428" t="str">
        <f>RIGHT(N1428,LEN(N1428)-SEARCH("/",N1428,1))</f>
        <v>translations</v>
      </c>
      <c r="S1428" s="15">
        <f t="shared" si="44"/>
        <v>42180.390277777777</v>
      </c>
      <c r="T1428" s="15">
        <f t="shared" si="45"/>
        <v>42240.390277777777</v>
      </c>
    </row>
    <row r="1429" spans="1:20" ht="60" x14ac:dyDescent="0.25">
      <c r="A1429">
        <v>1427</v>
      </c>
      <c r="B1429" s="3" t="s">
        <v>2922</v>
      </c>
      <c r="C1429" s="3" t="s">
        <v>2923</v>
      </c>
      <c r="D1429" s="12">
        <v>5000</v>
      </c>
      <c r="E1429" s="12">
        <v>419</v>
      </c>
      <c r="F1429" t="s">
        <v>357</v>
      </c>
      <c r="G1429" t="s">
        <v>502</v>
      </c>
      <c r="H1429" t="s">
        <v>55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2877</v>
      </c>
      <c r="O1429" s="8">
        <f>E1429/D1429*100</f>
        <v>8.3800000000000008</v>
      </c>
      <c r="P1429" s="12">
        <f>E1429/L1429</f>
        <v>104.75</v>
      </c>
      <c r="Q1429" t="str">
        <f>LEFT(N1429,SEARCH("/",N1429,1)-1)</f>
        <v>publishing</v>
      </c>
      <c r="R1429" t="str">
        <f>RIGHT(N1429,LEN(N1429)-SEARCH("/",N1429,1))</f>
        <v>translations</v>
      </c>
      <c r="S1429" s="15">
        <f t="shared" si="44"/>
        <v>42601.851678240739</v>
      </c>
      <c r="T1429" s="15">
        <f t="shared" si="45"/>
        <v>42631.851678240739</v>
      </c>
    </row>
    <row r="1430" spans="1:20" ht="60" x14ac:dyDescent="0.25">
      <c r="A1430">
        <v>1428</v>
      </c>
      <c r="B1430" s="3" t="s">
        <v>2924</v>
      </c>
      <c r="C1430" s="3" t="s">
        <v>2925</v>
      </c>
      <c r="D1430" s="12">
        <v>1000</v>
      </c>
      <c r="E1430" s="12">
        <v>45</v>
      </c>
      <c r="F1430" t="s">
        <v>357</v>
      </c>
      <c r="G1430" t="s">
        <v>54</v>
      </c>
      <c r="H1430" t="s">
        <v>55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2877</v>
      </c>
      <c r="O1430" s="8">
        <f>E1430/D1430*100</f>
        <v>4.5</v>
      </c>
      <c r="P1430" s="12">
        <f>E1430/L1430</f>
        <v>15</v>
      </c>
      <c r="Q1430" t="str">
        <f>LEFT(N1430,SEARCH("/",N1430,1)-1)</f>
        <v>publishing</v>
      </c>
      <c r="R1430" t="str">
        <f>RIGHT(N1430,LEN(N1430)-SEARCH("/",N1430,1))</f>
        <v>translations</v>
      </c>
      <c r="S1430" s="15">
        <f t="shared" si="44"/>
        <v>42432.379826388889</v>
      </c>
      <c r="T1430" s="15">
        <f t="shared" si="45"/>
        <v>42462.338159722218</v>
      </c>
    </row>
    <row r="1431" spans="1:20" ht="45" x14ac:dyDescent="0.25">
      <c r="A1431">
        <v>1429</v>
      </c>
      <c r="B1431" s="3" t="s">
        <v>2926</v>
      </c>
      <c r="C1431" s="3" t="s">
        <v>2927</v>
      </c>
      <c r="D1431" s="12">
        <v>10000</v>
      </c>
      <c r="E1431" s="12">
        <v>0</v>
      </c>
      <c r="F1431" t="s">
        <v>357</v>
      </c>
      <c r="G1431" t="s">
        <v>17</v>
      </c>
      <c r="H1431" t="s">
        <v>18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2877</v>
      </c>
      <c r="O1431" s="8">
        <f>E1431/D1431*100</f>
        <v>0</v>
      </c>
      <c r="P1431" s="12" t="e">
        <f>E1431/L1431</f>
        <v>#DIV/0!</v>
      </c>
      <c r="Q1431" t="str">
        <f>LEFT(N1431,SEARCH("/",N1431,1)-1)</f>
        <v>publishing</v>
      </c>
      <c r="R1431" t="str">
        <f>RIGHT(N1431,LEN(N1431)-SEARCH("/",N1431,1))</f>
        <v>translations</v>
      </c>
      <c r="S1431" s="15">
        <f t="shared" si="44"/>
        <v>42074.060671296291</v>
      </c>
      <c r="T1431" s="15">
        <f t="shared" si="45"/>
        <v>42104.060671296291</v>
      </c>
    </row>
    <row r="1432" spans="1:20" ht="45" x14ac:dyDescent="0.25">
      <c r="A1432">
        <v>1430</v>
      </c>
      <c r="B1432" s="3" t="s">
        <v>2928</v>
      </c>
      <c r="C1432" s="3" t="s">
        <v>2929</v>
      </c>
      <c r="D1432" s="12">
        <v>5000</v>
      </c>
      <c r="E1432" s="12">
        <v>403</v>
      </c>
      <c r="F1432" t="s">
        <v>357</v>
      </c>
      <c r="G1432" t="s">
        <v>17</v>
      </c>
      <c r="H1432" t="s">
        <v>18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2877</v>
      </c>
      <c r="O1432" s="8">
        <f>E1432/D1432*100</f>
        <v>8.06</v>
      </c>
      <c r="P1432" s="12">
        <f>E1432/L1432</f>
        <v>80.599999999999994</v>
      </c>
      <c r="Q1432" t="str">
        <f>LEFT(N1432,SEARCH("/",N1432,1)-1)</f>
        <v>publishing</v>
      </c>
      <c r="R1432" t="str">
        <f>RIGHT(N1432,LEN(N1432)-SEARCH("/",N1432,1))</f>
        <v>translations</v>
      </c>
      <c r="S1432" s="15">
        <f t="shared" si="44"/>
        <v>41961.813518518517</v>
      </c>
      <c r="T1432" s="15">
        <f t="shared" si="45"/>
        <v>41992.813518518517</v>
      </c>
    </row>
    <row r="1433" spans="1:20" ht="60" x14ac:dyDescent="0.25">
      <c r="A1433">
        <v>1431</v>
      </c>
      <c r="B1433" s="3" t="s">
        <v>2930</v>
      </c>
      <c r="C1433" s="3" t="s">
        <v>2931</v>
      </c>
      <c r="D1433" s="12">
        <v>17000</v>
      </c>
      <c r="E1433" s="12">
        <v>5431</v>
      </c>
      <c r="F1433" t="s">
        <v>357</v>
      </c>
      <c r="G1433" t="s">
        <v>17</v>
      </c>
      <c r="H1433" t="s">
        <v>18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2877</v>
      </c>
      <c r="O1433" s="8">
        <f>E1433/D1433*100</f>
        <v>31.94705882352941</v>
      </c>
      <c r="P1433" s="12">
        <f>E1433/L1433</f>
        <v>115.55319148936171</v>
      </c>
      <c r="Q1433" t="str">
        <f>LEFT(N1433,SEARCH("/",N1433,1)-1)</f>
        <v>publishing</v>
      </c>
      <c r="R1433" t="str">
        <f>RIGHT(N1433,LEN(N1433)-SEARCH("/",N1433,1))</f>
        <v>translations</v>
      </c>
      <c r="S1433" s="15">
        <f t="shared" si="44"/>
        <v>42304.210833333331</v>
      </c>
      <c r="T1433" s="15">
        <f t="shared" si="45"/>
        <v>42334.252500000002</v>
      </c>
    </row>
    <row r="1434" spans="1:20" ht="60" x14ac:dyDescent="0.25">
      <c r="A1434">
        <v>1432</v>
      </c>
      <c r="B1434" s="3" t="s">
        <v>2932</v>
      </c>
      <c r="C1434" s="3" t="s">
        <v>2933</v>
      </c>
      <c r="D1434" s="12">
        <v>40000</v>
      </c>
      <c r="E1434" s="12">
        <v>0</v>
      </c>
      <c r="F1434" t="s">
        <v>357</v>
      </c>
      <c r="G1434" t="s">
        <v>17</v>
      </c>
      <c r="H1434" t="s">
        <v>18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2877</v>
      </c>
      <c r="O1434" s="8">
        <f>E1434/D1434*100</f>
        <v>0</v>
      </c>
      <c r="P1434" s="12" t="e">
        <f>E1434/L1434</f>
        <v>#DIV/0!</v>
      </c>
      <c r="Q1434" t="str">
        <f>LEFT(N1434,SEARCH("/",N1434,1)-1)</f>
        <v>publishing</v>
      </c>
      <c r="R1434" t="str">
        <f>RIGHT(N1434,LEN(N1434)-SEARCH("/",N1434,1))</f>
        <v>translations</v>
      </c>
      <c r="S1434" s="15">
        <f t="shared" si="44"/>
        <v>42175.780416666668</v>
      </c>
      <c r="T1434" s="15">
        <f t="shared" si="45"/>
        <v>42205.780416666668</v>
      </c>
    </row>
    <row r="1435" spans="1:20" ht="60" x14ac:dyDescent="0.25">
      <c r="A1435">
        <v>1433</v>
      </c>
      <c r="B1435" s="3" t="s">
        <v>2934</v>
      </c>
      <c r="C1435" s="3" t="s">
        <v>2935</v>
      </c>
      <c r="D1435" s="12">
        <v>12000</v>
      </c>
      <c r="E1435" s="12">
        <v>805</v>
      </c>
      <c r="F1435" t="s">
        <v>357</v>
      </c>
      <c r="G1435" t="s">
        <v>1224</v>
      </c>
      <c r="H1435" t="s">
        <v>55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2877</v>
      </c>
      <c r="O1435" s="8">
        <f>E1435/D1435*100</f>
        <v>6.708333333333333</v>
      </c>
      <c r="P1435" s="12">
        <f>E1435/L1435</f>
        <v>80.5</v>
      </c>
      <c r="Q1435" t="str">
        <f>LEFT(N1435,SEARCH("/",N1435,1)-1)</f>
        <v>publishing</v>
      </c>
      <c r="R1435" t="str">
        <f>RIGHT(N1435,LEN(N1435)-SEARCH("/",N1435,1))</f>
        <v>translations</v>
      </c>
      <c r="S1435" s="15">
        <f t="shared" si="44"/>
        <v>42673.625868055555</v>
      </c>
      <c r="T1435" s="15">
        <f t="shared" si="45"/>
        <v>42714.458333333328</v>
      </c>
    </row>
    <row r="1436" spans="1:20" ht="45" x14ac:dyDescent="0.25">
      <c r="A1436">
        <v>1434</v>
      </c>
      <c r="B1436" s="3" t="s">
        <v>2936</v>
      </c>
      <c r="C1436" s="3" t="s">
        <v>2937</v>
      </c>
      <c r="D1436" s="12">
        <v>82000</v>
      </c>
      <c r="E1436" s="12">
        <v>8190</v>
      </c>
      <c r="F1436" t="s">
        <v>357</v>
      </c>
      <c r="G1436" t="s">
        <v>309</v>
      </c>
      <c r="H1436" t="s">
        <v>310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2877</v>
      </c>
      <c r="O1436" s="8">
        <f>E1436/D1436*100</f>
        <v>9.9878048780487809</v>
      </c>
      <c r="P1436" s="12">
        <f>E1436/L1436</f>
        <v>744.5454545454545</v>
      </c>
      <c r="Q1436" t="str">
        <f>LEFT(N1436,SEARCH("/",N1436,1)-1)</f>
        <v>publishing</v>
      </c>
      <c r="R1436" t="str">
        <f>RIGHT(N1436,LEN(N1436)-SEARCH("/",N1436,1))</f>
        <v>translations</v>
      </c>
      <c r="S1436" s="15">
        <f t="shared" si="44"/>
        <v>42142.767106481479</v>
      </c>
      <c r="T1436" s="15">
        <f t="shared" si="45"/>
        <v>42163.625</v>
      </c>
    </row>
    <row r="1437" spans="1:20" ht="45" x14ac:dyDescent="0.25">
      <c r="A1437">
        <v>1435</v>
      </c>
      <c r="B1437" s="3" t="s">
        <v>2938</v>
      </c>
      <c r="C1437" s="3" t="s">
        <v>2939</v>
      </c>
      <c r="D1437" s="12">
        <v>15000</v>
      </c>
      <c r="E1437" s="12">
        <v>15</v>
      </c>
      <c r="F1437" t="s">
        <v>357</v>
      </c>
      <c r="G1437" t="s">
        <v>1224</v>
      </c>
      <c r="H1437" t="s">
        <v>55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2877</v>
      </c>
      <c r="O1437" s="8">
        <f>E1437/D1437*100</f>
        <v>0.1</v>
      </c>
      <c r="P1437" s="12">
        <f>E1437/L1437</f>
        <v>7.5</v>
      </c>
      <c r="Q1437" t="str">
        <f>LEFT(N1437,SEARCH("/",N1437,1)-1)</f>
        <v>publishing</v>
      </c>
      <c r="R1437" t="str">
        <f>RIGHT(N1437,LEN(N1437)-SEARCH("/",N1437,1))</f>
        <v>translations</v>
      </c>
      <c r="S1437" s="15">
        <f t="shared" si="44"/>
        <v>42258.780324074076</v>
      </c>
      <c r="T1437" s="15">
        <f t="shared" si="45"/>
        <v>42288.780324074076</v>
      </c>
    </row>
    <row r="1438" spans="1:20" ht="60" x14ac:dyDescent="0.25">
      <c r="A1438">
        <v>1436</v>
      </c>
      <c r="B1438" s="3" t="s">
        <v>2940</v>
      </c>
      <c r="C1438" s="3" t="s">
        <v>2941</v>
      </c>
      <c r="D1438" s="12">
        <v>10000</v>
      </c>
      <c r="E1438" s="12">
        <v>77</v>
      </c>
      <c r="F1438" t="s">
        <v>357</v>
      </c>
      <c r="G1438" t="s">
        <v>502</v>
      </c>
      <c r="H1438" t="s">
        <v>55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2877</v>
      </c>
      <c r="O1438" s="8">
        <f>E1438/D1438*100</f>
        <v>0.77</v>
      </c>
      <c r="P1438" s="12">
        <f>E1438/L1438</f>
        <v>38.5</v>
      </c>
      <c r="Q1438" t="str">
        <f>LEFT(N1438,SEARCH("/",N1438,1)-1)</f>
        <v>publishing</v>
      </c>
      <c r="R1438" t="str">
        <f>RIGHT(N1438,LEN(N1438)-SEARCH("/",N1438,1))</f>
        <v>translations</v>
      </c>
      <c r="S1438" s="15">
        <f t="shared" si="44"/>
        <v>42391.35019675926</v>
      </c>
      <c r="T1438" s="15">
        <f t="shared" si="45"/>
        <v>42421.35019675926</v>
      </c>
    </row>
    <row r="1439" spans="1:20" ht="60" x14ac:dyDescent="0.25">
      <c r="A1439">
        <v>1437</v>
      </c>
      <c r="B1439" s="3" t="s">
        <v>2942</v>
      </c>
      <c r="C1439" s="3" t="s">
        <v>2943</v>
      </c>
      <c r="D1439" s="12">
        <v>3000</v>
      </c>
      <c r="E1439" s="12">
        <v>807</v>
      </c>
      <c r="F1439" t="s">
        <v>357</v>
      </c>
      <c r="G1439" t="s">
        <v>17</v>
      </c>
      <c r="H1439" t="s">
        <v>18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2877</v>
      </c>
      <c r="O1439" s="8">
        <f>E1439/D1439*100</f>
        <v>26.900000000000002</v>
      </c>
      <c r="P1439" s="12">
        <f>E1439/L1439</f>
        <v>36.68181818181818</v>
      </c>
      <c r="Q1439" t="str">
        <f>LEFT(N1439,SEARCH("/",N1439,1)-1)</f>
        <v>publishing</v>
      </c>
      <c r="R1439" t="str">
        <f>RIGHT(N1439,LEN(N1439)-SEARCH("/",N1439,1))</f>
        <v>translations</v>
      </c>
      <c r="S1439" s="15">
        <f t="shared" si="44"/>
        <v>41796.531701388885</v>
      </c>
      <c r="T1439" s="15">
        <f t="shared" si="45"/>
        <v>41833.207638888889</v>
      </c>
    </row>
    <row r="1440" spans="1:20" ht="60" x14ac:dyDescent="0.25">
      <c r="A1440">
        <v>1438</v>
      </c>
      <c r="B1440" s="3" t="s">
        <v>2944</v>
      </c>
      <c r="C1440" s="3" t="s">
        <v>2945</v>
      </c>
      <c r="D1440" s="12">
        <v>20000</v>
      </c>
      <c r="E1440" s="12">
        <v>600</v>
      </c>
      <c r="F1440" t="s">
        <v>357</v>
      </c>
      <c r="G1440" t="s">
        <v>309</v>
      </c>
      <c r="H1440" t="s">
        <v>310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2877</v>
      </c>
      <c r="O1440" s="8">
        <f>E1440/D1440*100</f>
        <v>3</v>
      </c>
      <c r="P1440" s="12">
        <f>E1440/L1440</f>
        <v>75</v>
      </c>
      <c r="Q1440" t="str">
        <f>LEFT(N1440,SEARCH("/",N1440,1)-1)</f>
        <v>publishing</v>
      </c>
      <c r="R1440" t="str">
        <f>RIGHT(N1440,LEN(N1440)-SEARCH("/",N1440,1))</f>
        <v>translations</v>
      </c>
      <c r="S1440" s="15">
        <f t="shared" si="44"/>
        <v>42457.871516203704</v>
      </c>
      <c r="T1440" s="15">
        <f t="shared" si="45"/>
        <v>42487.579861111109</v>
      </c>
    </row>
    <row r="1441" spans="1:20" ht="45" x14ac:dyDescent="0.25">
      <c r="A1441">
        <v>1439</v>
      </c>
      <c r="B1441" s="3" t="s">
        <v>2946</v>
      </c>
      <c r="C1441" s="3" t="s">
        <v>2947</v>
      </c>
      <c r="D1441" s="12">
        <v>2725</v>
      </c>
      <c r="E1441" s="12">
        <v>180</v>
      </c>
      <c r="F1441" t="s">
        <v>357</v>
      </c>
      <c r="G1441" t="s">
        <v>159</v>
      </c>
      <c r="H1441" t="s">
        <v>160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2877</v>
      </c>
      <c r="O1441" s="8">
        <f>E1441/D1441*100</f>
        <v>6.6055045871559637</v>
      </c>
      <c r="P1441" s="12">
        <f>E1441/L1441</f>
        <v>30</v>
      </c>
      <c r="Q1441" t="str">
        <f>LEFT(N1441,SEARCH("/",N1441,1)-1)</f>
        <v>publishing</v>
      </c>
      <c r="R1441" t="str">
        <f>RIGHT(N1441,LEN(N1441)-SEARCH("/",N1441,1))</f>
        <v>translations</v>
      </c>
      <c r="S1441" s="15">
        <f t="shared" si="44"/>
        <v>42040.829872685179</v>
      </c>
      <c r="T1441" s="15">
        <f t="shared" si="45"/>
        <v>42070.829872685179</v>
      </c>
    </row>
    <row r="1442" spans="1:20" ht="60" x14ac:dyDescent="0.25">
      <c r="A1442">
        <v>1440</v>
      </c>
      <c r="B1442" s="3" t="s">
        <v>2948</v>
      </c>
      <c r="C1442" s="3" t="s">
        <v>2949</v>
      </c>
      <c r="D1442" s="12">
        <v>13000</v>
      </c>
      <c r="E1442" s="12">
        <v>1</v>
      </c>
      <c r="F1442" t="s">
        <v>357</v>
      </c>
      <c r="G1442" t="s">
        <v>1224</v>
      </c>
      <c r="H1442" t="s">
        <v>55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2877</v>
      </c>
      <c r="O1442" s="8">
        <f>E1442/D1442*100</f>
        <v>7.6923076923076927E-3</v>
      </c>
      <c r="P1442" s="12">
        <f>E1442/L1442</f>
        <v>1</v>
      </c>
      <c r="Q1442" t="str">
        <f>LEFT(N1442,SEARCH("/",N1442,1)-1)</f>
        <v>publishing</v>
      </c>
      <c r="R1442" t="str">
        <f>RIGHT(N1442,LEN(N1442)-SEARCH("/",N1442,1))</f>
        <v>translations</v>
      </c>
      <c r="S1442" s="15">
        <f t="shared" si="44"/>
        <v>42486.748414351852</v>
      </c>
      <c r="T1442" s="15">
        <f t="shared" si="45"/>
        <v>42516.748414351852</v>
      </c>
    </row>
    <row r="1443" spans="1:20" ht="60" x14ac:dyDescent="0.25">
      <c r="A1443">
        <v>1441</v>
      </c>
      <c r="B1443" s="3" t="s">
        <v>2950</v>
      </c>
      <c r="C1443" s="3" t="s">
        <v>2951</v>
      </c>
      <c r="D1443" s="12">
        <v>180000</v>
      </c>
      <c r="E1443" s="12">
        <v>2020</v>
      </c>
      <c r="F1443" t="s">
        <v>357</v>
      </c>
      <c r="G1443" t="s">
        <v>24</v>
      </c>
      <c r="H1443" t="s">
        <v>25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2877</v>
      </c>
      <c r="O1443" s="8">
        <f>E1443/D1443*100</f>
        <v>1.1222222222222222</v>
      </c>
      <c r="P1443" s="12">
        <f>E1443/L1443</f>
        <v>673.33333333333337</v>
      </c>
      <c r="Q1443" t="str">
        <f>LEFT(N1443,SEARCH("/",N1443,1)-1)</f>
        <v>publishing</v>
      </c>
      <c r="R1443" t="str">
        <f>RIGHT(N1443,LEN(N1443)-SEARCH("/",N1443,1))</f>
        <v>translations</v>
      </c>
      <c r="S1443" s="15">
        <f t="shared" si="44"/>
        <v>42198.765844907408</v>
      </c>
      <c r="T1443" s="15">
        <f t="shared" si="45"/>
        <v>42258.765844907408</v>
      </c>
    </row>
    <row r="1444" spans="1:20" ht="60" x14ac:dyDescent="0.25">
      <c r="A1444">
        <v>1442</v>
      </c>
      <c r="B1444" s="3" t="s">
        <v>2952</v>
      </c>
      <c r="C1444" s="3" t="s">
        <v>2953</v>
      </c>
      <c r="D1444" s="12">
        <v>1500</v>
      </c>
      <c r="E1444" s="12">
        <v>0</v>
      </c>
      <c r="F1444" t="s">
        <v>357</v>
      </c>
      <c r="G1444" t="s">
        <v>17</v>
      </c>
      <c r="H1444" t="s">
        <v>18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2877</v>
      </c>
      <c r="O1444" s="8">
        <f>E1444/D1444*100</f>
        <v>0</v>
      </c>
      <c r="P1444" s="12" t="e">
        <f>E1444/L1444</f>
        <v>#DIV/0!</v>
      </c>
      <c r="Q1444" t="str">
        <f>LEFT(N1444,SEARCH("/",N1444,1)-1)</f>
        <v>publishing</v>
      </c>
      <c r="R1444" t="str">
        <f>RIGHT(N1444,LEN(N1444)-SEARCH("/",N1444,1))</f>
        <v>translations</v>
      </c>
      <c r="S1444" s="15">
        <f t="shared" si="44"/>
        <v>42485.64534722222</v>
      </c>
      <c r="T1444" s="15">
        <f t="shared" si="45"/>
        <v>42515.64534722222</v>
      </c>
    </row>
    <row r="1445" spans="1:20" ht="60" x14ac:dyDescent="0.25">
      <c r="A1445">
        <v>1443</v>
      </c>
      <c r="B1445" s="3" t="s">
        <v>2954</v>
      </c>
      <c r="C1445" s="3" t="s">
        <v>2955</v>
      </c>
      <c r="D1445" s="12">
        <v>13000</v>
      </c>
      <c r="E1445" s="12">
        <v>0</v>
      </c>
      <c r="F1445" t="s">
        <v>357</v>
      </c>
      <c r="G1445" t="s">
        <v>179</v>
      </c>
      <c r="H1445" t="s">
        <v>55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2877</v>
      </c>
      <c r="O1445" s="8">
        <f>E1445/D1445*100</f>
        <v>0</v>
      </c>
      <c r="P1445" s="12" t="e">
        <f>E1445/L1445</f>
        <v>#DIV/0!</v>
      </c>
      <c r="Q1445" t="str">
        <f>LEFT(N1445,SEARCH("/",N1445,1)-1)</f>
        <v>publishing</v>
      </c>
      <c r="R1445" t="str">
        <f>RIGHT(N1445,LEN(N1445)-SEARCH("/",N1445,1))</f>
        <v>translations</v>
      </c>
      <c r="S1445" s="15">
        <f t="shared" si="44"/>
        <v>42707.926030092596</v>
      </c>
      <c r="T1445" s="15">
        <f t="shared" si="45"/>
        <v>42737.926030092596</v>
      </c>
    </row>
    <row r="1446" spans="1:20" ht="45" x14ac:dyDescent="0.25">
      <c r="A1446">
        <v>1444</v>
      </c>
      <c r="B1446" s="3" t="s">
        <v>2956</v>
      </c>
      <c r="C1446" s="3" t="s">
        <v>2957</v>
      </c>
      <c r="D1446" s="12">
        <v>4950</v>
      </c>
      <c r="E1446" s="12">
        <v>0</v>
      </c>
      <c r="F1446" t="s">
        <v>357</v>
      </c>
      <c r="G1446" t="s">
        <v>502</v>
      </c>
      <c r="H1446" t="s">
        <v>55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2877</v>
      </c>
      <c r="O1446" s="8">
        <f>E1446/D1446*100</f>
        <v>0</v>
      </c>
      <c r="P1446" s="12" t="e">
        <f>E1446/L1446</f>
        <v>#DIV/0!</v>
      </c>
      <c r="Q1446" t="str">
        <f>LEFT(N1446,SEARCH("/",N1446,1)-1)</f>
        <v>publishing</v>
      </c>
      <c r="R1446" t="str">
        <f>RIGHT(N1446,LEN(N1446)-SEARCH("/",N1446,1))</f>
        <v>translations</v>
      </c>
      <c r="S1446" s="15">
        <f t="shared" si="44"/>
        <v>42199.873402777783</v>
      </c>
      <c r="T1446" s="15">
        <f t="shared" si="45"/>
        <v>42259.873402777783</v>
      </c>
    </row>
    <row r="1447" spans="1:20" ht="60" x14ac:dyDescent="0.25">
      <c r="A1447">
        <v>1445</v>
      </c>
      <c r="B1447" s="3" t="s">
        <v>2958</v>
      </c>
      <c r="C1447" s="3" t="s">
        <v>2959</v>
      </c>
      <c r="D1447" s="12">
        <v>130000</v>
      </c>
      <c r="E1447" s="12">
        <v>0</v>
      </c>
      <c r="F1447" t="s">
        <v>357</v>
      </c>
      <c r="G1447" t="s">
        <v>502</v>
      </c>
      <c r="H1447" t="s">
        <v>55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2877</v>
      </c>
      <c r="O1447" s="8">
        <f>E1447/D1447*100</f>
        <v>0</v>
      </c>
      <c r="P1447" s="12" t="e">
        <f>E1447/L1447</f>
        <v>#DIV/0!</v>
      </c>
      <c r="Q1447" t="str">
        <f>LEFT(N1447,SEARCH("/",N1447,1)-1)</f>
        <v>publishing</v>
      </c>
      <c r="R1447" t="str">
        <f>RIGHT(N1447,LEN(N1447)-SEARCH("/",N1447,1))</f>
        <v>translations</v>
      </c>
      <c r="S1447" s="15">
        <f t="shared" si="44"/>
        <v>42139.542303240742</v>
      </c>
      <c r="T1447" s="15">
        <f t="shared" si="45"/>
        <v>42169.542303240742</v>
      </c>
    </row>
    <row r="1448" spans="1:20" ht="60" x14ac:dyDescent="0.25">
      <c r="A1448">
        <v>1446</v>
      </c>
      <c r="B1448" s="3" t="s">
        <v>2960</v>
      </c>
      <c r="C1448" s="3" t="s">
        <v>2961</v>
      </c>
      <c r="D1448" s="12">
        <v>900</v>
      </c>
      <c r="E1448" s="12">
        <v>0</v>
      </c>
      <c r="F1448" t="s">
        <v>357</v>
      </c>
      <c r="G1448" t="s">
        <v>1224</v>
      </c>
      <c r="H1448" t="s">
        <v>55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2877</v>
      </c>
      <c r="O1448" s="8">
        <f>E1448/D1448*100</f>
        <v>0</v>
      </c>
      <c r="P1448" s="12" t="e">
        <f>E1448/L1448</f>
        <v>#DIV/0!</v>
      </c>
      <c r="Q1448" t="str">
        <f>LEFT(N1448,SEARCH("/",N1448,1)-1)</f>
        <v>publishing</v>
      </c>
      <c r="R1448" t="str">
        <f>RIGHT(N1448,LEN(N1448)-SEARCH("/",N1448,1))</f>
        <v>translations</v>
      </c>
      <c r="S1448" s="15">
        <f t="shared" si="44"/>
        <v>42461.447662037041</v>
      </c>
      <c r="T1448" s="15">
        <f t="shared" si="45"/>
        <v>42481.447662037041</v>
      </c>
    </row>
    <row r="1449" spans="1:20" ht="30" x14ac:dyDescent="0.25">
      <c r="A1449">
        <v>1447</v>
      </c>
      <c r="B1449" s="3" t="s">
        <v>2962</v>
      </c>
      <c r="C1449" s="3" t="s">
        <v>2963</v>
      </c>
      <c r="D1449" s="12">
        <v>500000</v>
      </c>
      <c r="E1449" s="12">
        <v>75</v>
      </c>
      <c r="F1449" t="s">
        <v>357</v>
      </c>
      <c r="G1449" t="s">
        <v>17</v>
      </c>
      <c r="H1449" t="s">
        <v>18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2877</v>
      </c>
      <c r="O1449" s="8">
        <f>E1449/D1449*100</f>
        <v>1.4999999999999999E-2</v>
      </c>
      <c r="P1449" s="12">
        <f>E1449/L1449</f>
        <v>25</v>
      </c>
      <c r="Q1449" t="str">
        <f>LEFT(N1449,SEARCH("/",N1449,1)-1)</f>
        <v>publishing</v>
      </c>
      <c r="R1449" t="str">
        <f>RIGHT(N1449,LEN(N1449)-SEARCH("/",N1449,1))</f>
        <v>translations</v>
      </c>
      <c r="S1449" s="15">
        <f t="shared" si="44"/>
        <v>42529.730717592596</v>
      </c>
      <c r="T1449" s="15">
        <f t="shared" si="45"/>
        <v>42559.730717592596</v>
      </c>
    </row>
    <row r="1450" spans="1:20" ht="60" x14ac:dyDescent="0.25">
      <c r="A1450">
        <v>1448</v>
      </c>
      <c r="B1450" s="3" t="s">
        <v>2964</v>
      </c>
      <c r="C1450" s="3" t="s">
        <v>2965</v>
      </c>
      <c r="D1450" s="12">
        <v>200000</v>
      </c>
      <c r="E1450" s="12">
        <v>0</v>
      </c>
      <c r="F1450" t="s">
        <v>357</v>
      </c>
      <c r="G1450" t="s">
        <v>50</v>
      </c>
      <c r="H1450" t="s">
        <v>51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2877</v>
      </c>
      <c r="O1450" s="8">
        <f>E1450/D1450*100</f>
        <v>0</v>
      </c>
      <c r="P1450" s="12" t="e">
        <f>E1450/L1450</f>
        <v>#DIV/0!</v>
      </c>
      <c r="Q1450" t="str">
        <f>LEFT(N1450,SEARCH("/",N1450,1)-1)</f>
        <v>publishing</v>
      </c>
      <c r="R1450" t="str">
        <f>RIGHT(N1450,LEN(N1450)-SEARCH("/",N1450,1))</f>
        <v>translations</v>
      </c>
      <c r="S1450" s="15">
        <f t="shared" si="44"/>
        <v>42115.936550925922</v>
      </c>
      <c r="T1450" s="15">
        <f t="shared" si="45"/>
        <v>42146.225694444445</v>
      </c>
    </row>
    <row r="1451" spans="1:20" ht="60" x14ac:dyDescent="0.25">
      <c r="A1451">
        <v>1449</v>
      </c>
      <c r="B1451" s="3" t="s">
        <v>2966</v>
      </c>
      <c r="C1451" s="3" t="s">
        <v>2967</v>
      </c>
      <c r="D1451" s="12">
        <v>8888</v>
      </c>
      <c r="E1451" s="12">
        <v>0</v>
      </c>
      <c r="F1451" t="s">
        <v>357</v>
      </c>
      <c r="G1451" t="s">
        <v>17</v>
      </c>
      <c r="H1451" t="s">
        <v>18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2877</v>
      </c>
      <c r="O1451" s="8">
        <f>E1451/D1451*100</f>
        <v>0</v>
      </c>
      <c r="P1451" s="12" t="e">
        <f>E1451/L1451</f>
        <v>#DIV/0!</v>
      </c>
      <c r="Q1451" t="str">
        <f>LEFT(N1451,SEARCH("/",N1451,1)-1)</f>
        <v>publishing</v>
      </c>
      <c r="R1451" t="str">
        <f>RIGHT(N1451,LEN(N1451)-SEARCH("/",N1451,1))</f>
        <v>translations</v>
      </c>
      <c r="S1451" s="15">
        <f t="shared" si="44"/>
        <v>42086.811400462961</v>
      </c>
      <c r="T1451" s="15">
        <f t="shared" si="45"/>
        <v>42134.811400462961</v>
      </c>
    </row>
    <row r="1452" spans="1:20" ht="60" x14ac:dyDescent="0.25">
      <c r="A1452">
        <v>1450</v>
      </c>
      <c r="B1452" s="3" t="s">
        <v>2968</v>
      </c>
      <c r="C1452" s="3" t="s">
        <v>2969</v>
      </c>
      <c r="D1452" s="12">
        <v>100000</v>
      </c>
      <c r="E1452" s="12">
        <v>1</v>
      </c>
      <c r="F1452" t="s">
        <v>357</v>
      </c>
      <c r="G1452" t="s">
        <v>17</v>
      </c>
      <c r="H1452" t="s">
        <v>18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2877</v>
      </c>
      <c r="O1452" s="8">
        <f>E1452/D1452*100</f>
        <v>1E-3</v>
      </c>
      <c r="P1452" s="12">
        <f>E1452/L1452</f>
        <v>1</v>
      </c>
      <c r="Q1452" t="str">
        <f>LEFT(N1452,SEARCH("/",N1452,1)-1)</f>
        <v>publishing</v>
      </c>
      <c r="R1452" t="str">
        <f>RIGHT(N1452,LEN(N1452)-SEARCH("/",N1452,1))</f>
        <v>translations</v>
      </c>
      <c r="S1452" s="15">
        <f t="shared" si="44"/>
        <v>42390.171261574069</v>
      </c>
      <c r="T1452" s="15">
        <f t="shared" si="45"/>
        <v>42420.171261574069</v>
      </c>
    </row>
    <row r="1453" spans="1:20" ht="45" x14ac:dyDescent="0.25">
      <c r="A1453">
        <v>1451</v>
      </c>
      <c r="B1453" s="3" t="s">
        <v>2970</v>
      </c>
      <c r="C1453" s="3" t="s">
        <v>2971</v>
      </c>
      <c r="D1453" s="12">
        <v>18950</v>
      </c>
      <c r="E1453" s="12">
        <v>2</v>
      </c>
      <c r="F1453" t="s">
        <v>272</v>
      </c>
      <c r="G1453" t="s">
        <v>17</v>
      </c>
      <c r="H1453" t="s">
        <v>18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2877</v>
      </c>
      <c r="O1453" s="8">
        <f>E1453/D1453*100</f>
        <v>1.0554089709762533E-2</v>
      </c>
      <c r="P1453" s="12">
        <f>E1453/L1453</f>
        <v>1</v>
      </c>
      <c r="Q1453" t="str">
        <f>LEFT(N1453,SEARCH("/",N1453,1)-1)</f>
        <v>publishing</v>
      </c>
      <c r="R1453" t="str">
        <f>RIGHT(N1453,LEN(N1453)-SEARCH("/",N1453,1))</f>
        <v>translations</v>
      </c>
      <c r="S1453" s="15">
        <f t="shared" si="44"/>
        <v>41931.959016203706</v>
      </c>
      <c r="T1453" s="15">
        <f t="shared" si="45"/>
        <v>41962.00068287037</v>
      </c>
    </row>
    <row r="1454" spans="1:20" ht="45" x14ac:dyDescent="0.25">
      <c r="A1454">
        <v>1452</v>
      </c>
      <c r="B1454" s="3" t="s">
        <v>2972</v>
      </c>
      <c r="C1454" s="3" t="s">
        <v>2973</v>
      </c>
      <c r="D1454" s="12">
        <v>14000</v>
      </c>
      <c r="E1454" s="12">
        <v>0</v>
      </c>
      <c r="F1454" t="s">
        <v>272</v>
      </c>
      <c r="G1454" t="s">
        <v>17</v>
      </c>
      <c r="H1454" t="s">
        <v>18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2877</v>
      </c>
      <c r="O1454" s="8">
        <f>E1454/D1454*100</f>
        <v>0</v>
      </c>
      <c r="P1454" s="12" t="e">
        <f>E1454/L1454</f>
        <v>#DIV/0!</v>
      </c>
      <c r="Q1454" t="str">
        <f>LEFT(N1454,SEARCH("/",N1454,1)-1)</f>
        <v>publishing</v>
      </c>
      <c r="R1454" t="str">
        <f>RIGHT(N1454,LEN(N1454)-SEARCH("/",N1454,1))</f>
        <v>translations</v>
      </c>
      <c r="S1454" s="15">
        <f t="shared" si="44"/>
        <v>41818.703275462962</v>
      </c>
      <c r="T1454" s="15">
        <f t="shared" si="45"/>
        <v>41848.703275462962</v>
      </c>
    </row>
    <row r="1455" spans="1:20" ht="60" x14ac:dyDescent="0.25">
      <c r="A1455">
        <v>1453</v>
      </c>
      <c r="B1455" s="3" t="s">
        <v>2974</v>
      </c>
      <c r="C1455" s="3" t="s">
        <v>2975</v>
      </c>
      <c r="D1455" s="12">
        <v>25000</v>
      </c>
      <c r="E1455" s="12">
        <v>0</v>
      </c>
      <c r="F1455" t="s">
        <v>272</v>
      </c>
      <c r="G1455" t="s">
        <v>179</v>
      </c>
      <c r="H1455" t="s">
        <v>55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2877</v>
      </c>
      <c r="O1455" s="8">
        <f>E1455/D1455*100</f>
        <v>0</v>
      </c>
      <c r="P1455" s="12" t="e">
        <f>E1455/L1455</f>
        <v>#DIV/0!</v>
      </c>
      <c r="Q1455" t="str">
        <f>LEFT(N1455,SEARCH("/",N1455,1)-1)</f>
        <v>publishing</v>
      </c>
      <c r="R1455" t="str">
        <f>RIGHT(N1455,LEN(N1455)-SEARCH("/",N1455,1))</f>
        <v>translations</v>
      </c>
      <c r="S1455" s="15">
        <f t="shared" si="44"/>
        <v>42795.696145833332</v>
      </c>
      <c r="T1455" s="15">
        <f t="shared" si="45"/>
        <v>42840.654479166667</v>
      </c>
    </row>
    <row r="1456" spans="1:20" ht="60" x14ac:dyDescent="0.25">
      <c r="A1456">
        <v>1454</v>
      </c>
      <c r="B1456" s="3" t="s">
        <v>2976</v>
      </c>
      <c r="C1456" s="3" t="s">
        <v>2977</v>
      </c>
      <c r="D1456" s="12">
        <v>1750</v>
      </c>
      <c r="E1456" s="12">
        <v>15</v>
      </c>
      <c r="F1456" t="s">
        <v>272</v>
      </c>
      <c r="G1456" t="s">
        <v>54</v>
      </c>
      <c r="H1456" t="s">
        <v>55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2877</v>
      </c>
      <c r="O1456" s="8">
        <f>E1456/D1456*100</f>
        <v>0.85714285714285721</v>
      </c>
      <c r="P1456" s="12">
        <f>E1456/L1456</f>
        <v>15</v>
      </c>
      <c r="Q1456" t="str">
        <f>LEFT(N1456,SEARCH("/",N1456,1)-1)</f>
        <v>publishing</v>
      </c>
      <c r="R1456" t="str">
        <f>RIGHT(N1456,LEN(N1456)-SEARCH("/",N1456,1))</f>
        <v>translations</v>
      </c>
      <c r="S1456" s="15">
        <f t="shared" si="44"/>
        <v>42463.866666666669</v>
      </c>
      <c r="T1456" s="15">
        <f t="shared" si="45"/>
        <v>42484.915972222225</v>
      </c>
    </row>
    <row r="1457" spans="1:20" ht="60" x14ac:dyDescent="0.25">
      <c r="A1457">
        <v>1455</v>
      </c>
      <c r="B1457" s="3" t="s">
        <v>2978</v>
      </c>
      <c r="C1457" s="3" t="s">
        <v>2979</v>
      </c>
      <c r="D1457" s="12">
        <v>15000</v>
      </c>
      <c r="E1457" s="12">
        <v>1575</v>
      </c>
      <c r="F1457" t="s">
        <v>272</v>
      </c>
      <c r="G1457" t="s">
        <v>17</v>
      </c>
      <c r="H1457" t="s">
        <v>18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2877</v>
      </c>
      <c r="O1457" s="8">
        <f>E1457/D1457*100</f>
        <v>10.5</v>
      </c>
      <c r="P1457" s="12">
        <f>E1457/L1457</f>
        <v>225</v>
      </c>
      <c r="Q1457" t="str">
        <f>LEFT(N1457,SEARCH("/",N1457,1)-1)</f>
        <v>publishing</v>
      </c>
      <c r="R1457" t="str">
        <f>RIGHT(N1457,LEN(N1457)-SEARCH("/",N1457,1))</f>
        <v>translations</v>
      </c>
      <c r="S1457" s="15">
        <f t="shared" si="44"/>
        <v>41832.672685185185</v>
      </c>
      <c r="T1457" s="15">
        <f t="shared" si="45"/>
        <v>41887.568749999999</v>
      </c>
    </row>
    <row r="1458" spans="1:20" ht="30" x14ac:dyDescent="0.25">
      <c r="A1458">
        <v>1456</v>
      </c>
      <c r="B1458" s="3" t="s">
        <v>2980</v>
      </c>
      <c r="C1458" s="3" t="s">
        <v>2981</v>
      </c>
      <c r="D1458" s="12">
        <v>5000</v>
      </c>
      <c r="E1458" s="12">
        <v>145</v>
      </c>
      <c r="F1458" t="s">
        <v>272</v>
      </c>
      <c r="G1458" t="s">
        <v>1224</v>
      </c>
      <c r="H1458" t="s">
        <v>55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2877</v>
      </c>
      <c r="O1458" s="8">
        <f>E1458/D1458*100</f>
        <v>2.9000000000000004</v>
      </c>
      <c r="P1458" s="12">
        <f>E1458/L1458</f>
        <v>48.333333333333336</v>
      </c>
      <c r="Q1458" t="str">
        <f>LEFT(N1458,SEARCH("/",N1458,1)-1)</f>
        <v>publishing</v>
      </c>
      <c r="R1458" t="str">
        <f>RIGHT(N1458,LEN(N1458)-SEARCH("/",N1458,1))</f>
        <v>translations</v>
      </c>
      <c r="S1458" s="15">
        <f t="shared" si="44"/>
        <v>42708.668576388889</v>
      </c>
      <c r="T1458" s="15">
        <f t="shared" si="45"/>
        <v>42738.668576388889</v>
      </c>
    </row>
    <row r="1459" spans="1:20" ht="30" x14ac:dyDescent="0.25">
      <c r="A1459">
        <v>1457</v>
      </c>
      <c r="B1459" s="3" t="s">
        <v>2982</v>
      </c>
      <c r="C1459" s="3" t="s">
        <v>2983</v>
      </c>
      <c r="D1459" s="12">
        <v>6000</v>
      </c>
      <c r="E1459" s="12">
        <v>0</v>
      </c>
      <c r="F1459" t="s">
        <v>272</v>
      </c>
      <c r="G1459" t="s">
        <v>17</v>
      </c>
      <c r="H1459" t="s">
        <v>18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2877</v>
      </c>
      <c r="O1459" s="8">
        <f>E1459/D1459*100</f>
        <v>0</v>
      </c>
      <c r="P1459" s="12" t="e">
        <f>E1459/L1459</f>
        <v>#DIV/0!</v>
      </c>
      <c r="Q1459" t="str">
        <f>LEFT(N1459,SEARCH("/",N1459,1)-1)</f>
        <v>publishing</v>
      </c>
      <c r="R1459" t="str">
        <f>RIGHT(N1459,LEN(N1459)-SEARCH("/",N1459,1))</f>
        <v>translations</v>
      </c>
      <c r="S1459" s="15">
        <f t="shared" si="44"/>
        <v>42289.89634259259</v>
      </c>
      <c r="T1459" s="15">
        <f t="shared" si="45"/>
        <v>42319.938009259262</v>
      </c>
    </row>
    <row r="1460" spans="1:20" ht="60" x14ac:dyDescent="0.25">
      <c r="A1460">
        <v>1458</v>
      </c>
      <c r="B1460" s="3" t="s">
        <v>2984</v>
      </c>
      <c r="C1460" s="3" t="s">
        <v>2985</v>
      </c>
      <c r="D1460" s="12">
        <v>5000</v>
      </c>
      <c r="E1460" s="12">
        <v>0</v>
      </c>
      <c r="F1460" t="s">
        <v>272</v>
      </c>
      <c r="G1460" t="s">
        <v>17</v>
      </c>
      <c r="H1460" t="s">
        <v>18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2877</v>
      </c>
      <c r="O1460" s="8">
        <f>E1460/D1460*100</f>
        <v>0</v>
      </c>
      <c r="P1460" s="12" t="e">
        <f>E1460/L1460</f>
        <v>#DIV/0!</v>
      </c>
      <c r="Q1460" t="str">
        <f>LEFT(N1460,SEARCH("/",N1460,1)-1)</f>
        <v>publishing</v>
      </c>
      <c r="R1460" t="str">
        <f>RIGHT(N1460,LEN(N1460)-SEARCH("/",N1460,1))</f>
        <v>translations</v>
      </c>
      <c r="S1460" s="15">
        <f t="shared" si="44"/>
        <v>41831.705555555556</v>
      </c>
      <c r="T1460" s="15">
        <f t="shared" si="45"/>
        <v>41862.166666666664</v>
      </c>
    </row>
    <row r="1461" spans="1:20" ht="45" x14ac:dyDescent="0.25">
      <c r="A1461">
        <v>1459</v>
      </c>
      <c r="B1461" s="3" t="s">
        <v>2986</v>
      </c>
      <c r="C1461" s="3" t="s">
        <v>2987</v>
      </c>
      <c r="D1461" s="12">
        <v>37000</v>
      </c>
      <c r="E1461" s="12">
        <v>0</v>
      </c>
      <c r="F1461" t="s">
        <v>272</v>
      </c>
      <c r="G1461" t="s">
        <v>309</v>
      </c>
      <c r="H1461" t="s">
        <v>310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2877</v>
      </c>
      <c r="O1461" s="8">
        <f>E1461/D1461*100</f>
        <v>0</v>
      </c>
      <c r="P1461" s="12" t="e">
        <f>E1461/L1461</f>
        <v>#DIV/0!</v>
      </c>
      <c r="Q1461" t="str">
        <f>LEFT(N1461,SEARCH("/",N1461,1)-1)</f>
        <v>publishing</v>
      </c>
      <c r="R1461" t="str">
        <f>RIGHT(N1461,LEN(N1461)-SEARCH("/",N1461,1))</f>
        <v>translations</v>
      </c>
      <c r="S1461" s="15">
        <f t="shared" si="44"/>
        <v>42312.204814814817</v>
      </c>
      <c r="T1461" s="15">
        <f t="shared" si="45"/>
        <v>42340.725694444445</v>
      </c>
    </row>
    <row r="1462" spans="1:20" ht="45" x14ac:dyDescent="0.25">
      <c r="A1462">
        <v>1460</v>
      </c>
      <c r="B1462" s="3" t="s">
        <v>2988</v>
      </c>
      <c r="C1462" s="3" t="s">
        <v>2989</v>
      </c>
      <c r="D1462" s="12">
        <v>25000000</v>
      </c>
      <c r="E1462" s="12">
        <v>0</v>
      </c>
      <c r="F1462" t="s">
        <v>272</v>
      </c>
      <c r="G1462" t="s">
        <v>17</v>
      </c>
      <c r="H1462" t="s">
        <v>18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2877</v>
      </c>
      <c r="O1462" s="8">
        <f>E1462/D1462*100</f>
        <v>0</v>
      </c>
      <c r="P1462" s="12" t="e">
        <f>E1462/L1462</f>
        <v>#DIV/0!</v>
      </c>
      <c r="Q1462" t="str">
        <f>LEFT(N1462,SEARCH("/",N1462,1)-1)</f>
        <v>publishing</v>
      </c>
      <c r="R1462" t="str">
        <f>RIGHT(N1462,LEN(N1462)-SEARCH("/",N1462,1))</f>
        <v>translations</v>
      </c>
      <c r="S1462" s="15">
        <f t="shared" si="44"/>
        <v>41915.896967592591</v>
      </c>
      <c r="T1462" s="15">
        <f t="shared" si="45"/>
        <v>41973.989583333328</v>
      </c>
    </row>
    <row r="1463" spans="1:20" ht="30" x14ac:dyDescent="0.25">
      <c r="A1463">
        <v>1461</v>
      </c>
      <c r="B1463" s="3" t="s">
        <v>2990</v>
      </c>
      <c r="C1463" s="3" t="s">
        <v>2991</v>
      </c>
      <c r="D1463" s="12">
        <v>15000</v>
      </c>
      <c r="E1463" s="12">
        <v>15186.69</v>
      </c>
      <c r="F1463" t="s">
        <v>16</v>
      </c>
      <c r="G1463" t="s">
        <v>17</v>
      </c>
      <c r="H1463" t="s">
        <v>18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2992</v>
      </c>
      <c r="O1463" s="8">
        <f>E1463/D1463*100</f>
        <v>101.24459999999999</v>
      </c>
      <c r="P1463" s="12">
        <f>E1463/L1463</f>
        <v>44.66673529411765</v>
      </c>
      <c r="Q1463" t="str">
        <f>LEFT(N1463,SEARCH("/",N1463,1)-1)</f>
        <v>publishing</v>
      </c>
      <c r="R1463" t="str">
        <f>RIGHT(N1463,LEN(N1463)-SEARCH("/",N1463,1))</f>
        <v>radio &amp; podcasts</v>
      </c>
      <c r="S1463" s="15">
        <f t="shared" si="44"/>
        <v>41899.645300925928</v>
      </c>
      <c r="T1463" s="15">
        <f t="shared" si="45"/>
        <v>41933</v>
      </c>
    </row>
    <row r="1464" spans="1:20" ht="30" x14ac:dyDescent="0.25">
      <c r="A1464">
        <v>1462</v>
      </c>
      <c r="B1464" s="3" t="s">
        <v>2993</v>
      </c>
      <c r="C1464" s="3" t="s">
        <v>2994</v>
      </c>
      <c r="D1464" s="12">
        <v>4000</v>
      </c>
      <c r="E1464" s="12">
        <v>4340.7</v>
      </c>
      <c r="F1464" t="s">
        <v>16</v>
      </c>
      <c r="G1464" t="s">
        <v>17</v>
      </c>
      <c r="H1464" t="s">
        <v>18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2992</v>
      </c>
      <c r="O1464" s="8">
        <f>E1464/D1464*100</f>
        <v>108.5175</v>
      </c>
      <c r="P1464" s="12">
        <f>E1464/L1464</f>
        <v>28.937999999999999</v>
      </c>
      <c r="Q1464" t="str">
        <f>LEFT(N1464,SEARCH("/",N1464,1)-1)</f>
        <v>publishing</v>
      </c>
      <c r="R1464" t="str">
        <f>RIGHT(N1464,LEN(N1464)-SEARCH("/",N1464,1))</f>
        <v>radio &amp; podcasts</v>
      </c>
      <c r="S1464" s="15">
        <f t="shared" si="44"/>
        <v>41344.662858796299</v>
      </c>
      <c r="T1464" s="15">
        <f t="shared" si="45"/>
        <v>41374.662858796299</v>
      </c>
    </row>
    <row r="1465" spans="1:20" ht="60" x14ac:dyDescent="0.25">
      <c r="A1465">
        <v>1463</v>
      </c>
      <c r="B1465" s="3" t="s">
        <v>2995</v>
      </c>
      <c r="C1465" s="3" t="s">
        <v>2996</v>
      </c>
      <c r="D1465" s="12">
        <v>600</v>
      </c>
      <c r="E1465" s="12">
        <v>886</v>
      </c>
      <c r="F1465" t="s">
        <v>16</v>
      </c>
      <c r="G1465" t="s">
        <v>17</v>
      </c>
      <c r="H1465" t="s">
        <v>18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2992</v>
      </c>
      <c r="O1465" s="8">
        <f>E1465/D1465*100</f>
        <v>147.66666666666666</v>
      </c>
      <c r="P1465" s="12">
        <f>E1465/L1465</f>
        <v>35.44</v>
      </c>
      <c r="Q1465" t="str">
        <f>LEFT(N1465,SEARCH("/",N1465,1)-1)</f>
        <v>publishing</v>
      </c>
      <c r="R1465" t="str">
        <f>RIGHT(N1465,LEN(N1465)-SEARCH("/",N1465,1))</f>
        <v>radio &amp; podcasts</v>
      </c>
      <c r="S1465" s="15">
        <f t="shared" si="44"/>
        <v>41326.911319444444</v>
      </c>
      <c r="T1465" s="15">
        <f t="shared" si="45"/>
        <v>41371.869652777779</v>
      </c>
    </row>
    <row r="1466" spans="1:20" x14ac:dyDescent="0.25">
      <c r="A1466">
        <v>1464</v>
      </c>
      <c r="B1466" s="3" t="s">
        <v>2997</v>
      </c>
      <c r="C1466" s="3" t="s">
        <v>2998</v>
      </c>
      <c r="D1466" s="12">
        <v>5000</v>
      </c>
      <c r="E1466" s="12">
        <v>8160</v>
      </c>
      <c r="F1466" t="s">
        <v>16</v>
      </c>
      <c r="G1466" t="s">
        <v>17</v>
      </c>
      <c r="H1466" t="s">
        <v>18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2992</v>
      </c>
      <c r="O1466" s="8">
        <f>E1466/D1466*100</f>
        <v>163.19999999999999</v>
      </c>
      <c r="P1466" s="12">
        <f>E1466/L1466</f>
        <v>34.871794871794869</v>
      </c>
      <c r="Q1466" t="str">
        <f>LEFT(N1466,SEARCH("/",N1466,1)-1)</f>
        <v>publishing</v>
      </c>
      <c r="R1466" t="str">
        <f>RIGHT(N1466,LEN(N1466)-SEARCH("/",N1466,1))</f>
        <v>radio &amp; podcasts</v>
      </c>
      <c r="S1466" s="15">
        <f t="shared" si="44"/>
        <v>41291.661550925928</v>
      </c>
      <c r="T1466" s="15">
        <f t="shared" si="45"/>
        <v>41321.661550925928</v>
      </c>
    </row>
    <row r="1467" spans="1:20" ht="60" x14ac:dyDescent="0.25">
      <c r="A1467">
        <v>1465</v>
      </c>
      <c r="B1467" s="3" t="s">
        <v>2999</v>
      </c>
      <c r="C1467" s="3" t="s">
        <v>3000</v>
      </c>
      <c r="D1467" s="12">
        <v>30000</v>
      </c>
      <c r="E1467" s="12">
        <v>136924.35</v>
      </c>
      <c r="F1467" t="s">
        <v>16</v>
      </c>
      <c r="G1467" t="s">
        <v>17</v>
      </c>
      <c r="H1467" t="s">
        <v>18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2992</v>
      </c>
      <c r="O1467" s="8">
        <f>E1467/D1467*100</f>
        <v>456.41449999999998</v>
      </c>
      <c r="P1467" s="12">
        <f>E1467/L1467</f>
        <v>52.622732513451197</v>
      </c>
      <c r="Q1467" t="str">
        <f>LEFT(N1467,SEARCH("/",N1467,1)-1)</f>
        <v>publishing</v>
      </c>
      <c r="R1467" t="str">
        <f>RIGHT(N1467,LEN(N1467)-SEARCH("/",N1467,1))</f>
        <v>radio &amp; podcasts</v>
      </c>
      <c r="S1467" s="15">
        <f t="shared" si="44"/>
        <v>40959.734398148146</v>
      </c>
      <c r="T1467" s="15">
        <f t="shared" si="45"/>
        <v>40990.125</v>
      </c>
    </row>
    <row r="1468" spans="1:20" ht="60" x14ac:dyDescent="0.25">
      <c r="A1468">
        <v>1466</v>
      </c>
      <c r="B1468" s="3" t="s">
        <v>3001</v>
      </c>
      <c r="C1468" s="3" t="s">
        <v>3002</v>
      </c>
      <c r="D1468" s="12">
        <v>16000</v>
      </c>
      <c r="E1468" s="12">
        <v>17260.37</v>
      </c>
      <c r="F1468" t="s">
        <v>16</v>
      </c>
      <c r="G1468" t="s">
        <v>17</v>
      </c>
      <c r="H1468" t="s">
        <v>18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2992</v>
      </c>
      <c r="O1468" s="8">
        <f>E1468/D1468*100</f>
        <v>107.87731249999999</v>
      </c>
      <c r="P1468" s="12">
        <f>E1468/L1468</f>
        <v>69.598266129032254</v>
      </c>
      <c r="Q1468" t="str">
        <f>LEFT(N1468,SEARCH("/",N1468,1)-1)</f>
        <v>publishing</v>
      </c>
      <c r="R1468" t="str">
        <f>RIGHT(N1468,LEN(N1468)-SEARCH("/",N1468,1))</f>
        <v>radio &amp; podcasts</v>
      </c>
      <c r="S1468" s="15">
        <f t="shared" si="44"/>
        <v>42340.172060185185</v>
      </c>
      <c r="T1468" s="15">
        <f t="shared" si="45"/>
        <v>42381.208333333328</v>
      </c>
    </row>
    <row r="1469" spans="1:20" ht="30" x14ac:dyDescent="0.25">
      <c r="A1469">
        <v>1467</v>
      </c>
      <c r="B1469" s="3" t="s">
        <v>3003</v>
      </c>
      <c r="C1469" s="3" t="s">
        <v>3004</v>
      </c>
      <c r="D1469" s="12">
        <v>40000</v>
      </c>
      <c r="E1469" s="12">
        <v>46032</v>
      </c>
      <c r="F1469" t="s">
        <v>16</v>
      </c>
      <c r="G1469" t="s">
        <v>17</v>
      </c>
      <c r="H1469" t="s">
        <v>18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2992</v>
      </c>
      <c r="O1469" s="8">
        <f>E1469/D1469*100</f>
        <v>115.08</v>
      </c>
      <c r="P1469" s="12">
        <f>E1469/L1469</f>
        <v>76.72</v>
      </c>
      <c r="Q1469" t="str">
        <f>LEFT(N1469,SEARCH("/",N1469,1)-1)</f>
        <v>publishing</v>
      </c>
      <c r="R1469" t="str">
        <f>RIGHT(N1469,LEN(N1469)-SEARCH("/",N1469,1))</f>
        <v>radio &amp; podcasts</v>
      </c>
      <c r="S1469" s="15">
        <f t="shared" si="44"/>
        <v>40933.80190972222</v>
      </c>
      <c r="T1469" s="15">
        <f t="shared" si="45"/>
        <v>40993.760243055556</v>
      </c>
    </row>
    <row r="1470" spans="1:20" ht="60" x14ac:dyDescent="0.25">
      <c r="A1470">
        <v>1468</v>
      </c>
      <c r="B1470" s="3" t="s">
        <v>3005</v>
      </c>
      <c r="C1470" s="3" t="s">
        <v>3006</v>
      </c>
      <c r="D1470" s="12">
        <v>9500</v>
      </c>
      <c r="E1470" s="12">
        <v>9725</v>
      </c>
      <c r="F1470" t="s">
        <v>16</v>
      </c>
      <c r="G1470" t="s">
        <v>17</v>
      </c>
      <c r="H1470" t="s">
        <v>18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2992</v>
      </c>
      <c r="O1470" s="8">
        <f>E1470/D1470*100</f>
        <v>102.36842105263158</v>
      </c>
      <c r="P1470" s="12">
        <f>E1470/L1470</f>
        <v>33.191126279863482</v>
      </c>
      <c r="Q1470" t="str">
        <f>LEFT(N1470,SEARCH("/",N1470,1)-1)</f>
        <v>publishing</v>
      </c>
      <c r="R1470" t="str">
        <f>RIGHT(N1470,LEN(N1470)-SEARCH("/",N1470,1))</f>
        <v>radio &amp; podcasts</v>
      </c>
      <c r="S1470" s="15">
        <f t="shared" si="44"/>
        <v>40646.014456018522</v>
      </c>
      <c r="T1470" s="15">
        <f t="shared" si="45"/>
        <v>40706.014456018522</v>
      </c>
    </row>
    <row r="1471" spans="1:20" ht="45" x14ac:dyDescent="0.25">
      <c r="A1471">
        <v>1469</v>
      </c>
      <c r="B1471" s="3" t="s">
        <v>3007</v>
      </c>
      <c r="C1471" s="3" t="s">
        <v>3008</v>
      </c>
      <c r="D1471" s="12">
        <v>44250</v>
      </c>
      <c r="E1471" s="12">
        <v>47978</v>
      </c>
      <c r="F1471" t="s">
        <v>16</v>
      </c>
      <c r="G1471" t="s">
        <v>17</v>
      </c>
      <c r="H1471" t="s">
        <v>18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2992</v>
      </c>
      <c r="O1471" s="8">
        <f>E1471/D1471*100</f>
        <v>108.42485875706214</v>
      </c>
      <c r="P1471" s="12">
        <f>E1471/L1471</f>
        <v>149.46417445482865</v>
      </c>
      <c r="Q1471" t="str">
        <f>LEFT(N1471,SEARCH("/",N1471,1)-1)</f>
        <v>publishing</v>
      </c>
      <c r="R1471" t="str">
        <f>RIGHT(N1471,LEN(N1471)-SEARCH("/",N1471,1))</f>
        <v>radio &amp; podcasts</v>
      </c>
      <c r="S1471" s="15">
        <f t="shared" si="44"/>
        <v>41290.598483796297</v>
      </c>
      <c r="T1471" s="15">
        <f t="shared" si="45"/>
        <v>41320.598483796297</v>
      </c>
    </row>
    <row r="1472" spans="1:20" ht="60" x14ac:dyDescent="0.25">
      <c r="A1472">
        <v>1470</v>
      </c>
      <c r="B1472" s="3" t="s">
        <v>3009</v>
      </c>
      <c r="C1472" s="3" t="s">
        <v>3010</v>
      </c>
      <c r="D1472" s="12">
        <v>1500</v>
      </c>
      <c r="E1472" s="12">
        <v>1877</v>
      </c>
      <c r="F1472" t="s">
        <v>16</v>
      </c>
      <c r="G1472" t="s">
        <v>17</v>
      </c>
      <c r="H1472" t="s">
        <v>18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2992</v>
      </c>
      <c r="O1472" s="8">
        <f>E1472/D1472*100</f>
        <v>125.13333333333334</v>
      </c>
      <c r="P1472" s="12">
        <f>E1472/L1472</f>
        <v>23.172839506172838</v>
      </c>
      <c r="Q1472" t="str">
        <f>LEFT(N1472,SEARCH("/",N1472,1)-1)</f>
        <v>publishing</v>
      </c>
      <c r="R1472" t="str">
        <f>RIGHT(N1472,LEN(N1472)-SEARCH("/",N1472,1))</f>
        <v>radio &amp; podcasts</v>
      </c>
      <c r="S1472" s="15">
        <f t="shared" si="44"/>
        <v>41250.827118055553</v>
      </c>
      <c r="T1472" s="15">
        <f t="shared" si="45"/>
        <v>41271.827118055553</v>
      </c>
    </row>
    <row r="1473" spans="1:20" ht="60" x14ac:dyDescent="0.25">
      <c r="A1473">
        <v>1471</v>
      </c>
      <c r="B1473" s="3" t="s">
        <v>3011</v>
      </c>
      <c r="C1473" s="3" t="s">
        <v>3012</v>
      </c>
      <c r="D1473" s="12">
        <v>32000</v>
      </c>
      <c r="E1473" s="12">
        <v>33229</v>
      </c>
      <c r="F1473" t="s">
        <v>16</v>
      </c>
      <c r="G1473" t="s">
        <v>17</v>
      </c>
      <c r="H1473" t="s">
        <v>18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2992</v>
      </c>
      <c r="O1473" s="8">
        <f>E1473/D1473*100</f>
        <v>103.840625</v>
      </c>
      <c r="P1473" s="12">
        <f>E1473/L1473</f>
        <v>96.877551020408163</v>
      </c>
      <c r="Q1473" t="str">
        <f>LEFT(N1473,SEARCH("/",N1473,1)-1)</f>
        <v>publishing</v>
      </c>
      <c r="R1473" t="str">
        <f>RIGHT(N1473,LEN(N1473)-SEARCH("/",N1473,1))</f>
        <v>radio &amp; podcasts</v>
      </c>
      <c r="S1473" s="15">
        <f t="shared" si="44"/>
        <v>42073.957569444443</v>
      </c>
      <c r="T1473" s="15">
        <f t="shared" si="45"/>
        <v>42103.957569444443</v>
      </c>
    </row>
    <row r="1474" spans="1:20" ht="60" x14ac:dyDescent="0.25">
      <c r="A1474">
        <v>1472</v>
      </c>
      <c r="B1474" s="3" t="s">
        <v>3013</v>
      </c>
      <c r="C1474" s="3" t="s">
        <v>3014</v>
      </c>
      <c r="D1474" s="12">
        <v>25000</v>
      </c>
      <c r="E1474" s="12">
        <v>34676</v>
      </c>
      <c r="F1474" t="s">
        <v>16</v>
      </c>
      <c r="G1474" t="s">
        <v>17</v>
      </c>
      <c r="H1474" t="s">
        <v>18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2992</v>
      </c>
      <c r="O1474" s="8">
        <f>E1474/D1474*100</f>
        <v>138.70400000000001</v>
      </c>
      <c r="P1474" s="12">
        <f>E1474/L1474</f>
        <v>103.20238095238095</v>
      </c>
      <c r="Q1474" t="str">
        <f>LEFT(N1474,SEARCH("/",N1474,1)-1)</f>
        <v>publishing</v>
      </c>
      <c r="R1474" t="str">
        <f>RIGHT(N1474,LEN(N1474)-SEARCH("/",N1474,1))</f>
        <v>radio &amp; podcasts</v>
      </c>
      <c r="S1474" s="15">
        <f t="shared" si="44"/>
        <v>41533.542858796296</v>
      </c>
      <c r="T1474" s="15">
        <f t="shared" si="45"/>
        <v>41563.542858796296</v>
      </c>
    </row>
    <row r="1475" spans="1:20" x14ac:dyDescent="0.25">
      <c r="A1475">
        <v>1473</v>
      </c>
      <c r="B1475" s="3" t="s">
        <v>3015</v>
      </c>
      <c r="C1475" s="3" t="s">
        <v>3016</v>
      </c>
      <c r="D1475" s="12">
        <v>1500</v>
      </c>
      <c r="E1475" s="12">
        <v>1807.74</v>
      </c>
      <c r="F1475" t="s">
        <v>16</v>
      </c>
      <c r="G1475" t="s">
        <v>17</v>
      </c>
      <c r="H1475" t="s">
        <v>18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2992</v>
      </c>
      <c r="O1475" s="8">
        <f>E1475/D1475*100</f>
        <v>120.51600000000001</v>
      </c>
      <c r="P1475" s="12">
        <f>E1475/L1475</f>
        <v>38.462553191489363</v>
      </c>
      <c r="Q1475" t="str">
        <f>LEFT(N1475,SEARCH("/",N1475,1)-1)</f>
        <v>publishing</v>
      </c>
      <c r="R1475" t="str">
        <f>RIGHT(N1475,LEN(N1475)-SEARCH("/",N1475,1))</f>
        <v>radio &amp; podcasts</v>
      </c>
      <c r="S1475" s="15">
        <f t="shared" ref="S1475:S1538" si="46">(((J1475/60)/60)/24)+DATE(1970,1,1)</f>
        <v>40939.979618055557</v>
      </c>
      <c r="T1475" s="15">
        <f t="shared" ref="T1475:T1538" si="47">(((I1475/60)/60)/24)+DATE(1970,1,1)</f>
        <v>40969.979618055557</v>
      </c>
    </row>
    <row r="1476" spans="1:20" ht="60" x14ac:dyDescent="0.25">
      <c r="A1476">
        <v>1474</v>
      </c>
      <c r="B1476" s="3" t="s">
        <v>3017</v>
      </c>
      <c r="C1476" s="3" t="s">
        <v>3018</v>
      </c>
      <c r="D1476" s="12">
        <v>3000</v>
      </c>
      <c r="E1476" s="12">
        <v>3368</v>
      </c>
      <c r="F1476" t="s">
        <v>16</v>
      </c>
      <c r="G1476" t="s">
        <v>17</v>
      </c>
      <c r="H1476" t="s">
        <v>18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2992</v>
      </c>
      <c r="O1476" s="8">
        <f>E1476/D1476*100</f>
        <v>112.26666666666667</v>
      </c>
      <c r="P1476" s="12">
        <f>E1476/L1476</f>
        <v>44.315789473684212</v>
      </c>
      <c r="Q1476" t="str">
        <f>LEFT(N1476,SEARCH("/",N1476,1)-1)</f>
        <v>publishing</v>
      </c>
      <c r="R1476" t="str">
        <f>RIGHT(N1476,LEN(N1476)-SEARCH("/",N1476,1))</f>
        <v>radio &amp; podcasts</v>
      </c>
      <c r="S1476" s="15">
        <f t="shared" si="46"/>
        <v>41500.727916666663</v>
      </c>
      <c r="T1476" s="15">
        <f t="shared" si="47"/>
        <v>41530.727916666663</v>
      </c>
    </row>
    <row r="1477" spans="1:20" ht="45" x14ac:dyDescent="0.25">
      <c r="A1477">
        <v>1475</v>
      </c>
      <c r="B1477" s="3" t="s">
        <v>3019</v>
      </c>
      <c r="C1477" s="3" t="s">
        <v>3020</v>
      </c>
      <c r="D1477" s="12">
        <v>15000</v>
      </c>
      <c r="E1477" s="12">
        <v>28300.45</v>
      </c>
      <c r="F1477" t="s">
        <v>16</v>
      </c>
      <c r="G1477" t="s">
        <v>17</v>
      </c>
      <c r="H1477" t="s">
        <v>18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2992</v>
      </c>
      <c r="O1477" s="8">
        <f>E1477/D1477*100</f>
        <v>188.66966666666667</v>
      </c>
      <c r="P1477" s="12">
        <f>E1477/L1477</f>
        <v>64.173356009070289</v>
      </c>
      <c r="Q1477" t="str">
        <f>LEFT(N1477,SEARCH("/",N1477,1)-1)</f>
        <v>publishing</v>
      </c>
      <c r="R1477" t="str">
        <f>RIGHT(N1477,LEN(N1477)-SEARCH("/",N1477,1))</f>
        <v>radio &amp; podcasts</v>
      </c>
      <c r="S1477" s="15">
        <f t="shared" si="46"/>
        <v>41960.722951388889</v>
      </c>
      <c r="T1477" s="15">
        <f t="shared" si="47"/>
        <v>41993.207638888889</v>
      </c>
    </row>
    <row r="1478" spans="1:20" ht="45" x14ac:dyDescent="0.25">
      <c r="A1478">
        <v>1476</v>
      </c>
      <c r="B1478" s="3" t="s">
        <v>3021</v>
      </c>
      <c r="C1478" s="3" t="s">
        <v>3022</v>
      </c>
      <c r="D1478" s="12">
        <v>6000</v>
      </c>
      <c r="E1478" s="12">
        <v>39693.279999999999</v>
      </c>
      <c r="F1478" t="s">
        <v>16</v>
      </c>
      <c r="G1478" t="s">
        <v>17</v>
      </c>
      <c r="H1478" t="s">
        <v>18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2992</v>
      </c>
      <c r="O1478" s="8">
        <f>E1478/D1478*100</f>
        <v>661.55466666666666</v>
      </c>
      <c r="P1478" s="12">
        <f>E1478/L1478</f>
        <v>43.333275109170302</v>
      </c>
      <c r="Q1478" t="str">
        <f>LEFT(N1478,SEARCH("/",N1478,1)-1)</f>
        <v>publishing</v>
      </c>
      <c r="R1478" t="str">
        <f>RIGHT(N1478,LEN(N1478)-SEARCH("/",N1478,1))</f>
        <v>radio &amp; podcasts</v>
      </c>
      <c r="S1478" s="15">
        <f t="shared" si="46"/>
        <v>40766.041921296295</v>
      </c>
      <c r="T1478" s="15">
        <f t="shared" si="47"/>
        <v>40796.041921296295</v>
      </c>
    </row>
    <row r="1479" spans="1:20" ht="60" x14ac:dyDescent="0.25">
      <c r="A1479">
        <v>1477</v>
      </c>
      <c r="B1479" s="3" t="s">
        <v>3023</v>
      </c>
      <c r="C1479" s="3" t="s">
        <v>3024</v>
      </c>
      <c r="D1479" s="12">
        <v>30000</v>
      </c>
      <c r="E1479" s="12">
        <v>33393</v>
      </c>
      <c r="F1479" t="s">
        <v>16</v>
      </c>
      <c r="G1479" t="s">
        <v>17</v>
      </c>
      <c r="H1479" t="s">
        <v>18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2992</v>
      </c>
      <c r="O1479" s="8">
        <f>E1479/D1479*100</f>
        <v>111.31</v>
      </c>
      <c r="P1479" s="12">
        <f>E1479/L1479</f>
        <v>90.495934959349597</v>
      </c>
      <c r="Q1479" t="str">
        <f>LEFT(N1479,SEARCH("/",N1479,1)-1)</f>
        <v>publishing</v>
      </c>
      <c r="R1479" t="str">
        <f>RIGHT(N1479,LEN(N1479)-SEARCH("/",N1479,1))</f>
        <v>radio &amp; podcasts</v>
      </c>
      <c r="S1479" s="15">
        <f t="shared" si="46"/>
        <v>40840.615787037037</v>
      </c>
      <c r="T1479" s="15">
        <f t="shared" si="47"/>
        <v>40900.125</v>
      </c>
    </row>
    <row r="1480" spans="1:20" ht="60" x14ac:dyDescent="0.25">
      <c r="A1480">
        <v>1478</v>
      </c>
      <c r="B1480" s="3" t="s">
        <v>3025</v>
      </c>
      <c r="C1480" s="3" t="s">
        <v>3026</v>
      </c>
      <c r="D1480" s="12">
        <v>50000</v>
      </c>
      <c r="E1480" s="12">
        <v>590807.11</v>
      </c>
      <c r="F1480" t="s">
        <v>16</v>
      </c>
      <c r="G1480" t="s">
        <v>17</v>
      </c>
      <c r="H1480" t="s">
        <v>18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2992</v>
      </c>
      <c r="O1480" s="8">
        <f>E1480/D1480*100</f>
        <v>1181.6142199999999</v>
      </c>
      <c r="P1480" s="12">
        <f>E1480/L1480</f>
        <v>29.187190495010373</v>
      </c>
      <c r="Q1480" t="str">
        <f>LEFT(N1480,SEARCH("/",N1480,1)-1)</f>
        <v>publishing</v>
      </c>
      <c r="R1480" t="str">
        <f>RIGHT(N1480,LEN(N1480)-SEARCH("/",N1480,1))</f>
        <v>radio &amp; podcasts</v>
      </c>
      <c r="S1480" s="15">
        <f t="shared" si="46"/>
        <v>41394.871678240743</v>
      </c>
      <c r="T1480" s="15">
        <f t="shared" si="47"/>
        <v>41408.871678240743</v>
      </c>
    </row>
    <row r="1481" spans="1:20" ht="60" x14ac:dyDescent="0.25">
      <c r="A1481">
        <v>1479</v>
      </c>
      <c r="B1481" s="3" t="s">
        <v>3027</v>
      </c>
      <c r="C1481" s="3" t="s">
        <v>3028</v>
      </c>
      <c r="D1481" s="12">
        <v>1600</v>
      </c>
      <c r="E1481" s="12">
        <v>2198</v>
      </c>
      <c r="F1481" t="s">
        <v>16</v>
      </c>
      <c r="G1481" t="s">
        <v>17</v>
      </c>
      <c r="H1481" t="s">
        <v>18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2992</v>
      </c>
      <c r="O1481" s="8">
        <f>E1481/D1481*100</f>
        <v>137.375</v>
      </c>
      <c r="P1481" s="12">
        <f>E1481/L1481</f>
        <v>30.95774647887324</v>
      </c>
      <c r="Q1481" t="str">
        <f>LEFT(N1481,SEARCH("/",N1481,1)-1)</f>
        <v>publishing</v>
      </c>
      <c r="R1481" t="str">
        <f>RIGHT(N1481,LEN(N1481)-SEARCH("/",N1481,1))</f>
        <v>radio &amp; podcasts</v>
      </c>
      <c r="S1481" s="15">
        <f t="shared" si="46"/>
        <v>41754.745243055557</v>
      </c>
      <c r="T1481" s="15">
        <f t="shared" si="47"/>
        <v>41769.165972222225</v>
      </c>
    </row>
    <row r="1482" spans="1:20" ht="60" x14ac:dyDescent="0.25">
      <c r="A1482">
        <v>1480</v>
      </c>
      <c r="B1482" s="3" t="s">
        <v>3029</v>
      </c>
      <c r="C1482" s="3" t="s">
        <v>3030</v>
      </c>
      <c r="D1482" s="12">
        <v>50000</v>
      </c>
      <c r="E1482" s="12">
        <v>58520.2</v>
      </c>
      <c r="F1482" t="s">
        <v>16</v>
      </c>
      <c r="G1482" t="s">
        <v>17</v>
      </c>
      <c r="H1482" t="s">
        <v>18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2992</v>
      </c>
      <c r="O1482" s="8">
        <f>E1482/D1482*100</f>
        <v>117.04040000000001</v>
      </c>
      <c r="P1482" s="12">
        <f>E1482/L1482</f>
        <v>92.157795275590544</v>
      </c>
      <c r="Q1482" t="str">
        <f>LEFT(N1482,SEARCH("/",N1482,1)-1)</f>
        <v>publishing</v>
      </c>
      <c r="R1482" t="str">
        <f>RIGHT(N1482,LEN(N1482)-SEARCH("/",N1482,1))</f>
        <v>radio &amp; podcasts</v>
      </c>
      <c r="S1482" s="15">
        <f t="shared" si="46"/>
        <v>41464.934016203704</v>
      </c>
      <c r="T1482" s="15">
        <f t="shared" si="47"/>
        <v>41481.708333333336</v>
      </c>
    </row>
    <row r="1483" spans="1:20" ht="60" x14ac:dyDescent="0.25">
      <c r="A1483">
        <v>1481</v>
      </c>
      <c r="B1483" s="3" t="s">
        <v>3031</v>
      </c>
      <c r="C1483" s="3" t="s">
        <v>3032</v>
      </c>
      <c r="D1483" s="12">
        <v>5000</v>
      </c>
      <c r="E1483" s="12">
        <v>105</v>
      </c>
      <c r="F1483" t="s">
        <v>357</v>
      </c>
      <c r="G1483" t="s">
        <v>159</v>
      </c>
      <c r="H1483" t="s">
        <v>160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1573</v>
      </c>
      <c r="O1483" s="8">
        <f>E1483/D1483*100</f>
        <v>2.1</v>
      </c>
      <c r="P1483" s="12">
        <f>E1483/L1483</f>
        <v>17.5</v>
      </c>
      <c r="Q1483" t="str">
        <f>LEFT(N1483,SEARCH("/",N1483,1)-1)</f>
        <v>publishing</v>
      </c>
      <c r="R1483" t="str">
        <f>RIGHT(N1483,LEN(N1483)-SEARCH("/",N1483,1))</f>
        <v>fiction</v>
      </c>
      <c r="S1483" s="15">
        <f t="shared" si="46"/>
        <v>41550.922974537039</v>
      </c>
      <c r="T1483" s="15">
        <f t="shared" si="47"/>
        <v>41580.922974537039</v>
      </c>
    </row>
    <row r="1484" spans="1:20" ht="45" x14ac:dyDescent="0.25">
      <c r="A1484">
        <v>1482</v>
      </c>
      <c r="B1484" s="3" t="s">
        <v>3033</v>
      </c>
      <c r="C1484" s="3" t="s">
        <v>3034</v>
      </c>
      <c r="D1484" s="12">
        <v>5000</v>
      </c>
      <c r="E1484" s="12">
        <v>5</v>
      </c>
      <c r="F1484" t="s">
        <v>357</v>
      </c>
      <c r="G1484" t="s">
        <v>17</v>
      </c>
      <c r="H1484" t="s">
        <v>18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1573</v>
      </c>
      <c r="O1484" s="8">
        <f>E1484/D1484*100</f>
        <v>0.1</v>
      </c>
      <c r="P1484" s="12">
        <f>E1484/L1484</f>
        <v>5</v>
      </c>
      <c r="Q1484" t="str">
        <f>LEFT(N1484,SEARCH("/",N1484,1)-1)</f>
        <v>publishing</v>
      </c>
      <c r="R1484" t="str">
        <f>RIGHT(N1484,LEN(N1484)-SEARCH("/",N1484,1))</f>
        <v>fiction</v>
      </c>
      <c r="S1484" s="15">
        <f t="shared" si="46"/>
        <v>41136.85805555556</v>
      </c>
      <c r="T1484" s="15">
        <f t="shared" si="47"/>
        <v>41159.32708333333</v>
      </c>
    </row>
    <row r="1485" spans="1:20" ht="60" x14ac:dyDescent="0.25">
      <c r="A1485">
        <v>1483</v>
      </c>
      <c r="B1485" s="3" t="s">
        <v>3035</v>
      </c>
      <c r="C1485" s="3" t="s">
        <v>3036</v>
      </c>
      <c r="D1485" s="12">
        <v>7000</v>
      </c>
      <c r="E1485" s="12">
        <v>50</v>
      </c>
      <c r="F1485" t="s">
        <v>357</v>
      </c>
      <c r="G1485" t="s">
        <v>17</v>
      </c>
      <c r="H1485" t="s">
        <v>18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1573</v>
      </c>
      <c r="O1485" s="8">
        <f>E1485/D1485*100</f>
        <v>0.7142857142857143</v>
      </c>
      <c r="P1485" s="12">
        <f>E1485/L1485</f>
        <v>25</v>
      </c>
      <c r="Q1485" t="str">
        <f>LEFT(N1485,SEARCH("/",N1485,1)-1)</f>
        <v>publishing</v>
      </c>
      <c r="R1485" t="str">
        <f>RIGHT(N1485,LEN(N1485)-SEARCH("/",N1485,1))</f>
        <v>fiction</v>
      </c>
      <c r="S1485" s="15">
        <f t="shared" si="46"/>
        <v>42548.192997685182</v>
      </c>
      <c r="T1485" s="15">
        <f t="shared" si="47"/>
        <v>42573.192997685182</v>
      </c>
    </row>
    <row r="1486" spans="1:20" x14ac:dyDescent="0.25">
      <c r="A1486">
        <v>1484</v>
      </c>
      <c r="B1486" s="3" t="s">
        <v>3037</v>
      </c>
      <c r="C1486" s="3" t="s">
        <v>3038</v>
      </c>
      <c r="D1486" s="12">
        <v>2000</v>
      </c>
      <c r="E1486" s="12">
        <v>0</v>
      </c>
      <c r="F1486" t="s">
        <v>357</v>
      </c>
      <c r="G1486" t="s">
        <v>17</v>
      </c>
      <c r="H1486" t="s">
        <v>18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1573</v>
      </c>
      <c r="O1486" s="8">
        <f>E1486/D1486*100</f>
        <v>0</v>
      </c>
      <c r="P1486" s="12" t="e">
        <f>E1486/L1486</f>
        <v>#DIV/0!</v>
      </c>
      <c r="Q1486" t="str">
        <f>LEFT(N1486,SEARCH("/",N1486,1)-1)</f>
        <v>publishing</v>
      </c>
      <c r="R1486" t="str">
        <f>RIGHT(N1486,LEN(N1486)-SEARCH("/",N1486,1))</f>
        <v>fiction</v>
      </c>
      <c r="S1486" s="15">
        <f t="shared" si="46"/>
        <v>41053.200960648144</v>
      </c>
      <c r="T1486" s="15">
        <f t="shared" si="47"/>
        <v>41111.618750000001</v>
      </c>
    </row>
    <row r="1487" spans="1:20" ht="60" x14ac:dyDescent="0.25">
      <c r="A1487">
        <v>1485</v>
      </c>
      <c r="B1487" s="3" t="s">
        <v>3039</v>
      </c>
      <c r="C1487" s="3" t="s">
        <v>3040</v>
      </c>
      <c r="D1487" s="12">
        <v>6700</v>
      </c>
      <c r="E1487" s="12">
        <v>150</v>
      </c>
      <c r="F1487" t="s">
        <v>357</v>
      </c>
      <c r="G1487" t="s">
        <v>17</v>
      </c>
      <c r="H1487" t="s">
        <v>18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1573</v>
      </c>
      <c r="O1487" s="8">
        <f>E1487/D1487*100</f>
        <v>2.2388059701492535</v>
      </c>
      <c r="P1487" s="12">
        <f>E1487/L1487</f>
        <v>50</v>
      </c>
      <c r="Q1487" t="str">
        <f>LEFT(N1487,SEARCH("/",N1487,1)-1)</f>
        <v>publishing</v>
      </c>
      <c r="R1487" t="str">
        <f>RIGHT(N1487,LEN(N1487)-SEARCH("/",N1487,1))</f>
        <v>fiction</v>
      </c>
      <c r="S1487" s="15">
        <f t="shared" si="46"/>
        <v>42130.795983796299</v>
      </c>
      <c r="T1487" s="15">
        <f t="shared" si="47"/>
        <v>42175.795983796299</v>
      </c>
    </row>
    <row r="1488" spans="1:20" ht="60" x14ac:dyDescent="0.25">
      <c r="A1488">
        <v>1486</v>
      </c>
      <c r="B1488" s="3" t="s">
        <v>3041</v>
      </c>
      <c r="C1488" s="3" t="s">
        <v>3042</v>
      </c>
      <c r="D1488" s="12">
        <v>20000</v>
      </c>
      <c r="E1488" s="12">
        <v>48</v>
      </c>
      <c r="F1488" t="s">
        <v>357</v>
      </c>
      <c r="G1488" t="s">
        <v>17</v>
      </c>
      <c r="H1488" t="s">
        <v>18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1573</v>
      </c>
      <c r="O1488" s="8">
        <f>E1488/D1488*100</f>
        <v>0.24</v>
      </c>
      <c r="P1488" s="12">
        <f>E1488/L1488</f>
        <v>16</v>
      </c>
      <c r="Q1488" t="str">
        <f>LEFT(N1488,SEARCH("/",N1488,1)-1)</f>
        <v>publishing</v>
      </c>
      <c r="R1488" t="str">
        <f>RIGHT(N1488,LEN(N1488)-SEARCH("/",N1488,1))</f>
        <v>fiction</v>
      </c>
      <c r="S1488" s="15">
        <f t="shared" si="46"/>
        <v>42032.168530092589</v>
      </c>
      <c r="T1488" s="15">
        <f t="shared" si="47"/>
        <v>42062.168530092589</v>
      </c>
    </row>
    <row r="1489" spans="1:20" ht="45" x14ac:dyDescent="0.25">
      <c r="A1489">
        <v>1487</v>
      </c>
      <c r="B1489" s="3" t="s">
        <v>3043</v>
      </c>
      <c r="C1489" s="3" t="s">
        <v>3044</v>
      </c>
      <c r="D1489" s="12">
        <v>10000</v>
      </c>
      <c r="E1489" s="12">
        <v>0</v>
      </c>
      <c r="F1489" t="s">
        <v>357</v>
      </c>
      <c r="G1489" t="s">
        <v>17</v>
      </c>
      <c r="H1489" t="s">
        <v>18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1573</v>
      </c>
      <c r="O1489" s="8">
        <f>E1489/D1489*100</f>
        <v>0</v>
      </c>
      <c r="P1489" s="12" t="e">
        <f>E1489/L1489</f>
        <v>#DIV/0!</v>
      </c>
      <c r="Q1489" t="str">
        <f>LEFT(N1489,SEARCH("/",N1489,1)-1)</f>
        <v>publishing</v>
      </c>
      <c r="R1489" t="str">
        <f>RIGHT(N1489,LEN(N1489)-SEARCH("/",N1489,1))</f>
        <v>fiction</v>
      </c>
      <c r="S1489" s="15">
        <f t="shared" si="46"/>
        <v>42554.917488425926</v>
      </c>
      <c r="T1489" s="15">
        <f t="shared" si="47"/>
        <v>42584.917488425926</v>
      </c>
    </row>
    <row r="1490" spans="1:20" ht="45" x14ac:dyDescent="0.25">
      <c r="A1490">
        <v>1488</v>
      </c>
      <c r="B1490" s="3" t="s">
        <v>3045</v>
      </c>
      <c r="C1490" s="3" t="s">
        <v>3046</v>
      </c>
      <c r="D1490" s="12">
        <v>15000</v>
      </c>
      <c r="E1490" s="12">
        <v>360</v>
      </c>
      <c r="F1490" t="s">
        <v>357</v>
      </c>
      <c r="G1490" t="s">
        <v>50</v>
      </c>
      <c r="H1490" t="s">
        <v>51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1573</v>
      </c>
      <c r="O1490" s="8">
        <f>E1490/D1490*100</f>
        <v>2.4</v>
      </c>
      <c r="P1490" s="12">
        <f>E1490/L1490</f>
        <v>60</v>
      </c>
      <c r="Q1490" t="str">
        <f>LEFT(N1490,SEARCH("/",N1490,1)-1)</f>
        <v>publishing</v>
      </c>
      <c r="R1490" t="str">
        <f>RIGHT(N1490,LEN(N1490)-SEARCH("/",N1490,1))</f>
        <v>fiction</v>
      </c>
      <c r="S1490" s="15">
        <f t="shared" si="46"/>
        <v>41614.563194444447</v>
      </c>
      <c r="T1490" s="15">
        <f t="shared" si="47"/>
        <v>41644.563194444447</v>
      </c>
    </row>
    <row r="1491" spans="1:20" ht="45" x14ac:dyDescent="0.25">
      <c r="A1491">
        <v>1489</v>
      </c>
      <c r="B1491" s="3" t="s">
        <v>3047</v>
      </c>
      <c r="C1491" s="3" t="s">
        <v>3048</v>
      </c>
      <c r="D1491" s="12">
        <v>5000</v>
      </c>
      <c r="E1491" s="12">
        <v>0</v>
      </c>
      <c r="F1491" t="s">
        <v>357</v>
      </c>
      <c r="G1491" t="s">
        <v>17</v>
      </c>
      <c r="H1491" t="s">
        <v>18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1573</v>
      </c>
      <c r="O1491" s="8">
        <f>E1491/D1491*100</f>
        <v>0</v>
      </c>
      <c r="P1491" s="12" t="e">
        <f>E1491/L1491</f>
        <v>#DIV/0!</v>
      </c>
      <c r="Q1491" t="str">
        <f>LEFT(N1491,SEARCH("/",N1491,1)-1)</f>
        <v>publishing</v>
      </c>
      <c r="R1491" t="str">
        <f>RIGHT(N1491,LEN(N1491)-SEARCH("/",N1491,1))</f>
        <v>fiction</v>
      </c>
      <c r="S1491" s="15">
        <f t="shared" si="46"/>
        <v>41198.611712962964</v>
      </c>
      <c r="T1491" s="15">
        <f t="shared" si="47"/>
        <v>41228.653379629628</v>
      </c>
    </row>
    <row r="1492" spans="1:20" ht="45" x14ac:dyDescent="0.25">
      <c r="A1492">
        <v>1490</v>
      </c>
      <c r="B1492" s="3" t="s">
        <v>3049</v>
      </c>
      <c r="C1492" s="3" t="s">
        <v>3050</v>
      </c>
      <c r="D1492" s="12">
        <v>2900</v>
      </c>
      <c r="E1492" s="12">
        <v>895</v>
      </c>
      <c r="F1492" t="s">
        <v>357</v>
      </c>
      <c r="G1492" t="s">
        <v>17</v>
      </c>
      <c r="H1492" t="s">
        <v>18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1573</v>
      </c>
      <c r="O1492" s="8">
        <f>E1492/D1492*100</f>
        <v>30.862068965517242</v>
      </c>
      <c r="P1492" s="12">
        <f>E1492/L1492</f>
        <v>47.10526315789474</v>
      </c>
      <c r="Q1492" t="str">
        <f>LEFT(N1492,SEARCH("/",N1492,1)-1)</f>
        <v>publishing</v>
      </c>
      <c r="R1492" t="str">
        <f>RIGHT(N1492,LEN(N1492)-SEARCH("/",N1492,1))</f>
        <v>fiction</v>
      </c>
      <c r="S1492" s="15">
        <f t="shared" si="46"/>
        <v>41520.561041666668</v>
      </c>
      <c r="T1492" s="15">
        <f t="shared" si="47"/>
        <v>41549.561041666668</v>
      </c>
    </row>
    <row r="1493" spans="1:20" ht="45" x14ac:dyDescent="0.25">
      <c r="A1493">
        <v>1491</v>
      </c>
      <c r="B1493" s="3" t="s">
        <v>3051</v>
      </c>
      <c r="C1493" s="3" t="s">
        <v>3052</v>
      </c>
      <c r="D1493" s="12">
        <v>1200</v>
      </c>
      <c r="E1493" s="12">
        <v>100</v>
      </c>
      <c r="F1493" t="s">
        <v>357</v>
      </c>
      <c r="G1493" t="s">
        <v>17</v>
      </c>
      <c r="H1493" t="s">
        <v>18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1573</v>
      </c>
      <c r="O1493" s="8">
        <f>E1493/D1493*100</f>
        <v>8.3333333333333321</v>
      </c>
      <c r="P1493" s="12">
        <f>E1493/L1493</f>
        <v>100</v>
      </c>
      <c r="Q1493" t="str">
        <f>LEFT(N1493,SEARCH("/",N1493,1)-1)</f>
        <v>publishing</v>
      </c>
      <c r="R1493" t="str">
        <f>RIGHT(N1493,LEN(N1493)-SEARCH("/",N1493,1))</f>
        <v>fiction</v>
      </c>
      <c r="S1493" s="15">
        <f t="shared" si="46"/>
        <v>41991.713460648149</v>
      </c>
      <c r="T1493" s="15">
        <f t="shared" si="47"/>
        <v>42050.651388888888</v>
      </c>
    </row>
    <row r="1494" spans="1:20" ht="60" x14ac:dyDescent="0.25">
      <c r="A1494">
        <v>1492</v>
      </c>
      <c r="B1494" s="3" t="s">
        <v>3053</v>
      </c>
      <c r="C1494" s="3" t="s">
        <v>3054</v>
      </c>
      <c r="D1494" s="12">
        <v>4000</v>
      </c>
      <c r="E1494" s="12">
        <v>30</v>
      </c>
      <c r="F1494" t="s">
        <v>357</v>
      </c>
      <c r="G1494" t="s">
        <v>17</v>
      </c>
      <c r="H1494" t="s">
        <v>18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1573</v>
      </c>
      <c r="O1494" s="8">
        <f>E1494/D1494*100</f>
        <v>0.75</v>
      </c>
      <c r="P1494" s="12">
        <f>E1494/L1494</f>
        <v>15</v>
      </c>
      <c r="Q1494" t="str">
        <f>LEFT(N1494,SEARCH("/",N1494,1)-1)</f>
        <v>publishing</v>
      </c>
      <c r="R1494" t="str">
        <f>RIGHT(N1494,LEN(N1494)-SEARCH("/",N1494,1))</f>
        <v>fiction</v>
      </c>
      <c r="S1494" s="15">
        <f t="shared" si="46"/>
        <v>40682.884791666671</v>
      </c>
      <c r="T1494" s="15">
        <f t="shared" si="47"/>
        <v>40712.884791666671</v>
      </c>
    </row>
    <row r="1495" spans="1:20" ht="45" x14ac:dyDescent="0.25">
      <c r="A1495">
        <v>1493</v>
      </c>
      <c r="B1495" s="3" t="s">
        <v>3055</v>
      </c>
      <c r="C1495" s="3" t="s">
        <v>3056</v>
      </c>
      <c r="D1495" s="12">
        <v>2400</v>
      </c>
      <c r="E1495" s="12">
        <v>0</v>
      </c>
      <c r="F1495" t="s">
        <v>357</v>
      </c>
      <c r="G1495" t="s">
        <v>17</v>
      </c>
      <c r="H1495" t="s">
        <v>18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1573</v>
      </c>
      <c r="O1495" s="8">
        <f>E1495/D1495*100</f>
        <v>0</v>
      </c>
      <c r="P1495" s="12" t="e">
        <f>E1495/L1495</f>
        <v>#DIV/0!</v>
      </c>
      <c r="Q1495" t="str">
        <f>LEFT(N1495,SEARCH("/",N1495,1)-1)</f>
        <v>publishing</v>
      </c>
      <c r="R1495" t="str">
        <f>RIGHT(N1495,LEN(N1495)-SEARCH("/",N1495,1))</f>
        <v>fiction</v>
      </c>
      <c r="S1495" s="15">
        <f t="shared" si="46"/>
        <v>41411.866608796299</v>
      </c>
      <c r="T1495" s="15">
        <f t="shared" si="47"/>
        <v>41441.866608796299</v>
      </c>
    </row>
    <row r="1496" spans="1:20" ht="60" x14ac:dyDescent="0.25">
      <c r="A1496">
        <v>1494</v>
      </c>
      <c r="B1496" s="3" t="s">
        <v>3057</v>
      </c>
      <c r="C1496" s="3" t="s">
        <v>3058</v>
      </c>
      <c r="D1496" s="12">
        <v>5000</v>
      </c>
      <c r="E1496" s="12">
        <v>445</v>
      </c>
      <c r="F1496" t="s">
        <v>357</v>
      </c>
      <c r="G1496" t="s">
        <v>17</v>
      </c>
      <c r="H1496" t="s">
        <v>18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1573</v>
      </c>
      <c r="O1496" s="8">
        <f>E1496/D1496*100</f>
        <v>8.9</v>
      </c>
      <c r="P1496" s="12">
        <f>E1496/L1496</f>
        <v>40.454545454545453</v>
      </c>
      <c r="Q1496" t="str">
        <f>LEFT(N1496,SEARCH("/",N1496,1)-1)</f>
        <v>publishing</v>
      </c>
      <c r="R1496" t="str">
        <f>RIGHT(N1496,LEN(N1496)-SEARCH("/",N1496,1))</f>
        <v>fiction</v>
      </c>
      <c r="S1496" s="15">
        <f t="shared" si="46"/>
        <v>42067.722372685181</v>
      </c>
      <c r="T1496" s="15">
        <f t="shared" si="47"/>
        <v>42097.651388888888</v>
      </c>
    </row>
    <row r="1497" spans="1:20" ht="30" x14ac:dyDescent="0.25">
      <c r="A1497">
        <v>1495</v>
      </c>
      <c r="B1497" s="3" t="s">
        <v>3059</v>
      </c>
      <c r="C1497" s="3" t="s">
        <v>3060</v>
      </c>
      <c r="D1497" s="12">
        <v>2000</v>
      </c>
      <c r="E1497" s="12">
        <v>0</v>
      </c>
      <c r="F1497" t="s">
        <v>357</v>
      </c>
      <c r="G1497" t="s">
        <v>17</v>
      </c>
      <c r="H1497" t="s">
        <v>18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1573</v>
      </c>
      <c r="O1497" s="8">
        <f>E1497/D1497*100</f>
        <v>0</v>
      </c>
      <c r="P1497" s="12" t="e">
        <f>E1497/L1497</f>
        <v>#DIV/0!</v>
      </c>
      <c r="Q1497" t="str">
        <f>LEFT(N1497,SEARCH("/",N1497,1)-1)</f>
        <v>publishing</v>
      </c>
      <c r="R1497" t="str">
        <f>RIGHT(N1497,LEN(N1497)-SEARCH("/",N1497,1))</f>
        <v>fiction</v>
      </c>
      <c r="S1497" s="15">
        <f t="shared" si="46"/>
        <v>40752.789710648147</v>
      </c>
      <c r="T1497" s="15">
        <f t="shared" si="47"/>
        <v>40782.789710648147</v>
      </c>
    </row>
    <row r="1498" spans="1:20" ht="45" x14ac:dyDescent="0.25">
      <c r="A1498">
        <v>1496</v>
      </c>
      <c r="B1498" s="3" t="s">
        <v>3061</v>
      </c>
      <c r="C1498" s="3" t="s">
        <v>3062</v>
      </c>
      <c r="D1498" s="12">
        <v>1500</v>
      </c>
      <c r="E1498" s="12">
        <v>0</v>
      </c>
      <c r="F1498" t="s">
        <v>357</v>
      </c>
      <c r="G1498" t="s">
        <v>17</v>
      </c>
      <c r="H1498" t="s">
        <v>18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1573</v>
      </c>
      <c r="O1498" s="8">
        <f>E1498/D1498*100</f>
        <v>0</v>
      </c>
      <c r="P1498" s="12" t="e">
        <f>E1498/L1498</f>
        <v>#DIV/0!</v>
      </c>
      <c r="Q1498" t="str">
        <f>LEFT(N1498,SEARCH("/",N1498,1)-1)</f>
        <v>publishing</v>
      </c>
      <c r="R1498" t="str">
        <f>RIGHT(N1498,LEN(N1498)-SEARCH("/",N1498,1))</f>
        <v>fiction</v>
      </c>
      <c r="S1498" s="15">
        <f t="shared" si="46"/>
        <v>41838.475219907406</v>
      </c>
      <c r="T1498" s="15">
        <f t="shared" si="47"/>
        <v>41898.475219907406</v>
      </c>
    </row>
    <row r="1499" spans="1:20" ht="60" x14ac:dyDescent="0.25">
      <c r="A1499">
        <v>1497</v>
      </c>
      <c r="B1499" s="3" t="s">
        <v>3063</v>
      </c>
      <c r="C1499" s="3" t="s">
        <v>3064</v>
      </c>
      <c r="D1499" s="12">
        <v>15000</v>
      </c>
      <c r="E1499" s="12">
        <v>1</v>
      </c>
      <c r="F1499" t="s">
        <v>357</v>
      </c>
      <c r="G1499" t="s">
        <v>17</v>
      </c>
      <c r="H1499" t="s">
        <v>18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1573</v>
      </c>
      <c r="O1499" s="8">
        <f>E1499/D1499*100</f>
        <v>6.6666666666666671E-3</v>
      </c>
      <c r="P1499" s="12">
        <f>E1499/L1499</f>
        <v>1</v>
      </c>
      <c r="Q1499" t="str">
        <f>LEFT(N1499,SEARCH("/",N1499,1)-1)</f>
        <v>publishing</v>
      </c>
      <c r="R1499" t="str">
        <f>RIGHT(N1499,LEN(N1499)-SEARCH("/",N1499,1))</f>
        <v>fiction</v>
      </c>
      <c r="S1499" s="15">
        <f t="shared" si="46"/>
        <v>41444.64261574074</v>
      </c>
      <c r="T1499" s="15">
        <f t="shared" si="47"/>
        <v>41486.821527777778</v>
      </c>
    </row>
    <row r="1500" spans="1:20" ht="60" x14ac:dyDescent="0.25">
      <c r="A1500">
        <v>1498</v>
      </c>
      <c r="B1500" s="3" t="s">
        <v>3065</v>
      </c>
      <c r="C1500" s="3" t="s">
        <v>3066</v>
      </c>
      <c r="D1500" s="12">
        <v>3000</v>
      </c>
      <c r="E1500" s="12">
        <v>57</v>
      </c>
      <c r="F1500" t="s">
        <v>357</v>
      </c>
      <c r="G1500" t="s">
        <v>17</v>
      </c>
      <c r="H1500" t="s">
        <v>18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1573</v>
      </c>
      <c r="O1500" s="8">
        <f>E1500/D1500*100</f>
        <v>1.9</v>
      </c>
      <c r="P1500" s="12">
        <f>E1500/L1500</f>
        <v>19</v>
      </c>
      <c r="Q1500" t="str">
        <f>LEFT(N1500,SEARCH("/",N1500,1)-1)</f>
        <v>publishing</v>
      </c>
      <c r="R1500" t="str">
        <f>RIGHT(N1500,LEN(N1500)-SEARCH("/",N1500,1))</f>
        <v>fiction</v>
      </c>
      <c r="S1500" s="15">
        <f t="shared" si="46"/>
        <v>41840.983541666668</v>
      </c>
      <c r="T1500" s="15">
        <f t="shared" si="47"/>
        <v>41885.983541666668</v>
      </c>
    </row>
    <row r="1501" spans="1:20" ht="60" x14ac:dyDescent="0.25">
      <c r="A1501">
        <v>1499</v>
      </c>
      <c r="B1501" s="3" t="s">
        <v>3067</v>
      </c>
      <c r="C1501" s="3" t="s">
        <v>3068</v>
      </c>
      <c r="D1501" s="12">
        <v>2000</v>
      </c>
      <c r="E1501" s="12">
        <v>5</v>
      </c>
      <c r="F1501" t="s">
        <v>357</v>
      </c>
      <c r="G1501" t="s">
        <v>17</v>
      </c>
      <c r="H1501" t="s">
        <v>18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1573</v>
      </c>
      <c r="O1501" s="8">
        <f>E1501/D1501*100</f>
        <v>0.25</v>
      </c>
      <c r="P1501" s="12">
        <f>E1501/L1501</f>
        <v>5</v>
      </c>
      <c r="Q1501" t="str">
        <f>LEFT(N1501,SEARCH("/",N1501,1)-1)</f>
        <v>publishing</v>
      </c>
      <c r="R1501" t="str">
        <f>RIGHT(N1501,LEN(N1501)-SEARCH("/",N1501,1))</f>
        <v>fiction</v>
      </c>
      <c r="S1501" s="15">
        <f t="shared" si="46"/>
        <v>42527.007326388892</v>
      </c>
      <c r="T1501" s="15">
        <f t="shared" si="47"/>
        <v>42587.007326388892</v>
      </c>
    </row>
    <row r="1502" spans="1:20" ht="60" x14ac:dyDescent="0.25">
      <c r="A1502">
        <v>1500</v>
      </c>
      <c r="B1502" s="3" t="s">
        <v>3069</v>
      </c>
      <c r="C1502" s="3" t="s">
        <v>3070</v>
      </c>
      <c r="D1502" s="12">
        <v>2800</v>
      </c>
      <c r="E1502" s="12">
        <v>701</v>
      </c>
      <c r="F1502" t="s">
        <v>357</v>
      </c>
      <c r="G1502" t="s">
        <v>17</v>
      </c>
      <c r="H1502" t="s">
        <v>18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1573</v>
      </c>
      <c r="O1502" s="8">
        <f>E1502/D1502*100</f>
        <v>25.035714285714285</v>
      </c>
      <c r="P1502" s="12">
        <f>E1502/L1502</f>
        <v>46.733333333333334</v>
      </c>
      <c r="Q1502" t="str">
        <f>LEFT(N1502,SEARCH("/",N1502,1)-1)</f>
        <v>publishing</v>
      </c>
      <c r="R1502" t="str">
        <f>RIGHT(N1502,LEN(N1502)-SEARCH("/",N1502,1))</f>
        <v>fiction</v>
      </c>
      <c r="S1502" s="15">
        <f t="shared" si="46"/>
        <v>41365.904594907406</v>
      </c>
      <c r="T1502" s="15">
        <f t="shared" si="47"/>
        <v>41395.904594907406</v>
      </c>
    </row>
    <row r="1503" spans="1:20" ht="45" x14ac:dyDescent="0.25">
      <c r="A1503">
        <v>1501</v>
      </c>
      <c r="B1503" s="3" t="s">
        <v>3071</v>
      </c>
      <c r="C1503" s="3" t="s">
        <v>3072</v>
      </c>
      <c r="D1503" s="12">
        <v>52000</v>
      </c>
      <c r="E1503" s="12">
        <v>86492</v>
      </c>
      <c r="F1503" t="s">
        <v>16</v>
      </c>
      <c r="G1503" t="s">
        <v>159</v>
      </c>
      <c r="H1503" t="s">
        <v>160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2434</v>
      </c>
      <c r="O1503" s="8">
        <f>E1503/D1503*100</f>
        <v>166.33076923076925</v>
      </c>
      <c r="P1503" s="12">
        <f>E1503/L1503</f>
        <v>97.731073446327684</v>
      </c>
      <c r="Q1503" t="str">
        <f>LEFT(N1503,SEARCH("/",N1503,1)-1)</f>
        <v>photography</v>
      </c>
      <c r="R1503" t="str">
        <f>RIGHT(N1503,LEN(N1503)-SEARCH("/",N1503,1))</f>
        <v>photobooks</v>
      </c>
      <c r="S1503" s="15">
        <f t="shared" si="46"/>
        <v>42163.583599537036</v>
      </c>
      <c r="T1503" s="15">
        <f t="shared" si="47"/>
        <v>42193.583599537036</v>
      </c>
    </row>
    <row r="1504" spans="1:20" ht="60" x14ac:dyDescent="0.25">
      <c r="A1504">
        <v>1502</v>
      </c>
      <c r="B1504" s="3" t="s">
        <v>3073</v>
      </c>
      <c r="C1504" s="3" t="s">
        <v>3074</v>
      </c>
      <c r="D1504" s="12">
        <v>22000</v>
      </c>
      <c r="E1504" s="12">
        <v>22318</v>
      </c>
      <c r="F1504" t="s">
        <v>16</v>
      </c>
      <c r="G1504" t="s">
        <v>24</v>
      </c>
      <c r="H1504" t="s">
        <v>25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2434</v>
      </c>
      <c r="O1504" s="8">
        <f>E1504/D1504*100</f>
        <v>101.44545454545455</v>
      </c>
      <c r="P1504" s="12">
        <f>E1504/L1504</f>
        <v>67.835866261398181</v>
      </c>
      <c r="Q1504" t="str">
        <f>LEFT(N1504,SEARCH("/",N1504,1)-1)</f>
        <v>photography</v>
      </c>
      <c r="R1504" t="str">
        <f>RIGHT(N1504,LEN(N1504)-SEARCH("/",N1504,1))</f>
        <v>photobooks</v>
      </c>
      <c r="S1504" s="15">
        <f t="shared" si="46"/>
        <v>42426.542592592596</v>
      </c>
      <c r="T1504" s="15">
        <f t="shared" si="47"/>
        <v>42454.916666666672</v>
      </c>
    </row>
    <row r="1505" spans="1:20" ht="60" x14ac:dyDescent="0.25">
      <c r="A1505">
        <v>1503</v>
      </c>
      <c r="B1505" s="3" t="s">
        <v>3075</v>
      </c>
      <c r="C1505" s="3" t="s">
        <v>3076</v>
      </c>
      <c r="D1505" s="12">
        <v>3750</v>
      </c>
      <c r="E1505" s="12">
        <v>4045.93</v>
      </c>
      <c r="F1505" t="s">
        <v>16</v>
      </c>
      <c r="G1505" t="s">
        <v>3077</v>
      </c>
      <c r="H1505" t="s">
        <v>55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2434</v>
      </c>
      <c r="O1505" s="8">
        <f>E1505/D1505*100</f>
        <v>107.89146666666667</v>
      </c>
      <c r="P1505" s="12">
        <f>E1505/L1505</f>
        <v>56.98492957746479</v>
      </c>
      <c r="Q1505" t="str">
        <f>LEFT(N1505,SEARCH("/",N1505,1)-1)</f>
        <v>photography</v>
      </c>
      <c r="R1505" t="str">
        <f>RIGHT(N1505,LEN(N1505)-SEARCH("/",N1505,1))</f>
        <v>photobooks</v>
      </c>
      <c r="S1505" s="15">
        <f t="shared" si="46"/>
        <v>42606.347233796296</v>
      </c>
      <c r="T1505" s="15">
        <f t="shared" si="47"/>
        <v>42666.347233796296</v>
      </c>
    </row>
    <row r="1506" spans="1:20" ht="45" x14ac:dyDescent="0.25">
      <c r="A1506">
        <v>1504</v>
      </c>
      <c r="B1506" s="3" t="s">
        <v>3078</v>
      </c>
      <c r="C1506" s="3" t="s">
        <v>3079</v>
      </c>
      <c r="D1506" s="12">
        <v>6500</v>
      </c>
      <c r="E1506" s="12">
        <v>18066</v>
      </c>
      <c r="F1506" t="s">
        <v>16</v>
      </c>
      <c r="G1506" t="s">
        <v>24</v>
      </c>
      <c r="H1506" t="s">
        <v>25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2434</v>
      </c>
      <c r="O1506" s="8">
        <f>E1506/D1506*100</f>
        <v>277.93846153846158</v>
      </c>
      <c r="P1506" s="12">
        <f>E1506/L1506</f>
        <v>67.159851301115239</v>
      </c>
      <c r="Q1506" t="str">
        <f>LEFT(N1506,SEARCH("/",N1506,1)-1)</f>
        <v>photography</v>
      </c>
      <c r="R1506" t="str">
        <f>RIGHT(N1506,LEN(N1506)-SEARCH("/",N1506,1))</f>
        <v>photobooks</v>
      </c>
      <c r="S1506" s="15">
        <f t="shared" si="46"/>
        <v>41772.657685185186</v>
      </c>
      <c r="T1506" s="15">
        <f t="shared" si="47"/>
        <v>41800.356249999997</v>
      </c>
    </row>
    <row r="1507" spans="1:20" ht="60" x14ac:dyDescent="0.25">
      <c r="A1507">
        <v>1505</v>
      </c>
      <c r="B1507" s="3" t="s">
        <v>3080</v>
      </c>
      <c r="C1507" s="3" t="s">
        <v>3081</v>
      </c>
      <c r="D1507" s="12">
        <v>16000</v>
      </c>
      <c r="E1507" s="12">
        <v>16573</v>
      </c>
      <c r="F1507" t="s">
        <v>16</v>
      </c>
      <c r="G1507" t="s">
        <v>502</v>
      </c>
      <c r="H1507" t="s">
        <v>55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2434</v>
      </c>
      <c r="O1507" s="8">
        <f>E1507/D1507*100</f>
        <v>103.58125</v>
      </c>
      <c r="P1507" s="12">
        <f>E1507/L1507</f>
        <v>48.037681159420288</v>
      </c>
      <c r="Q1507" t="str">
        <f>LEFT(N1507,SEARCH("/",N1507,1)-1)</f>
        <v>photography</v>
      </c>
      <c r="R1507" t="str">
        <f>RIGHT(N1507,LEN(N1507)-SEARCH("/",N1507,1))</f>
        <v>photobooks</v>
      </c>
      <c r="S1507" s="15">
        <f t="shared" si="46"/>
        <v>42414.44332175926</v>
      </c>
      <c r="T1507" s="15">
        <f t="shared" si="47"/>
        <v>42451.834027777775</v>
      </c>
    </row>
    <row r="1508" spans="1:20" ht="45" x14ac:dyDescent="0.25">
      <c r="A1508">
        <v>1506</v>
      </c>
      <c r="B1508" s="3" t="s">
        <v>3082</v>
      </c>
      <c r="C1508" s="3" t="s">
        <v>3083</v>
      </c>
      <c r="D1508" s="12">
        <v>1500</v>
      </c>
      <c r="E1508" s="12">
        <v>1671</v>
      </c>
      <c r="F1508" t="s">
        <v>16</v>
      </c>
      <c r="G1508" t="s">
        <v>24</v>
      </c>
      <c r="H1508" t="s">
        <v>25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2434</v>
      </c>
      <c r="O1508" s="8">
        <f>E1508/D1508*100</f>
        <v>111.4</v>
      </c>
      <c r="P1508" s="12">
        <f>E1508/L1508</f>
        <v>38.860465116279073</v>
      </c>
      <c r="Q1508" t="str">
        <f>LEFT(N1508,SEARCH("/",N1508,1)-1)</f>
        <v>photography</v>
      </c>
      <c r="R1508" t="str">
        <f>RIGHT(N1508,LEN(N1508)-SEARCH("/",N1508,1))</f>
        <v>photobooks</v>
      </c>
      <c r="S1508" s="15">
        <f t="shared" si="46"/>
        <v>41814.785925925928</v>
      </c>
      <c r="T1508" s="15">
        <f t="shared" si="47"/>
        <v>41844.785925925928</v>
      </c>
    </row>
    <row r="1509" spans="1:20" ht="60" x14ac:dyDescent="0.25">
      <c r="A1509">
        <v>1507</v>
      </c>
      <c r="B1509" s="3" t="s">
        <v>3084</v>
      </c>
      <c r="C1509" s="3" t="s">
        <v>3085</v>
      </c>
      <c r="D1509" s="12">
        <v>1200</v>
      </c>
      <c r="E1509" s="12">
        <v>2580</v>
      </c>
      <c r="F1509" t="s">
        <v>16</v>
      </c>
      <c r="G1509" t="s">
        <v>17</v>
      </c>
      <c r="H1509" t="s">
        <v>18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2434</v>
      </c>
      <c r="O1509" s="8">
        <f>E1509/D1509*100</f>
        <v>215</v>
      </c>
      <c r="P1509" s="12">
        <f>E1509/L1509</f>
        <v>78.181818181818187</v>
      </c>
      <c r="Q1509" t="str">
        <f>LEFT(N1509,SEARCH("/",N1509,1)-1)</f>
        <v>photography</v>
      </c>
      <c r="R1509" t="str">
        <f>RIGHT(N1509,LEN(N1509)-SEARCH("/",N1509,1))</f>
        <v>photobooks</v>
      </c>
      <c r="S1509" s="15">
        <f t="shared" si="46"/>
        <v>40254.450335648151</v>
      </c>
      <c r="T1509" s="15">
        <f t="shared" si="47"/>
        <v>40313.340277777781</v>
      </c>
    </row>
    <row r="1510" spans="1:20" ht="45" x14ac:dyDescent="0.25">
      <c r="A1510">
        <v>1508</v>
      </c>
      <c r="B1510" s="3" t="s">
        <v>3086</v>
      </c>
      <c r="C1510" s="3" t="s">
        <v>3087</v>
      </c>
      <c r="D1510" s="12">
        <v>18500</v>
      </c>
      <c r="E1510" s="12">
        <v>20491</v>
      </c>
      <c r="F1510" t="s">
        <v>16</v>
      </c>
      <c r="G1510" t="s">
        <v>17</v>
      </c>
      <c r="H1510" t="s">
        <v>18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2434</v>
      </c>
      <c r="O1510" s="8">
        <f>E1510/D1510*100</f>
        <v>110.76216216216217</v>
      </c>
      <c r="P1510" s="12">
        <f>E1510/L1510</f>
        <v>97.113744075829388</v>
      </c>
      <c r="Q1510" t="str">
        <f>LEFT(N1510,SEARCH("/",N1510,1)-1)</f>
        <v>photography</v>
      </c>
      <c r="R1510" t="str">
        <f>RIGHT(N1510,LEN(N1510)-SEARCH("/",N1510,1))</f>
        <v>photobooks</v>
      </c>
      <c r="S1510" s="15">
        <f t="shared" si="46"/>
        <v>41786.614363425928</v>
      </c>
      <c r="T1510" s="15">
        <f t="shared" si="47"/>
        <v>41817.614363425928</v>
      </c>
    </row>
    <row r="1511" spans="1:20" ht="60" x14ac:dyDescent="0.25">
      <c r="A1511">
        <v>1509</v>
      </c>
      <c r="B1511" s="3" t="s">
        <v>3088</v>
      </c>
      <c r="C1511" s="3" t="s">
        <v>3089</v>
      </c>
      <c r="D1511" s="12">
        <v>17500</v>
      </c>
      <c r="E1511" s="12">
        <v>21637.22</v>
      </c>
      <c r="F1511" t="s">
        <v>16</v>
      </c>
      <c r="G1511" t="s">
        <v>502</v>
      </c>
      <c r="H1511" t="s">
        <v>55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2434</v>
      </c>
      <c r="O1511" s="8">
        <f>E1511/D1511*100</f>
        <v>123.64125714285714</v>
      </c>
      <c r="P1511" s="12">
        <f>E1511/L1511</f>
        <v>110.39397959183674</v>
      </c>
      <c r="Q1511" t="str">
        <f>LEFT(N1511,SEARCH("/",N1511,1)-1)</f>
        <v>photography</v>
      </c>
      <c r="R1511" t="str">
        <f>RIGHT(N1511,LEN(N1511)-SEARCH("/",N1511,1))</f>
        <v>photobooks</v>
      </c>
      <c r="S1511" s="15">
        <f t="shared" si="46"/>
        <v>42751.533391203702</v>
      </c>
      <c r="T1511" s="15">
        <f t="shared" si="47"/>
        <v>42780.957638888889</v>
      </c>
    </row>
    <row r="1512" spans="1:20" ht="60" x14ac:dyDescent="0.25">
      <c r="A1512">
        <v>1510</v>
      </c>
      <c r="B1512" s="3" t="s">
        <v>3090</v>
      </c>
      <c r="C1512" s="3" t="s">
        <v>3091</v>
      </c>
      <c r="D1512" s="12">
        <v>16000</v>
      </c>
      <c r="E1512" s="12">
        <v>16165.6</v>
      </c>
      <c r="F1512" t="s">
        <v>16</v>
      </c>
      <c r="G1512" t="s">
        <v>24</v>
      </c>
      <c r="H1512" t="s">
        <v>25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2434</v>
      </c>
      <c r="O1512" s="8">
        <f>E1512/D1512*100</f>
        <v>101.03500000000001</v>
      </c>
      <c r="P1512" s="12">
        <f>E1512/L1512</f>
        <v>39.91506172839506</v>
      </c>
      <c r="Q1512" t="str">
        <f>LEFT(N1512,SEARCH("/",N1512,1)-1)</f>
        <v>photography</v>
      </c>
      <c r="R1512" t="str">
        <f>RIGHT(N1512,LEN(N1512)-SEARCH("/",N1512,1))</f>
        <v>photobooks</v>
      </c>
      <c r="S1512" s="15">
        <f t="shared" si="46"/>
        <v>41809.385162037033</v>
      </c>
      <c r="T1512" s="15">
        <f t="shared" si="47"/>
        <v>41839.385162037033</v>
      </c>
    </row>
    <row r="1513" spans="1:20" ht="60" x14ac:dyDescent="0.25">
      <c r="A1513">
        <v>1511</v>
      </c>
      <c r="B1513" s="3" t="s">
        <v>3092</v>
      </c>
      <c r="C1513" s="3" t="s">
        <v>3093</v>
      </c>
      <c r="D1513" s="12">
        <v>14000</v>
      </c>
      <c r="E1513" s="12">
        <v>15651</v>
      </c>
      <c r="F1513" t="s">
        <v>16</v>
      </c>
      <c r="G1513" t="s">
        <v>17</v>
      </c>
      <c r="H1513" t="s">
        <v>18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2434</v>
      </c>
      <c r="O1513" s="8">
        <f>E1513/D1513*100</f>
        <v>111.79285714285714</v>
      </c>
      <c r="P1513" s="12">
        <f>E1513/L1513</f>
        <v>75.975728155339809</v>
      </c>
      <c r="Q1513" t="str">
        <f>LEFT(N1513,SEARCH("/",N1513,1)-1)</f>
        <v>photography</v>
      </c>
      <c r="R1513" t="str">
        <f>RIGHT(N1513,LEN(N1513)-SEARCH("/",N1513,1))</f>
        <v>photobooks</v>
      </c>
      <c r="S1513" s="15">
        <f t="shared" si="46"/>
        <v>42296.583379629628</v>
      </c>
      <c r="T1513" s="15">
        <f t="shared" si="47"/>
        <v>42326.625046296293</v>
      </c>
    </row>
    <row r="1514" spans="1:20" ht="60" x14ac:dyDescent="0.25">
      <c r="A1514">
        <v>1512</v>
      </c>
      <c r="B1514" s="3" t="s">
        <v>3094</v>
      </c>
      <c r="C1514" s="3" t="s">
        <v>3095</v>
      </c>
      <c r="D1514" s="12">
        <v>3500</v>
      </c>
      <c r="E1514" s="12">
        <v>19557</v>
      </c>
      <c r="F1514" t="s">
        <v>16</v>
      </c>
      <c r="G1514" t="s">
        <v>17</v>
      </c>
      <c r="H1514" t="s">
        <v>18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2434</v>
      </c>
      <c r="O1514" s="8">
        <f>E1514/D1514*100</f>
        <v>558.7714285714286</v>
      </c>
      <c r="P1514" s="12">
        <f>E1514/L1514</f>
        <v>58.379104477611939</v>
      </c>
      <c r="Q1514" t="str">
        <f>LEFT(N1514,SEARCH("/",N1514,1)-1)</f>
        <v>photography</v>
      </c>
      <c r="R1514" t="str">
        <f>RIGHT(N1514,LEN(N1514)-SEARCH("/",N1514,1))</f>
        <v>photobooks</v>
      </c>
      <c r="S1514" s="15">
        <f t="shared" si="46"/>
        <v>42741.684479166666</v>
      </c>
      <c r="T1514" s="15">
        <f t="shared" si="47"/>
        <v>42771.684479166666</v>
      </c>
    </row>
    <row r="1515" spans="1:20" ht="45" x14ac:dyDescent="0.25">
      <c r="A1515">
        <v>1513</v>
      </c>
      <c r="B1515" s="3" t="s">
        <v>3096</v>
      </c>
      <c r="C1515" s="3" t="s">
        <v>3097</v>
      </c>
      <c r="D1515" s="12">
        <v>8000</v>
      </c>
      <c r="E1515" s="12">
        <v>12001.5</v>
      </c>
      <c r="F1515" t="s">
        <v>16</v>
      </c>
      <c r="G1515" t="s">
        <v>24</v>
      </c>
      <c r="H1515" t="s">
        <v>25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2434</v>
      </c>
      <c r="O1515" s="8">
        <f>E1515/D1515*100</f>
        <v>150.01875000000001</v>
      </c>
      <c r="P1515" s="12">
        <f>E1515/L1515</f>
        <v>55.82093023255814</v>
      </c>
      <c r="Q1515" t="str">
        <f>LEFT(N1515,SEARCH("/",N1515,1)-1)</f>
        <v>photography</v>
      </c>
      <c r="R1515" t="str">
        <f>RIGHT(N1515,LEN(N1515)-SEARCH("/",N1515,1))</f>
        <v>photobooks</v>
      </c>
      <c r="S1515" s="15">
        <f t="shared" si="46"/>
        <v>41806.637337962966</v>
      </c>
      <c r="T1515" s="15">
        <f t="shared" si="47"/>
        <v>41836.637337962966</v>
      </c>
    </row>
    <row r="1516" spans="1:20" ht="45" x14ac:dyDescent="0.25">
      <c r="A1516">
        <v>1514</v>
      </c>
      <c r="B1516" s="3" t="s">
        <v>3098</v>
      </c>
      <c r="C1516" s="3" t="s">
        <v>3099</v>
      </c>
      <c r="D1516" s="12">
        <v>25000</v>
      </c>
      <c r="E1516" s="12">
        <v>26619</v>
      </c>
      <c r="F1516" t="s">
        <v>16</v>
      </c>
      <c r="G1516" t="s">
        <v>17</v>
      </c>
      <c r="H1516" t="s">
        <v>18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2434</v>
      </c>
      <c r="O1516" s="8">
        <f>E1516/D1516*100</f>
        <v>106.476</v>
      </c>
      <c r="P1516" s="12">
        <f>E1516/L1516</f>
        <v>151.24431818181819</v>
      </c>
      <c r="Q1516" t="str">
        <f>LEFT(N1516,SEARCH("/",N1516,1)-1)</f>
        <v>photography</v>
      </c>
      <c r="R1516" t="str">
        <f>RIGHT(N1516,LEN(N1516)-SEARCH("/",N1516,1))</f>
        <v>photobooks</v>
      </c>
      <c r="S1516" s="15">
        <f t="shared" si="46"/>
        <v>42234.597685185188</v>
      </c>
      <c r="T1516" s="15">
        <f t="shared" si="47"/>
        <v>42274.597685185188</v>
      </c>
    </row>
    <row r="1517" spans="1:20" ht="60" x14ac:dyDescent="0.25">
      <c r="A1517">
        <v>1515</v>
      </c>
      <c r="B1517" s="3" t="s">
        <v>3100</v>
      </c>
      <c r="C1517" s="3" t="s">
        <v>3101</v>
      </c>
      <c r="D1517" s="12">
        <v>300000</v>
      </c>
      <c r="E1517" s="12">
        <v>471567</v>
      </c>
      <c r="F1517" t="s">
        <v>16</v>
      </c>
      <c r="G1517" t="s">
        <v>410</v>
      </c>
      <c r="H1517" t="s">
        <v>411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2434</v>
      </c>
      <c r="O1517" s="8">
        <f>E1517/D1517*100</f>
        <v>157.18899999999999</v>
      </c>
      <c r="P1517" s="12">
        <f>E1517/L1517</f>
        <v>849.67027027027029</v>
      </c>
      <c r="Q1517" t="str">
        <f>LEFT(N1517,SEARCH("/",N1517,1)-1)</f>
        <v>photography</v>
      </c>
      <c r="R1517" t="str">
        <f>RIGHT(N1517,LEN(N1517)-SEARCH("/",N1517,1))</f>
        <v>photobooks</v>
      </c>
      <c r="S1517" s="15">
        <f t="shared" si="46"/>
        <v>42415.253437499996</v>
      </c>
      <c r="T1517" s="15">
        <f t="shared" si="47"/>
        <v>42445.211770833332</v>
      </c>
    </row>
    <row r="1518" spans="1:20" ht="45" x14ac:dyDescent="0.25">
      <c r="A1518">
        <v>1516</v>
      </c>
      <c r="B1518" s="3" t="s">
        <v>3102</v>
      </c>
      <c r="C1518" s="3" t="s">
        <v>3103</v>
      </c>
      <c r="D1518" s="12">
        <v>17000</v>
      </c>
      <c r="E1518" s="12">
        <v>18472</v>
      </c>
      <c r="F1518" t="s">
        <v>16</v>
      </c>
      <c r="G1518" t="s">
        <v>17</v>
      </c>
      <c r="H1518" t="s">
        <v>18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2434</v>
      </c>
      <c r="O1518" s="8">
        <f>E1518/D1518*100</f>
        <v>108.65882352941176</v>
      </c>
      <c r="P1518" s="12">
        <f>E1518/L1518</f>
        <v>159.24137931034483</v>
      </c>
      <c r="Q1518" t="str">
        <f>LEFT(N1518,SEARCH("/",N1518,1)-1)</f>
        <v>photography</v>
      </c>
      <c r="R1518" t="str">
        <f>RIGHT(N1518,LEN(N1518)-SEARCH("/",N1518,1))</f>
        <v>photobooks</v>
      </c>
      <c r="S1518" s="15">
        <f t="shared" si="46"/>
        <v>42619.466342592597</v>
      </c>
      <c r="T1518" s="15">
        <f t="shared" si="47"/>
        <v>42649.583333333328</v>
      </c>
    </row>
    <row r="1519" spans="1:20" ht="60" x14ac:dyDescent="0.25">
      <c r="A1519">
        <v>1517</v>
      </c>
      <c r="B1519" s="3" t="s">
        <v>3104</v>
      </c>
      <c r="C1519" s="3" t="s">
        <v>3105</v>
      </c>
      <c r="D1519" s="12">
        <v>15000</v>
      </c>
      <c r="E1519" s="12">
        <v>24297</v>
      </c>
      <c r="F1519" t="s">
        <v>16</v>
      </c>
      <c r="G1519" t="s">
        <v>17</v>
      </c>
      <c r="H1519" t="s">
        <v>18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2434</v>
      </c>
      <c r="O1519" s="8">
        <f>E1519/D1519*100</f>
        <v>161.97999999999999</v>
      </c>
      <c r="P1519" s="12">
        <f>E1519/L1519</f>
        <v>39.507317073170732</v>
      </c>
      <c r="Q1519" t="str">
        <f>LEFT(N1519,SEARCH("/",N1519,1)-1)</f>
        <v>photography</v>
      </c>
      <c r="R1519" t="str">
        <f>RIGHT(N1519,LEN(N1519)-SEARCH("/",N1519,1))</f>
        <v>photobooks</v>
      </c>
      <c r="S1519" s="15">
        <f t="shared" si="46"/>
        <v>41948.56658564815</v>
      </c>
      <c r="T1519" s="15">
        <f t="shared" si="47"/>
        <v>41979.25</v>
      </c>
    </row>
    <row r="1520" spans="1:20" ht="30" x14ac:dyDescent="0.25">
      <c r="A1520">
        <v>1518</v>
      </c>
      <c r="B1520" s="3" t="s">
        <v>3106</v>
      </c>
      <c r="C1520" s="3" t="s">
        <v>3107</v>
      </c>
      <c r="D1520" s="12">
        <v>15000</v>
      </c>
      <c r="E1520" s="12">
        <v>30805</v>
      </c>
      <c r="F1520" t="s">
        <v>16</v>
      </c>
      <c r="G1520" t="s">
        <v>17</v>
      </c>
      <c r="H1520" t="s">
        <v>18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2434</v>
      </c>
      <c r="O1520" s="8">
        <f>E1520/D1520*100</f>
        <v>205.36666666666665</v>
      </c>
      <c r="P1520" s="12">
        <f>E1520/L1520</f>
        <v>130.52966101694915</v>
      </c>
      <c r="Q1520" t="str">
        <f>LEFT(N1520,SEARCH("/",N1520,1)-1)</f>
        <v>photography</v>
      </c>
      <c r="R1520" t="str">
        <f>RIGHT(N1520,LEN(N1520)-SEARCH("/",N1520,1))</f>
        <v>photobooks</v>
      </c>
      <c r="S1520" s="15">
        <f t="shared" si="46"/>
        <v>41760.8200462963</v>
      </c>
      <c r="T1520" s="15">
        <f t="shared" si="47"/>
        <v>41790.8200462963</v>
      </c>
    </row>
    <row r="1521" spans="1:20" ht="60" x14ac:dyDescent="0.25">
      <c r="A1521">
        <v>1519</v>
      </c>
      <c r="B1521" s="3" t="s">
        <v>3108</v>
      </c>
      <c r="C1521" s="3" t="s">
        <v>3109</v>
      </c>
      <c r="D1521" s="12">
        <v>9000</v>
      </c>
      <c r="E1521" s="12">
        <v>9302.75</v>
      </c>
      <c r="F1521" t="s">
        <v>16</v>
      </c>
      <c r="G1521" t="s">
        <v>17</v>
      </c>
      <c r="H1521" t="s">
        <v>18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2434</v>
      </c>
      <c r="O1521" s="8">
        <f>E1521/D1521*100</f>
        <v>103.36388888888889</v>
      </c>
      <c r="P1521" s="12">
        <f>E1521/L1521</f>
        <v>64.156896551724131</v>
      </c>
      <c r="Q1521" t="str">
        <f>LEFT(N1521,SEARCH("/",N1521,1)-1)</f>
        <v>photography</v>
      </c>
      <c r="R1521" t="str">
        <f>RIGHT(N1521,LEN(N1521)-SEARCH("/",N1521,1))</f>
        <v>photobooks</v>
      </c>
      <c r="S1521" s="15">
        <f t="shared" si="46"/>
        <v>41782.741701388892</v>
      </c>
      <c r="T1521" s="15">
        <f t="shared" si="47"/>
        <v>41810.915972222225</v>
      </c>
    </row>
    <row r="1522" spans="1:20" ht="45" x14ac:dyDescent="0.25">
      <c r="A1522">
        <v>1520</v>
      </c>
      <c r="B1522" s="3" t="s">
        <v>3110</v>
      </c>
      <c r="C1522" s="3" t="s">
        <v>3111</v>
      </c>
      <c r="D1522" s="12">
        <v>18000</v>
      </c>
      <c r="E1522" s="12">
        <v>18625</v>
      </c>
      <c r="F1522" t="s">
        <v>16</v>
      </c>
      <c r="G1522" t="s">
        <v>17</v>
      </c>
      <c r="H1522" t="s">
        <v>18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2434</v>
      </c>
      <c r="O1522" s="8">
        <f>E1522/D1522*100</f>
        <v>103.47222222222223</v>
      </c>
      <c r="P1522" s="12">
        <f>E1522/L1522</f>
        <v>111.52694610778443</v>
      </c>
      <c r="Q1522" t="str">
        <f>LEFT(N1522,SEARCH("/",N1522,1)-1)</f>
        <v>photography</v>
      </c>
      <c r="R1522" t="str">
        <f>RIGHT(N1522,LEN(N1522)-SEARCH("/",N1522,1))</f>
        <v>photobooks</v>
      </c>
      <c r="S1522" s="15">
        <f t="shared" si="46"/>
        <v>41955.857789351852</v>
      </c>
      <c r="T1522" s="15">
        <f t="shared" si="47"/>
        <v>41992.166666666672</v>
      </c>
    </row>
    <row r="1523" spans="1:20" ht="45" x14ac:dyDescent="0.25">
      <c r="A1523">
        <v>1521</v>
      </c>
      <c r="B1523" s="3" t="s">
        <v>3112</v>
      </c>
      <c r="C1523" s="3" t="s">
        <v>3113</v>
      </c>
      <c r="D1523" s="12">
        <v>37500</v>
      </c>
      <c r="E1523" s="12">
        <v>40055</v>
      </c>
      <c r="F1523" t="s">
        <v>16</v>
      </c>
      <c r="G1523" t="s">
        <v>17</v>
      </c>
      <c r="H1523" t="s">
        <v>18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2434</v>
      </c>
      <c r="O1523" s="8">
        <f>E1523/D1523*100</f>
        <v>106.81333333333333</v>
      </c>
      <c r="P1523" s="12">
        <f>E1523/L1523</f>
        <v>170.44680851063831</v>
      </c>
      <c r="Q1523" t="str">
        <f>LEFT(N1523,SEARCH("/",N1523,1)-1)</f>
        <v>photography</v>
      </c>
      <c r="R1523" t="str">
        <f>RIGHT(N1523,LEN(N1523)-SEARCH("/",N1523,1))</f>
        <v>photobooks</v>
      </c>
      <c r="S1523" s="15">
        <f t="shared" si="46"/>
        <v>42493.167719907404</v>
      </c>
      <c r="T1523" s="15">
        <f t="shared" si="47"/>
        <v>42528.167719907404</v>
      </c>
    </row>
    <row r="1524" spans="1:20" ht="60" x14ac:dyDescent="0.25">
      <c r="A1524">
        <v>1522</v>
      </c>
      <c r="B1524" s="3" t="s">
        <v>3114</v>
      </c>
      <c r="C1524" s="3" t="s">
        <v>3115</v>
      </c>
      <c r="D1524" s="12">
        <v>43500</v>
      </c>
      <c r="E1524" s="12">
        <v>60450.1</v>
      </c>
      <c r="F1524" t="s">
        <v>16</v>
      </c>
      <c r="G1524" t="s">
        <v>17</v>
      </c>
      <c r="H1524" t="s">
        <v>18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2434</v>
      </c>
      <c r="O1524" s="8">
        <f>E1524/D1524*100</f>
        <v>138.96574712643678</v>
      </c>
      <c r="P1524" s="12">
        <f>E1524/L1524</f>
        <v>133.7391592920354</v>
      </c>
      <c r="Q1524" t="str">
        <f>LEFT(N1524,SEARCH("/",N1524,1)-1)</f>
        <v>photography</v>
      </c>
      <c r="R1524" t="str">
        <f>RIGHT(N1524,LEN(N1524)-SEARCH("/",N1524,1))</f>
        <v>photobooks</v>
      </c>
      <c r="S1524" s="15">
        <f t="shared" si="46"/>
        <v>41899.830312500002</v>
      </c>
      <c r="T1524" s="15">
        <f t="shared" si="47"/>
        <v>41929.830312500002</v>
      </c>
    </row>
    <row r="1525" spans="1:20" ht="60" x14ac:dyDescent="0.25">
      <c r="A1525">
        <v>1523</v>
      </c>
      <c r="B1525" s="3" t="s">
        <v>3116</v>
      </c>
      <c r="C1525" s="3" t="s">
        <v>3117</v>
      </c>
      <c r="D1525" s="12">
        <v>18500</v>
      </c>
      <c r="E1525" s="12">
        <v>23096</v>
      </c>
      <c r="F1525" t="s">
        <v>16</v>
      </c>
      <c r="G1525" t="s">
        <v>17</v>
      </c>
      <c r="H1525" t="s">
        <v>18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2434</v>
      </c>
      <c r="O1525" s="8">
        <f>E1525/D1525*100</f>
        <v>124.84324324324325</v>
      </c>
      <c r="P1525" s="12">
        <f>E1525/L1525</f>
        <v>95.834024896265561</v>
      </c>
      <c r="Q1525" t="str">
        <f>LEFT(N1525,SEARCH("/",N1525,1)-1)</f>
        <v>photography</v>
      </c>
      <c r="R1525" t="str">
        <f>RIGHT(N1525,LEN(N1525)-SEARCH("/",N1525,1))</f>
        <v>photobooks</v>
      </c>
      <c r="S1525" s="15">
        <f t="shared" si="46"/>
        <v>41964.751342592594</v>
      </c>
      <c r="T1525" s="15">
        <f t="shared" si="47"/>
        <v>41996</v>
      </c>
    </row>
    <row r="1526" spans="1:20" ht="45" x14ac:dyDescent="0.25">
      <c r="A1526">
        <v>1524</v>
      </c>
      <c r="B1526" s="3" t="s">
        <v>3118</v>
      </c>
      <c r="C1526" s="3" t="s">
        <v>3119</v>
      </c>
      <c r="D1526" s="12">
        <v>3000</v>
      </c>
      <c r="E1526" s="12">
        <v>6210</v>
      </c>
      <c r="F1526" t="s">
        <v>16</v>
      </c>
      <c r="G1526" t="s">
        <v>476</v>
      </c>
      <c r="H1526" t="s">
        <v>477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2434</v>
      </c>
      <c r="O1526" s="8">
        <f>E1526/D1526*100</f>
        <v>206.99999999999997</v>
      </c>
      <c r="P1526" s="12">
        <f>E1526/L1526</f>
        <v>221.78571428571428</v>
      </c>
      <c r="Q1526" t="str">
        <f>LEFT(N1526,SEARCH("/",N1526,1)-1)</f>
        <v>photography</v>
      </c>
      <c r="R1526" t="str">
        <f>RIGHT(N1526,LEN(N1526)-SEARCH("/",N1526,1))</f>
        <v>photobooks</v>
      </c>
      <c r="S1526" s="15">
        <f t="shared" si="46"/>
        <v>42756.501041666663</v>
      </c>
      <c r="T1526" s="15">
        <f t="shared" si="47"/>
        <v>42786.501041666663</v>
      </c>
    </row>
    <row r="1527" spans="1:20" ht="60" x14ac:dyDescent="0.25">
      <c r="A1527">
        <v>1525</v>
      </c>
      <c r="B1527" s="3" t="s">
        <v>3120</v>
      </c>
      <c r="C1527" s="3" t="s">
        <v>3121</v>
      </c>
      <c r="D1527" s="12">
        <v>2600</v>
      </c>
      <c r="E1527" s="12">
        <v>4524.1499999999996</v>
      </c>
      <c r="F1527" t="s">
        <v>16</v>
      </c>
      <c r="G1527" t="s">
        <v>17</v>
      </c>
      <c r="H1527" t="s">
        <v>18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2434</v>
      </c>
      <c r="O1527" s="8">
        <f>E1527/D1527*100</f>
        <v>174.00576923076923</v>
      </c>
      <c r="P1527" s="12">
        <f>E1527/L1527</f>
        <v>32.315357142857138</v>
      </c>
      <c r="Q1527" t="str">
        <f>LEFT(N1527,SEARCH("/",N1527,1)-1)</f>
        <v>photography</v>
      </c>
      <c r="R1527" t="str">
        <f>RIGHT(N1527,LEN(N1527)-SEARCH("/",N1527,1))</f>
        <v>photobooks</v>
      </c>
      <c r="S1527" s="15">
        <f t="shared" si="46"/>
        <v>42570.702986111108</v>
      </c>
      <c r="T1527" s="15">
        <f t="shared" si="47"/>
        <v>42600.702986111108</v>
      </c>
    </row>
    <row r="1528" spans="1:20" ht="60" x14ac:dyDescent="0.25">
      <c r="A1528">
        <v>1526</v>
      </c>
      <c r="B1528" s="3" t="s">
        <v>3122</v>
      </c>
      <c r="C1528" s="3" t="s">
        <v>3123</v>
      </c>
      <c r="D1528" s="12">
        <v>23000</v>
      </c>
      <c r="E1528" s="12">
        <v>27675</v>
      </c>
      <c r="F1528" t="s">
        <v>16</v>
      </c>
      <c r="G1528" t="s">
        <v>17</v>
      </c>
      <c r="H1528" t="s">
        <v>18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2434</v>
      </c>
      <c r="O1528" s="8">
        <f>E1528/D1528*100</f>
        <v>120.32608695652173</v>
      </c>
      <c r="P1528" s="12">
        <f>E1528/L1528</f>
        <v>98.839285714285708</v>
      </c>
      <c r="Q1528" t="str">
        <f>LEFT(N1528,SEARCH("/",N1528,1)-1)</f>
        <v>photography</v>
      </c>
      <c r="R1528" t="str">
        <f>RIGHT(N1528,LEN(N1528)-SEARCH("/",N1528,1))</f>
        <v>photobooks</v>
      </c>
      <c r="S1528" s="15">
        <f t="shared" si="46"/>
        <v>42339.276006944448</v>
      </c>
      <c r="T1528" s="15">
        <f t="shared" si="47"/>
        <v>42388.276006944448</v>
      </c>
    </row>
    <row r="1529" spans="1:20" ht="45" x14ac:dyDescent="0.25">
      <c r="A1529">
        <v>1527</v>
      </c>
      <c r="B1529" s="3" t="s">
        <v>3124</v>
      </c>
      <c r="C1529" s="3" t="s">
        <v>3125</v>
      </c>
      <c r="D1529" s="12">
        <v>3500</v>
      </c>
      <c r="E1529" s="12">
        <v>3865.55</v>
      </c>
      <c r="F1529" t="s">
        <v>16</v>
      </c>
      <c r="G1529" t="s">
        <v>17</v>
      </c>
      <c r="H1529" t="s">
        <v>18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2434</v>
      </c>
      <c r="O1529" s="8">
        <f>E1529/D1529*100</f>
        <v>110.44428571428573</v>
      </c>
      <c r="P1529" s="12">
        <f>E1529/L1529</f>
        <v>55.222142857142863</v>
      </c>
      <c r="Q1529" t="str">
        <f>LEFT(N1529,SEARCH("/",N1529,1)-1)</f>
        <v>photography</v>
      </c>
      <c r="R1529" t="str">
        <f>RIGHT(N1529,LEN(N1529)-SEARCH("/",N1529,1))</f>
        <v>photobooks</v>
      </c>
      <c r="S1529" s="15">
        <f t="shared" si="46"/>
        <v>42780.600532407407</v>
      </c>
      <c r="T1529" s="15">
        <f t="shared" si="47"/>
        <v>42808.558865740735</v>
      </c>
    </row>
    <row r="1530" spans="1:20" ht="30" x14ac:dyDescent="0.25">
      <c r="A1530">
        <v>1528</v>
      </c>
      <c r="B1530" s="3" t="s">
        <v>3126</v>
      </c>
      <c r="C1530" s="3" t="s">
        <v>3127</v>
      </c>
      <c r="D1530" s="12">
        <v>3000</v>
      </c>
      <c r="E1530" s="12">
        <v>8447</v>
      </c>
      <c r="F1530" t="s">
        <v>16</v>
      </c>
      <c r="G1530" t="s">
        <v>17</v>
      </c>
      <c r="H1530" t="s">
        <v>18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2434</v>
      </c>
      <c r="O1530" s="8">
        <f>E1530/D1530*100</f>
        <v>281.56666666666666</v>
      </c>
      <c r="P1530" s="12">
        <f>E1530/L1530</f>
        <v>52.793750000000003</v>
      </c>
      <c r="Q1530" t="str">
        <f>LEFT(N1530,SEARCH("/",N1530,1)-1)</f>
        <v>photography</v>
      </c>
      <c r="R1530" t="str">
        <f>RIGHT(N1530,LEN(N1530)-SEARCH("/",N1530,1))</f>
        <v>photobooks</v>
      </c>
      <c r="S1530" s="15">
        <f t="shared" si="46"/>
        <v>42736.732893518521</v>
      </c>
      <c r="T1530" s="15">
        <f t="shared" si="47"/>
        <v>42767</v>
      </c>
    </row>
    <row r="1531" spans="1:20" ht="45" x14ac:dyDescent="0.25">
      <c r="A1531">
        <v>1529</v>
      </c>
      <c r="B1531" s="3" t="s">
        <v>3128</v>
      </c>
      <c r="C1531" s="3" t="s">
        <v>3129</v>
      </c>
      <c r="D1531" s="12">
        <v>19000</v>
      </c>
      <c r="E1531" s="12">
        <v>19129</v>
      </c>
      <c r="F1531" t="s">
        <v>16</v>
      </c>
      <c r="G1531" t="s">
        <v>17</v>
      </c>
      <c r="H1531" t="s">
        <v>18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2434</v>
      </c>
      <c r="O1531" s="8">
        <f>E1531/D1531*100</f>
        <v>100.67894736842105</v>
      </c>
      <c r="P1531" s="12">
        <f>E1531/L1531</f>
        <v>135.66666666666666</v>
      </c>
      <c r="Q1531" t="str">
        <f>LEFT(N1531,SEARCH("/",N1531,1)-1)</f>
        <v>photography</v>
      </c>
      <c r="R1531" t="str">
        <f>RIGHT(N1531,LEN(N1531)-SEARCH("/",N1531,1))</f>
        <v>photobooks</v>
      </c>
      <c r="S1531" s="15">
        <f t="shared" si="46"/>
        <v>42052.628703703704</v>
      </c>
      <c r="T1531" s="15">
        <f t="shared" si="47"/>
        <v>42082.587037037039</v>
      </c>
    </row>
    <row r="1532" spans="1:20" ht="60" x14ac:dyDescent="0.25">
      <c r="A1532">
        <v>1530</v>
      </c>
      <c r="B1532" s="3" t="s">
        <v>3130</v>
      </c>
      <c r="C1532" s="3" t="s">
        <v>3131</v>
      </c>
      <c r="D1532" s="12">
        <v>35000</v>
      </c>
      <c r="E1532" s="12">
        <v>47189</v>
      </c>
      <c r="F1532" t="s">
        <v>16</v>
      </c>
      <c r="G1532" t="s">
        <v>17</v>
      </c>
      <c r="H1532" t="s">
        <v>18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2434</v>
      </c>
      <c r="O1532" s="8">
        <f>E1532/D1532*100</f>
        <v>134.82571428571427</v>
      </c>
      <c r="P1532" s="12">
        <f>E1532/L1532</f>
        <v>53.991990846681922</v>
      </c>
      <c r="Q1532" t="str">
        <f>LEFT(N1532,SEARCH("/",N1532,1)-1)</f>
        <v>photography</v>
      </c>
      <c r="R1532" t="str">
        <f>RIGHT(N1532,LEN(N1532)-SEARCH("/",N1532,1))</f>
        <v>photobooks</v>
      </c>
      <c r="S1532" s="15">
        <f t="shared" si="46"/>
        <v>42275.767303240747</v>
      </c>
      <c r="T1532" s="15">
        <f t="shared" si="47"/>
        <v>42300.767303240747</v>
      </c>
    </row>
    <row r="1533" spans="1:20" ht="60" x14ac:dyDescent="0.25">
      <c r="A1533">
        <v>1531</v>
      </c>
      <c r="B1533" s="3" t="s">
        <v>3132</v>
      </c>
      <c r="C1533" s="3" t="s">
        <v>3133</v>
      </c>
      <c r="D1533" s="12">
        <v>2350</v>
      </c>
      <c r="E1533" s="12">
        <v>4135</v>
      </c>
      <c r="F1533" t="s">
        <v>16</v>
      </c>
      <c r="G1533" t="s">
        <v>17</v>
      </c>
      <c r="H1533" t="s">
        <v>18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2434</v>
      </c>
      <c r="O1533" s="8">
        <f>E1533/D1533*100</f>
        <v>175.95744680851064</v>
      </c>
      <c r="P1533" s="12">
        <f>E1533/L1533</f>
        <v>56.643835616438359</v>
      </c>
      <c r="Q1533" t="str">
        <f>LEFT(N1533,SEARCH("/",N1533,1)-1)</f>
        <v>photography</v>
      </c>
      <c r="R1533" t="str">
        <f>RIGHT(N1533,LEN(N1533)-SEARCH("/",N1533,1))</f>
        <v>photobooks</v>
      </c>
      <c r="S1533" s="15">
        <f t="shared" si="46"/>
        <v>41941.802384259259</v>
      </c>
      <c r="T1533" s="15">
        <f t="shared" si="47"/>
        <v>41974.125</v>
      </c>
    </row>
    <row r="1534" spans="1:20" ht="60" x14ac:dyDescent="0.25">
      <c r="A1534">
        <v>1532</v>
      </c>
      <c r="B1534" s="3" t="s">
        <v>3134</v>
      </c>
      <c r="C1534" s="3" t="s">
        <v>3135</v>
      </c>
      <c r="D1534" s="12">
        <v>5000</v>
      </c>
      <c r="E1534" s="12">
        <v>24201</v>
      </c>
      <c r="F1534" t="s">
        <v>16</v>
      </c>
      <c r="G1534" t="s">
        <v>50</v>
      </c>
      <c r="H1534" t="s">
        <v>51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2434</v>
      </c>
      <c r="O1534" s="8">
        <f>E1534/D1534*100</f>
        <v>484.02000000000004</v>
      </c>
      <c r="P1534" s="12">
        <f>E1534/L1534</f>
        <v>82.316326530612244</v>
      </c>
      <c r="Q1534" t="str">
        <f>LEFT(N1534,SEARCH("/",N1534,1)-1)</f>
        <v>photography</v>
      </c>
      <c r="R1534" t="str">
        <f>RIGHT(N1534,LEN(N1534)-SEARCH("/",N1534,1))</f>
        <v>photobooks</v>
      </c>
      <c r="S1534" s="15">
        <f t="shared" si="46"/>
        <v>42391.475289351853</v>
      </c>
      <c r="T1534" s="15">
        <f t="shared" si="47"/>
        <v>42415.625</v>
      </c>
    </row>
    <row r="1535" spans="1:20" ht="45" x14ac:dyDescent="0.25">
      <c r="A1535">
        <v>1533</v>
      </c>
      <c r="B1535" s="3" t="s">
        <v>3136</v>
      </c>
      <c r="C1535" s="3" t="s">
        <v>3137</v>
      </c>
      <c r="D1535" s="12">
        <v>45000</v>
      </c>
      <c r="E1535" s="12">
        <v>65313</v>
      </c>
      <c r="F1535" t="s">
        <v>16</v>
      </c>
      <c r="G1535" t="s">
        <v>17</v>
      </c>
      <c r="H1535" t="s">
        <v>18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2434</v>
      </c>
      <c r="O1535" s="8">
        <f>E1535/D1535*100</f>
        <v>145.14000000000001</v>
      </c>
      <c r="P1535" s="12">
        <f>E1535/L1535</f>
        <v>88.26081081081081</v>
      </c>
      <c r="Q1535" t="str">
        <f>LEFT(N1535,SEARCH("/",N1535,1)-1)</f>
        <v>photography</v>
      </c>
      <c r="R1535" t="str">
        <f>RIGHT(N1535,LEN(N1535)-SEARCH("/",N1535,1))</f>
        <v>photobooks</v>
      </c>
      <c r="S1535" s="15">
        <f t="shared" si="46"/>
        <v>42443.00204861111</v>
      </c>
      <c r="T1535" s="15">
        <f t="shared" si="47"/>
        <v>42492.165972222225</v>
      </c>
    </row>
    <row r="1536" spans="1:20" ht="60" x14ac:dyDescent="0.25">
      <c r="A1536">
        <v>1534</v>
      </c>
      <c r="B1536" s="3" t="s">
        <v>3138</v>
      </c>
      <c r="C1536" s="3" t="s">
        <v>3139</v>
      </c>
      <c r="D1536" s="12">
        <v>7500</v>
      </c>
      <c r="E1536" s="12">
        <v>31330</v>
      </c>
      <c r="F1536" t="s">
        <v>16</v>
      </c>
      <c r="G1536" t="s">
        <v>17</v>
      </c>
      <c r="H1536" t="s">
        <v>18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2434</v>
      </c>
      <c r="O1536" s="8">
        <f>E1536/D1536*100</f>
        <v>417.73333333333335</v>
      </c>
      <c r="P1536" s="12">
        <f>E1536/L1536</f>
        <v>84.905149051490511</v>
      </c>
      <c r="Q1536" t="str">
        <f>LEFT(N1536,SEARCH("/",N1536,1)-1)</f>
        <v>photography</v>
      </c>
      <c r="R1536" t="str">
        <f>RIGHT(N1536,LEN(N1536)-SEARCH("/",N1536,1))</f>
        <v>photobooks</v>
      </c>
      <c r="S1536" s="15">
        <f t="shared" si="46"/>
        <v>42221.67432870371</v>
      </c>
      <c r="T1536" s="15">
        <f t="shared" si="47"/>
        <v>42251.67432870371</v>
      </c>
    </row>
    <row r="1537" spans="1:20" ht="60" x14ac:dyDescent="0.25">
      <c r="A1537">
        <v>1535</v>
      </c>
      <c r="B1537" s="3" t="s">
        <v>3140</v>
      </c>
      <c r="C1537" s="3" t="s">
        <v>3141</v>
      </c>
      <c r="D1537" s="12">
        <v>4000</v>
      </c>
      <c r="E1537" s="12">
        <v>5297</v>
      </c>
      <c r="F1537" t="s">
        <v>16</v>
      </c>
      <c r="G1537" t="s">
        <v>17</v>
      </c>
      <c r="H1537" t="s">
        <v>18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2434</v>
      </c>
      <c r="O1537" s="8">
        <f>E1537/D1537*100</f>
        <v>132.42499999999998</v>
      </c>
      <c r="P1537" s="12">
        <f>E1537/L1537</f>
        <v>48.154545454545456</v>
      </c>
      <c r="Q1537" t="str">
        <f>LEFT(N1537,SEARCH("/",N1537,1)-1)</f>
        <v>photography</v>
      </c>
      <c r="R1537" t="str">
        <f>RIGHT(N1537,LEN(N1537)-SEARCH("/",N1537,1))</f>
        <v>photobooks</v>
      </c>
      <c r="S1537" s="15">
        <f t="shared" si="46"/>
        <v>42484.829062500001</v>
      </c>
      <c r="T1537" s="15">
        <f t="shared" si="47"/>
        <v>42513.916666666672</v>
      </c>
    </row>
    <row r="1538" spans="1:20" ht="60" x14ac:dyDescent="0.25">
      <c r="A1538">
        <v>1536</v>
      </c>
      <c r="B1538" s="3" t="s">
        <v>3142</v>
      </c>
      <c r="C1538" s="3" t="s">
        <v>3143</v>
      </c>
      <c r="D1538" s="12">
        <v>12000</v>
      </c>
      <c r="E1538" s="12">
        <v>30037.01</v>
      </c>
      <c r="F1538" t="s">
        <v>16</v>
      </c>
      <c r="G1538" t="s">
        <v>17</v>
      </c>
      <c r="H1538" t="s">
        <v>18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2434</v>
      </c>
      <c r="O1538" s="8">
        <f>E1538/D1538*100</f>
        <v>250.30841666666666</v>
      </c>
      <c r="P1538" s="12">
        <f>E1538/L1538</f>
        <v>66.015406593406595</v>
      </c>
      <c r="Q1538" t="str">
        <f>LEFT(N1538,SEARCH("/",N1538,1)-1)</f>
        <v>photography</v>
      </c>
      <c r="R1538" t="str">
        <f>RIGHT(N1538,LEN(N1538)-SEARCH("/",N1538,1))</f>
        <v>photobooks</v>
      </c>
      <c r="S1538" s="15">
        <f t="shared" si="46"/>
        <v>42213.802199074074</v>
      </c>
      <c r="T1538" s="15">
        <f t="shared" si="47"/>
        <v>42243.802199074074</v>
      </c>
    </row>
    <row r="1539" spans="1:20" ht="45" x14ac:dyDescent="0.25">
      <c r="A1539">
        <v>1537</v>
      </c>
      <c r="B1539" s="3" t="s">
        <v>3144</v>
      </c>
      <c r="C1539" s="3" t="s">
        <v>3145</v>
      </c>
      <c r="D1539" s="12">
        <v>12000</v>
      </c>
      <c r="E1539" s="12">
        <v>21588</v>
      </c>
      <c r="F1539" t="s">
        <v>16</v>
      </c>
      <c r="G1539" t="s">
        <v>502</v>
      </c>
      <c r="H1539" t="s">
        <v>55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2434</v>
      </c>
      <c r="O1539" s="8">
        <f>E1539/D1539*100</f>
        <v>179.9</v>
      </c>
      <c r="P1539" s="12">
        <f>E1539/L1539</f>
        <v>96.375</v>
      </c>
      <c r="Q1539" t="str">
        <f>LEFT(N1539,SEARCH("/",N1539,1)-1)</f>
        <v>photography</v>
      </c>
      <c r="R1539" t="str">
        <f>RIGHT(N1539,LEN(N1539)-SEARCH("/",N1539,1))</f>
        <v>photobooks</v>
      </c>
      <c r="S1539" s="15">
        <f t="shared" ref="S1539:S1602" si="48">(((J1539/60)/60)/24)+DATE(1970,1,1)</f>
        <v>42552.315127314811</v>
      </c>
      <c r="T1539" s="15">
        <f t="shared" ref="T1539:T1602" si="49">(((I1539/60)/60)/24)+DATE(1970,1,1)</f>
        <v>42588.75</v>
      </c>
    </row>
    <row r="1540" spans="1:20" ht="45" x14ac:dyDescent="0.25">
      <c r="A1540">
        <v>1538</v>
      </c>
      <c r="B1540" s="3" t="s">
        <v>3146</v>
      </c>
      <c r="C1540" s="3" t="s">
        <v>3147</v>
      </c>
      <c r="D1540" s="12">
        <v>7000</v>
      </c>
      <c r="E1540" s="12">
        <v>7184</v>
      </c>
      <c r="F1540" t="s">
        <v>16</v>
      </c>
      <c r="G1540" t="s">
        <v>17</v>
      </c>
      <c r="H1540" t="s">
        <v>18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2434</v>
      </c>
      <c r="O1540" s="8">
        <f>E1540/D1540*100</f>
        <v>102.62857142857142</v>
      </c>
      <c r="P1540" s="12">
        <f>E1540/L1540</f>
        <v>156.17391304347825</v>
      </c>
      <c r="Q1540" t="str">
        <f>LEFT(N1540,SEARCH("/",N1540,1)-1)</f>
        <v>photography</v>
      </c>
      <c r="R1540" t="str">
        <f>RIGHT(N1540,LEN(N1540)-SEARCH("/",N1540,1))</f>
        <v>photobooks</v>
      </c>
      <c r="S1540" s="15">
        <f t="shared" si="48"/>
        <v>41981.782060185185</v>
      </c>
      <c r="T1540" s="15">
        <f t="shared" si="49"/>
        <v>42026.782060185185</v>
      </c>
    </row>
    <row r="1541" spans="1:20" ht="60" x14ac:dyDescent="0.25">
      <c r="A1541">
        <v>1539</v>
      </c>
      <c r="B1541" s="3" t="s">
        <v>3148</v>
      </c>
      <c r="C1541" s="3" t="s">
        <v>3149</v>
      </c>
      <c r="D1541" s="12">
        <v>20000</v>
      </c>
      <c r="E1541" s="12">
        <v>27197.22</v>
      </c>
      <c r="F1541" t="s">
        <v>16</v>
      </c>
      <c r="G1541" t="s">
        <v>17</v>
      </c>
      <c r="H1541" t="s">
        <v>18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2434</v>
      </c>
      <c r="O1541" s="8">
        <f>E1541/D1541*100</f>
        <v>135.98609999999999</v>
      </c>
      <c r="P1541" s="12">
        <f>E1541/L1541</f>
        <v>95.764859154929582</v>
      </c>
      <c r="Q1541" t="str">
        <f>LEFT(N1541,SEARCH("/",N1541,1)-1)</f>
        <v>photography</v>
      </c>
      <c r="R1541" t="str">
        <f>RIGHT(N1541,LEN(N1541)-SEARCH("/",N1541,1))</f>
        <v>photobooks</v>
      </c>
      <c r="S1541" s="15">
        <f t="shared" si="48"/>
        <v>42705.919201388882</v>
      </c>
      <c r="T1541" s="15">
        <f t="shared" si="49"/>
        <v>42738.919201388882</v>
      </c>
    </row>
    <row r="1542" spans="1:20" ht="60" x14ac:dyDescent="0.25">
      <c r="A1542">
        <v>1540</v>
      </c>
      <c r="B1542" s="3" t="s">
        <v>3150</v>
      </c>
      <c r="C1542" s="3" t="s">
        <v>3151</v>
      </c>
      <c r="D1542" s="12">
        <v>15000</v>
      </c>
      <c r="E1542" s="12">
        <v>17680</v>
      </c>
      <c r="F1542" t="s">
        <v>16</v>
      </c>
      <c r="G1542" t="s">
        <v>17</v>
      </c>
      <c r="H1542" t="s">
        <v>18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2434</v>
      </c>
      <c r="O1542" s="8">
        <f>E1542/D1542*100</f>
        <v>117.86666666666667</v>
      </c>
      <c r="P1542" s="12">
        <f>E1542/L1542</f>
        <v>180.40816326530611</v>
      </c>
      <c r="Q1542" t="str">
        <f>LEFT(N1542,SEARCH("/",N1542,1)-1)</f>
        <v>photography</v>
      </c>
      <c r="R1542" t="str">
        <f>RIGHT(N1542,LEN(N1542)-SEARCH("/",N1542,1))</f>
        <v>photobooks</v>
      </c>
      <c r="S1542" s="15">
        <f t="shared" si="48"/>
        <v>41939.00712962963</v>
      </c>
      <c r="T1542" s="15">
        <f t="shared" si="49"/>
        <v>41969.052083333328</v>
      </c>
    </row>
    <row r="1543" spans="1:20" ht="45" x14ac:dyDescent="0.25">
      <c r="A1543">
        <v>1541</v>
      </c>
      <c r="B1543" s="3" t="s">
        <v>3152</v>
      </c>
      <c r="C1543" s="3" t="s">
        <v>3153</v>
      </c>
      <c r="D1543" s="12">
        <v>18000</v>
      </c>
      <c r="E1543" s="12">
        <v>6</v>
      </c>
      <c r="F1543" t="s">
        <v>357</v>
      </c>
      <c r="G1543" t="s">
        <v>17</v>
      </c>
      <c r="H1543" t="s">
        <v>18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3154</v>
      </c>
      <c r="O1543" s="8">
        <f>E1543/D1543*100</f>
        <v>3.3333333333333333E-2</v>
      </c>
      <c r="P1543" s="12">
        <f>E1543/L1543</f>
        <v>3</v>
      </c>
      <c r="Q1543" t="str">
        <f>LEFT(N1543,SEARCH("/",N1543,1)-1)</f>
        <v>photography</v>
      </c>
      <c r="R1543" t="str">
        <f>RIGHT(N1543,LEN(N1543)-SEARCH("/",N1543,1))</f>
        <v>nature</v>
      </c>
      <c r="S1543" s="15">
        <f t="shared" si="48"/>
        <v>41974.712245370371</v>
      </c>
      <c r="T1543" s="15">
        <f t="shared" si="49"/>
        <v>42004.712245370371</v>
      </c>
    </row>
    <row r="1544" spans="1:20" ht="60" x14ac:dyDescent="0.25">
      <c r="A1544">
        <v>1542</v>
      </c>
      <c r="B1544" s="3" t="s">
        <v>3155</v>
      </c>
      <c r="C1544" s="3" t="s">
        <v>3156</v>
      </c>
      <c r="D1544" s="12">
        <v>500</v>
      </c>
      <c r="E1544" s="12">
        <v>20</v>
      </c>
      <c r="F1544" t="s">
        <v>357</v>
      </c>
      <c r="G1544" t="s">
        <v>159</v>
      </c>
      <c r="H1544" t="s">
        <v>160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3154</v>
      </c>
      <c r="O1544" s="8">
        <f>E1544/D1544*100</f>
        <v>4</v>
      </c>
      <c r="P1544" s="12">
        <f>E1544/L1544</f>
        <v>20</v>
      </c>
      <c r="Q1544" t="str">
        <f>LEFT(N1544,SEARCH("/",N1544,1)-1)</f>
        <v>photography</v>
      </c>
      <c r="R1544" t="str">
        <f>RIGHT(N1544,LEN(N1544)-SEARCH("/",N1544,1))</f>
        <v>nature</v>
      </c>
      <c r="S1544" s="15">
        <f t="shared" si="48"/>
        <v>42170.996527777781</v>
      </c>
      <c r="T1544" s="15">
        <f t="shared" si="49"/>
        <v>42185.996527777781</v>
      </c>
    </row>
    <row r="1545" spans="1:20" ht="45" x14ac:dyDescent="0.25">
      <c r="A1545">
        <v>1543</v>
      </c>
      <c r="B1545" s="3" t="s">
        <v>3157</v>
      </c>
      <c r="C1545" s="3" t="s">
        <v>3158</v>
      </c>
      <c r="D1545" s="12">
        <v>2250</v>
      </c>
      <c r="E1545" s="12">
        <v>10</v>
      </c>
      <c r="F1545" t="s">
        <v>357</v>
      </c>
      <c r="G1545" t="s">
        <v>17</v>
      </c>
      <c r="H1545" t="s">
        <v>18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3154</v>
      </c>
      <c r="O1545" s="8">
        <f>E1545/D1545*100</f>
        <v>0.44444444444444442</v>
      </c>
      <c r="P1545" s="12">
        <f>E1545/L1545</f>
        <v>10</v>
      </c>
      <c r="Q1545" t="str">
        <f>LEFT(N1545,SEARCH("/",N1545,1)-1)</f>
        <v>photography</v>
      </c>
      <c r="R1545" t="str">
        <f>RIGHT(N1545,LEN(N1545)-SEARCH("/",N1545,1))</f>
        <v>nature</v>
      </c>
      <c r="S1545" s="15">
        <f t="shared" si="48"/>
        <v>41935.509652777779</v>
      </c>
      <c r="T1545" s="15">
        <f t="shared" si="49"/>
        <v>41965.551319444443</v>
      </c>
    </row>
    <row r="1546" spans="1:20" ht="45" x14ac:dyDescent="0.25">
      <c r="A1546">
        <v>1544</v>
      </c>
      <c r="B1546" s="3" t="s">
        <v>3159</v>
      </c>
      <c r="C1546" s="3" t="s">
        <v>3160</v>
      </c>
      <c r="D1546" s="12">
        <v>1000</v>
      </c>
      <c r="E1546" s="12">
        <v>0</v>
      </c>
      <c r="F1546" t="s">
        <v>357</v>
      </c>
      <c r="G1546" t="s">
        <v>17</v>
      </c>
      <c r="H1546" t="s">
        <v>18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3154</v>
      </c>
      <c r="O1546" s="8">
        <f>E1546/D1546*100</f>
        <v>0</v>
      </c>
      <c r="P1546" s="12" t="e">
        <f>E1546/L1546</f>
        <v>#DIV/0!</v>
      </c>
      <c r="Q1546" t="str">
        <f>LEFT(N1546,SEARCH("/",N1546,1)-1)</f>
        <v>photography</v>
      </c>
      <c r="R1546" t="str">
        <f>RIGHT(N1546,LEN(N1546)-SEARCH("/",N1546,1))</f>
        <v>nature</v>
      </c>
      <c r="S1546" s="15">
        <f t="shared" si="48"/>
        <v>42053.051203703704</v>
      </c>
      <c r="T1546" s="15">
        <f t="shared" si="49"/>
        <v>42095.012499999997</v>
      </c>
    </row>
    <row r="1547" spans="1:20" ht="45" x14ac:dyDescent="0.25">
      <c r="A1547">
        <v>1545</v>
      </c>
      <c r="B1547" s="3" t="s">
        <v>3161</v>
      </c>
      <c r="C1547" s="3" t="s">
        <v>3162</v>
      </c>
      <c r="D1547" s="12">
        <v>3000</v>
      </c>
      <c r="E1547" s="12">
        <v>1</v>
      </c>
      <c r="F1547" t="s">
        <v>357</v>
      </c>
      <c r="G1547" t="s">
        <v>17</v>
      </c>
      <c r="H1547" t="s">
        <v>18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3154</v>
      </c>
      <c r="O1547" s="8">
        <f>E1547/D1547*100</f>
        <v>3.3333333333333333E-2</v>
      </c>
      <c r="P1547" s="12">
        <f>E1547/L1547</f>
        <v>1</v>
      </c>
      <c r="Q1547" t="str">
        <f>LEFT(N1547,SEARCH("/",N1547,1)-1)</f>
        <v>photography</v>
      </c>
      <c r="R1547" t="str">
        <f>RIGHT(N1547,LEN(N1547)-SEARCH("/",N1547,1))</f>
        <v>nature</v>
      </c>
      <c r="S1547" s="15">
        <f t="shared" si="48"/>
        <v>42031.884652777779</v>
      </c>
      <c r="T1547" s="15">
        <f t="shared" si="49"/>
        <v>42065.886111111111</v>
      </c>
    </row>
    <row r="1548" spans="1:20" ht="60" x14ac:dyDescent="0.25">
      <c r="A1548">
        <v>1546</v>
      </c>
      <c r="B1548" s="3" t="s">
        <v>3163</v>
      </c>
      <c r="C1548" s="3" t="s">
        <v>3164</v>
      </c>
      <c r="D1548" s="12">
        <v>1000</v>
      </c>
      <c r="E1548" s="12">
        <v>289</v>
      </c>
      <c r="F1548" t="s">
        <v>357</v>
      </c>
      <c r="G1548" t="s">
        <v>24</v>
      </c>
      <c r="H1548" t="s">
        <v>25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3154</v>
      </c>
      <c r="O1548" s="8">
        <f>E1548/D1548*100</f>
        <v>28.9</v>
      </c>
      <c r="P1548" s="12">
        <f>E1548/L1548</f>
        <v>26.272727272727273</v>
      </c>
      <c r="Q1548" t="str">
        <f>LEFT(N1548,SEARCH("/",N1548,1)-1)</f>
        <v>photography</v>
      </c>
      <c r="R1548" t="str">
        <f>RIGHT(N1548,LEN(N1548)-SEARCH("/",N1548,1))</f>
        <v>nature</v>
      </c>
      <c r="S1548" s="15">
        <f t="shared" si="48"/>
        <v>41839.212951388887</v>
      </c>
      <c r="T1548" s="15">
        <f t="shared" si="49"/>
        <v>41899.212951388887</v>
      </c>
    </row>
    <row r="1549" spans="1:20" ht="45" x14ac:dyDescent="0.25">
      <c r="A1549">
        <v>1547</v>
      </c>
      <c r="B1549" s="3" t="s">
        <v>3165</v>
      </c>
      <c r="C1549" s="3" t="s">
        <v>3166</v>
      </c>
      <c r="D1549" s="12">
        <v>20</v>
      </c>
      <c r="E1549" s="12">
        <v>0</v>
      </c>
      <c r="F1549" t="s">
        <v>357</v>
      </c>
      <c r="G1549" t="s">
        <v>17</v>
      </c>
      <c r="H1549" t="s">
        <v>18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3154</v>
      </c>
      <c r="O1549" s="8">
        <f>E1549/D1549*100</f>
        <v>0</v>
      </c>
      <c r="P1549" s="12" t="e">
        <f>E1549/L1549</f>
        <v>#DIV/0!</v>
      </c>
      <c r="Q1549" t="str">
        <f>LEFT(N1549,SEARCH("/",N1549,1)-1)</f>
        <v>photography</v>
      </c>
      <c r="R1549" t="str">
        <f>RIGHT(N1549,LEN(N1549)-SEARCH("/",N1549,1))</f>
        <v>nature</v>
      </c>
      <c r="S1549" s="15">
        <f t="shared" si="48"/>
        <v>42782.426875000005</v>
      </c>
      <c r="T1549" s="15">
        <f t="shared" si="49"/>
        <v>42789.426875000005</v>
      </c>
    </row>
    <row r="1550" spans="1:20" ht="30" x14ac:dyDescent="0.25">
      <c r="A1550">
        <v>1548</v>
      </c>
      <c r="B1550" s="3" t="s">
        <v>3167</v>
      </c>
      <c r="C1550" s="3" t="s">
        <v>3168</v>
      </c>
      <c r="D1550" s="12">
        <v>700</v>
      </c>
      <c r="E1550" s="12">
        <v>60</v>
      </c>
      <c r="F1550" t="s">
        <v>357</v>
      </c>
      <c r="G1550" t="s">
        <v>17</v>
      </c>
      <c r="H1550" t="s">
        <v>18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3154</v>
      </c>
      <c r="O1550" s="8">
        <f>E1550/D1550*100</f>
        <v>8.5714285714285712</v>
      </c>
      <c r="P1550" s="12">
        <f>E1550/L1550</f>
        <v>60</v>
      </c>
      <c r="Q1550" t="str">
        <f>LEFT(N1550,SEARCH("/",N1550,1)-1)</f>
        <v>photography</v>
      </c>
      <c r="R1550" t="str">
        <f>RIGHT(N1550,LEN(N1550)-SEARCH("/",N1550,1))</f>
        <v>nature</v>
      </c>
      <c r="S1550" s="15">
        <f t="shared" si="48"/>
        <v>42286.88217592593</v>
      </c>
      <c r="T1550" s="15">
        <f t="shared" si="49"/>
        <v>42316.923842592587</v>
      </c>
    </row>
    <row r="1551" spans="1:20" ht="45" x14ac:dyDescent="0.25">
      <c r="A1551">
        <v>1549</v>
      </c>
      <c r="B1551" s="3" t="s">
        <v>3169</v>
      </c>
      <c r="C1551" s="3" t="s">
        <v>3170</v>
      </c>
      <c r="D1551" s="12">
        <v>500</v>
      </c>
      <c r="E1551" s="12">
        <v>170</v>
      </c>
      <c r="F1551" t="s">
        <v>357</v>
      </c>
      <c r="G1551" t="s">
        <v>17</v>
      </c>
      <c r="H1551" t="s">
        <v>18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3154</v>
      </c>
      <c r="O1551" s="8">
        <f>E1551/D1551*100</f>
        <v>34</v>
      </c>
      <c r="P1551" s="12">
        <f>E1551/L1551</f>
        <v>28.333333333333332</v>
      </c>
      <c r="Q1551" t="str">
        <f>LEFT(N1551,SEARCH("/",N1551,1)-1)</f>
        <v>photography</v>
      </c>
      <c r="R1551" t="str">
        <f>RIGHT(N1551,LEN(N1551)-SEARCH("/",N1551,1))</f>
        <v>nature</v>
      </c>
      <c r="S1551" s="15">
        <f t="shared" si="48"/>
        <v>42281.136099537034</v>
      </c>
      <c r="T1551" s="15">
        <f t="shared" si="49"/>
        <v>42311.177766203706</v>
      </c>
    </row>
    <row r="1552" spans="1:20" ht="60" x14ac:dyDescent="0.25">
      <c r="A1552">
        <v>1550</v>
      </c>
      <c r="B1552" s="3" t="s">
        <v>3171</v>
      </c>
      <c r="C1552" s="3" t="s">
        <v>3172</v>
      </c>
      <c r="D1552" s="12">
        <v>750</v>
      </c>
      <c r="E1552" s="12">
        <v>101</v>
      </c>
      <c r="F1552" t="s">
        <v>357</v>
      </c>
      <c r="G1552" t="s">
        <v>24</v>
      </c>
      <c r="H1552" t="s">
        <v>25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3154</v>
      </c>
      <c r="O1552" s="8">
        <f>E1552/D1552*100</f>
        <v>13.466666666666665</v>
      </c>
      <c r="P1552" s="12">
        <f>E1552/L1552</f>
        <v>14.428571428571429</v>
      </c>
      <c r="Q1552" t="str">
        <f>LEFT(N1552,SEARCH("/",N1552,1)-1)</f>
        <v>photography</v>
      </c>
      <c r="R1552" t="str">
        <f>RIGHT(N1552,LEN(N1552)-SEARCH("/",N1552,1))</f>
        <v>nature</v>
      </c>
      <c r="S1552" s="15">
        <f t="shared" si="48"/>
        <v>42472.449467592596</v>
      </c>
      <c r="T1552" s="15">
        <f t="shared" si="49"/>
        <v>42502.449467592596</v>
      </c>
    </row>
    <row r="1553" spans="1:20" ht="60" x14ac:dyDescent="0.25">
      <c r="A1553">
        <v>1551</v>
      </c>
      <c r="B1553" s="3" t="s">
        <v>3173</v>
      </c>
      <c r="C1553" s="3" t="s">
        <v>3174</v>
      </c>
      <c r="D1553" s="12">
        <v>3500</v>
      </c>
      <c r="E1553" s="12">
        <v>0</v>
      </c>
      <c r="F1553" t="s">
        <v>357</v>
      </c>
      <c r="G1553" t="s">
        <v>17</v>
      </c>
      <c r="H1553" t="s">
        <v>18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3154</v>
      </c>
      <c r="O1553" s="8">
        <f>E1553/D1553*100</f>
        <v>0</v>
      </c>
      <c r="P1553" s="12" t="e">
        <f>E1553/L1553</f>
        <v>#DIV/0!</v>
      </c>
      <c r="Q1553" t="str">
        <f>LEFT(N1553,SEARCH("/",N1553,1)-1)</f>
        <v>photography</v>
      </c>
      <c r="R1553" t="str">
        <f>RIGHT(N1553,LEN(N1553)-SEARCH("/",N1553,1))</f>
        <v>nature</v>
      </c>
      <c r="S1553" s="15">
        <f t="shared" si="48"/>
        <v>42121.824525462958</v>
      </c>
      <c r="T1553" s="15">
        <f t="shared" si="49"/>
        <v>42151.824525462958</v>
      </c>
    </row>
    <row r="1554" spans="1:20" ht="60" x14ac:dyDescent="0.25">
      <c r="A1554">
        <v>1552</v>
      </c>
      <c r="B1554" s="3" t="s">
        <v>3175</v>
      </c>
      <c r="C1554" s="3" t="s">
        <v>3176</v>
      </c>
      <c r="D1554" s="12">
        <v>4300</v>
      </c>
      <c r="E1554" s="12">
        <v>2115</v>
      </c>
      <c r="F1554" t="s">
        <v>357</v>
      </c>
      <c r="G1554" t="s">
        <v>17</v>
      </c>
      <c r="H1554" t="s">
        <v>18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3154</v>
      </c>
      <c r="O1554" s="8">
        <f>E1554/D1554*100</f>
        <v>49.186046511627907</v>
      </c>
      <c r="P1554" s="12">
        <f>E1554/L1554</f>
        <v>132.1875</v>
      </c>
      <c r="Q1554" t="str">
        <f>LEFT(N1554,SEARCH("/",N1554,1)-1)</f>
        <v>photography</v>
      </c>
      <c r="R1554" t="str">
        <f>RIGHT(N1554,LEN(N1554)-SEARCH("/",N1554,1))</f>
        <v>nature</v>
      </c>
      <c r="S1554" s="15">
        <f t="shared" si="48"/>
        <v>41892.688750000001</v>
      </c>
      <c r="T1554" s="15">
        <f t="shared" si="49"/>
        <v>41913.165972222225</v>
      </c>
    </row>
    <row r="1555" spans="1:20" ht="45" x14ac:dyDescent="0.25">
      <c r="A1555">
        <v>1553</v>
      </c>
      <c r="B1555" s="3" t="s">
        <v>3177</v>
      </c>
      <c r="C1555" s="3" t="s">
        <v>3178</v>
      </c>
      <c r="D1555" s="12">
        <v>6000</v>
      </c>
      <c r="E1555" s="12">
        <v>0</v>
      </c>
      <c r="F1555" t="s">
        <v>357</v>
      </c>
      <c r="G1555" t="s">
        <v>17</v>
      </c>
      <c r="H1555" t="s">
        <v>18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3154</v>
      </c>
      <c r="O1555" s="8">
        <f>E1555/D1555*100</f>
        <v>0</v>
      </c>
      <c r="P1555" s="12" t="e">
        <f>E1555/L1555</f>
        <v>#DIV/0!</v>
      </c>
      <c r="Q1555" t="str">
        <f>LEFT(N1555,SEARCH("/",N1555,1)-1)</f>
        <v>photography</v>
      </c>
      <c r="R1555" t="str">
        <f>RIGHT(N1555,LEN(N1555)-SEARCH("/",N1555,1))</f>
        <v>nature</v>
      </c>
      <c r="S1555" s="15">
        <f t="shared" si="48"/>
        <v>42219.282951388886</v>
      </c>
      <c r="T1555" s="15">
        <f t="shared" si="49"/>
        <v>42249.282951388886</v>
      </c>
    </row>
    <row r="1556" spans="1:20" ht="60" x14ac:dyDescent="0.25">
      <c r="A1556">
        <v>1554</v>
      </c>
      <c r="B1556" s="3" t="s">
        <v>3179</v>
      </c>
      <c r="C1556" s="3" t="s">
        <v>3180</v>
      </c>
      <c r="D1556" s="12">
        <v>20000</v>
      </c>
      <c r="E1556" s="12">
        <v>0</v>
      </c>
      <c r="F1556" t="s">
        <v>357</v>
      </c>
      <c r="G1556" t="s">
        <v>50</v>
      </c>
      <c r="H1556" t="s">
        <v>51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3154</v>
      </c>
      <c r="O1556" s="8">
        <f>E1556/D1556*100</f>
        <v>0</v>
      </c>
      <c r="P1556" s="12" t="e">
        <f>E1556/L1556</f>
        <v>#DIV/0!</v>
      </c>
      <c r="Q1556" t="str">
        <f>LEFT(N1556,SEARCH("/",N1556,1)-1)</f>
        <v>photography</v>
      </c>
      <c r="R1556" t="str">
        <f>RIGHT(N1556,LEN(N1556)-SEARCH("/",N1556,1))</f>
        <v>nature</v>
      </c>
      <c r="S1556" s="15">
        <f t="shared" si="48"/>
        <v>42188.252199074079</v>
      </c>
      <c r="T1556" s="15">
        <f t="shared" si="49"/>
        <v>42218.252199074079</v>
      </c>
    </row>
    <row r="1557" spans="1:20" ht="45" x14ac:dyDescent="0.25">
      <c r="A1557">
        <v>1555</v>
      </c>
      <c r="B1557" s="3" t="s">
        <v>3181</v>
      </c>
      <c r="C1557" s="3" t="s">
        <v>3182</v>
      </c>
      <c r="D1557" s="12">
        <v>750</v>
      </c>
      <c r="E1557" s="12">
        <v>0</v>
      </c>
      <c r="F1557" t="s">
        <v>357</v>
      </c>
      <c r="G1557" t="s">
        <v>17</v>
      </c>
      <c r="H1557" t="s">
        <v>18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3154</v>
      </c>
      <c r="O1557" s="8">
        <f>E1557/D1557*100</f>
        <v>0</v>
      </c>
      <c r="P1557" s="12" t="e">
        <f>E1557/L1557</f>
        <v>#DIV/0!</v>
      </c>
      <c r="Q1557" t="str">
        <f>LEFT(N1557,SEARCH("/",N1557,1)-1)</f>
        <v>photography</v>
      </c>
      <c r="R1557" t="str">
        <f>RIGHT(N1557,LEN(N1557)-SEARCH("/",N1557,1))</f>
        <v>nature</v>
      </c>
      <c r="S1557" s="15">
        <f t="shared" si="48"/>
        <v>42241.613796296297</v>
      </c>
      <c r="T1557" s="15">
        <f t="shared" si="49"/>
        <v>42264.708333333328</v>
      </c>
    </row>
    <row r="1558" spans="1:20" ht="45" x14ac:dyDescent="0.25">
      <c r="A1558">
        <v>1556</v>
      </c>
      <c r="B1558" s="3" t="s">
        <v>3183</v>
      </c>
      <c r="C1558" s="3" t="s">
        <v>3184</v>
      </c>
      <c r="D1558" s="12">
        <v>1500</v>
      </c>
      <c r="E1558" s="12">
        <v>677</v>
      </c>
      <c r="F1558" t="s">
        <v>357</v>
      </c>
      <c r="G1558" t="s">
        <v>159</v>
      </c>
      <c r="H1558" t="s">
        <v>160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3154</v>
      </c>
      <c r="O1558" s="8">
        <f>E1558/D1558*100</f>
        <v>45.133333333333333</v>
      </c>
      <c r="P1558" s="12">
        <f>E1558/L1558</f>
        <v>56.416666666666664</v>
      </c>
      <c r="Q1558" t="str">
        <f>LEFT(N1558,SEARCH("/",N1558,1)-1)</f>
        <v>photography</v>
      </c>
      <c r="R1558" t="str">
        <f>RIGHT(N1558,LEN(N1558)-SEARCH("/",N1558,1))</f>
        <v>nature</v>
      </c>
      <c r="S1558" s="15">
        <f t="shared" si="48"/>
        <v>42525.153055555551</v>
      </c>
      <c r="T1558" s="15">
        <f t="shared" si="49"/>
        <v>42555.153055555551</v>
      </c>
    </row>
    <row r="1559" spans="1:20" ht="45" x14ac:dyDescent="0.25">
      <c r="A1559">
        <v>1557</v>
      </c>
      <c r="B1559" s="3" t="s">
        <v>3185</v>
      </c>
      <c r="C1559" s="3" t="s">
        <v>3186</v>
      </c>
      <c r="D1559" s="12">
        <v>2500</v>
      </c>
      <c r="E1559" s="12">
        <v>100</v>
      </c>
      <c r="F1559" t="s">
        <v>357</v>
      </c>
      <c r="G1559" t="s">
        <v>17</v>
      </c>
      <c r="H1559" t="s">
        <v>18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3154</v>
      </c>
      <c r="O1559" s="8">
        <f>E1559/D1559*100</f>
        <v>4</v>
      </c>
      <c r="P1559" s="12">
        <f>E1559/L1559</f>
        <v>100</v>
      </c>
      <c r="Q1559" t="str">
        <f>LEFT(N1559,SEARCH("/",N1559,1)-1)</f>
        <v>photography</v>
      </c>
      <c r="R1559" t="str">
        <f>RIGHT(N1559,LEN(N1559)-SEARCH("/",N1559,1))</f>
        <v>nature</v>
      </c>
      <c r="S1559" s="15">
        <f t="shared" si="48"/>
        <v>41871.65315972222</v>
      </c>
      <c r="T1559" s="15">
        <f t="shared" si="49"/>
        <v>41902.65315972222</v>
      </c>
    </row>
    <row r="1560" spans="1:20" ht="45" x14ac:dyDescent="0.25">
      <c r="A1560">
        <v>1558</v>
      </c>
      <c r="B1560" s="3" t="s">
        <v>3187</v>
      </c>
      <c r="C1560" s="3" t="s">
        <v>3188</v>
      </c>
      <c r="D1560" s="12">
        <v>750</v>
      </c>
      <c r="E1560" s="12">
        <v>35</v>
      </c>
      <c r="F1560" t="s">
        <v>357</v>
      </c>
      <c r="G1560" t="s">
        <v>24</v>
      </c>
      <c r="H1560" t="s">
        <v>25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3154</v>
      </c>
      <c r="O1560" s="8">
        <f>E1560/D1560*100</f>
        <v>4.666666666666667</v>
      </c>
      <c r="P1560" s="12">
        <f>E1560/L1560</f>
        <v>11.666666666666666</v>
      </c>
      <c r="Q1560" t="str">
        <f>LEFT(N1560,SEARCH("/",N1560,1)-1)</f>
        <v>photography</v>
      </c>
      <c r="R1560" t="str">
        <f>RIGHT(N1560,LEN(N1560)-SEARCH("/",N1560,1))</f>
        <v>nature</v>
      </c>
      <c r="S1560" s="15">
        <f t="shared" si="48"/>
        <v>42185.397673611107</v>
      </c>
      <c r="T1560" s="15">
        <f t="shared" si="49"/>
        <v>42244.508333333331</v>
      </c>
    </row>
    <row r="1561" spans="1:20" ht="45" x14ac:dyDescent="0.25">
      <c r="A1561">
        <v>1559</v>
      </c>
      <c r="B1561" s="3" t="s">
        <v>3189</v>
      </c>
      <c r="C1561" s="3" t="s">
        <v>3190</v>
      </c>
      <c r="D1561" s="12">
        <v>15000</v>
      </c>
      <c r="E1561" s="12">
        <v>50</v>
      </c>
      <c r="F1561" t="s">
        <v>357</v>
      </c>
      <c r="G1561" t="s">
        <v>17</v>
      </c>
      <c r="H1561" t="s">
        <v>18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3154</v>
      </c>
      <c r="O1561" s="8">
        <f>E1561/D1561*100</f>
        <v>0.33333333333333337</v>
      </c>
      <c r="P1561" s="12">
        <f>E1561/L1561</f>
        <v>50</v>
      </c>
      <c r="Q1561" t="str">
        <f>LEFT(N1561,SEARCH("/",N1561,1)-1)</f>
        <v>photography</v>
      </c>
      <c r="R1561" t="str">
        <f>RIGHT(N1561,LEN(N1561)-SEARCH("/",N1561,1))</f>
        <v>nature</v>
      </c>
      <c r="S1561" s="15">
        <f t="shared" si="48"/>
        <v>42108.05322916666</v>
      </c>
      <c r="T1561" s="15">
        <f t="shared" si="49"/>
        <v>42123.05322916666</v>
      </c>
    </row>
    <row r="1562" spans="1:20" ht="60" x14ac:dyDescent="0.25">
      <c r="A1562">
        <v>1560</v>
      </c>
      <c r="B1562" s="3" t="s">
        <v>3191</v>
      </c>
      <c r="C1562" s="3" t="s">
        <v>3192</v>
      </c>
      <c r="D1562" s="12">
        <v>2500</v>
      </c>
      <c r="E1562" s="12">
        <v>94</v>
      </c>
      <c r="F1562" t="s">
        <v>357</v>
      </c>
      <c r="G1562" t="s">
        <v>17</v>
      </c>
      <c r="H1562" t="s">
        <v>18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3154</v>
      </c>
      <c r="O1562" s="8">
        <f>E1562/D1562*100</f>
        <v>3.7600000000000002</v>
      </c>
      <c r="P1562" s="12">
        <f>E1562/L1562</f>
        <v>23.5</v>
      </c>
      <c r="Q1562" t="str">
        <f>LEFT(N1562,SEARCH("/",N1562,1)-1)</f>
        <v>photography</v>
      </c>
      <c r="R1562" t="str">
        <f>RIGHT(N1562,LEN(N1562)-SEARCH("/",N1562,1))</f>
        <v>nature</v>
      </c>
      <c r="S1562" s="15">
        <f t="shared" si="48"/>
        <v>41936.020752314813</v>
      </c>
      <c r="T1562" s="15">
        <f t="shared" si="49"/>
        <v>41956.062418981484</v>
      </c>
    </row>
    <row r="1563" spans="1:20" ht="60" x14ac:dyDescent="0.25">
      <c r="A1563">
        <v>1561</v>
      </c>
      <c r="B1563" s="3" t="s">
        <v>3193</v>
      </c>
      <c r="C1563" s="3" t="s">
        <v>3194</v>
      </c>
      <c r="D1563" s="12">
        <v>10000</v>
      </c>
      <c r="E1563" s="12">
        <v>67</v>
      </c>
      <c r="F1563" t="s">
        <v>272</v>
      </c>
      <c r="G1563" t="s">
        <v>17</v>
      </c>
      <c r="H1563" t="s">
        <v>18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3195</v>
      </c>
      <c r="O1563" s="8">
        <f>E1563/D1563*100</f>
        <v>0.67</v>
      </c>
      <c r="P1563" s="12">
        <f>E1563/L1563</f>
        <v>67</v>
      </c>
      <c r="Q1563" t="str">
        <f>LEFT(N1563,SEARCH("/",N1563,1)-1)</f>
        <v>publishing</v>
      </c>
      <c r="R1563" t="str">
        <f>RIGHT(N1563,LEN(N1563)-SEARCH("/",N1563,1))</f>
        <v>art books</v>
      </c>
      <c r="S1563" s="15">
        <f t="shared" si="48"/>
        <v>41555.041701388887</v>
      </c>
      <c r="T1563" s="15">
        <f t="shared" si="49"/>
        <v>41585.083368055559</v>
      </c>
    </row>
    <row r="1564" spans="1:20" ht="60" x14ac:dyDescent="0.25">
      <c r="A1564">
        <v>1562</v>
      </c>
      <c r="B1564" s="3" t="s">
        <v>3196</v>
      </c>
      <c r="C1564" s="3" t="s">
        <v>3197</v>
      </c>
      <c r="D1564" s="12">
        <v>4000</v>
      </c>
      <c r="E1564" s="12">
        <v>0</v>
      </c>
      <c r="F1564" t="s">
        <v>272</v>
      </c>
      <c r="G1564" t="s">
        <v>17</v>
      </c>
      <c r="H1564" t="s">
        <v>18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3195</v>
      </c>
      <c r="O1564" s="8">
        <f>E1564/D1564*100</f>
        <v>0</v>
      </c>
      <c r="P1564" s="12" t="e">
        <f>E1564/L1564</f>
        <v>#DIV/0!</v>
      </c>
      <c r="Q1564" t="str">
        <f>LEFT(N1564,SEARCH("/",N1564,1)-1)</f>
        <v>publishing</v>
      </c>
      <c r="R1564" t="str">
        <f>RIGHT(N1564,LEN(N1564)-SEARCH("/",N1564,1))</f>
        <v>art books</v>
      </c>
      <c r="S1564" s="15">
        <f t="shared" si="48"/>
        <v>40079.566157407404</v>
      </c>
      <c r="T1564" s="15">
        <f t="shared" si="49"/>
        <v>40149.034722222219</v>
      </c>
    </row>
    <row r="1565" spans="1:20" ht="45" x14ac:dyDescent="0.25">
      <c r="A1565">
        <v>1563</v>
      </c>
      <c r="B1565" s="3" t="s">
        <v>3198</v>
      </c>
      <c r="C1565" s="3" t="s">
        <v>3199</v>
      </c>
      <c r="D1565" s="12">
        <v>6000</v>
      </c>
      <c r="E1565" s="12">
        <v>85</v>
      </c>
      <c r="F1565" t="s">
        <v>272</v>
      </c>
      <c r="G1565" t="s">
        <v>24</v>
      </c>
      <c r="H1565" t="s">
        <v>25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3195</v>
      </c>
      <c r="O1565" s="8">
        <f>E1565/D1565*100</f>
        <v>1.4166666666666665</v>
      </c>
      <c r="P1565" s="12">
        <f>E1565/L1565</f>
        <v>42.5</v>
      </c>
      <c r="Q1565" t="str">
        <f>LEFT(N1565,SEARCH("/",N1565,1)-1)</f>
        <v>publishing</v>
      </c>
      <c r="R1565" t="str">
        <f>RIGHT(N1565,LEN(N1565)-SEARCH("/",N1565,1))</f>
        <v>art books</v>
      </c>
      <c r="S1565" s="15">
        <f t="shared" si="48"/>
        <v>41652.742488425924</v>
      </c>
      <c r="T1565" s="15">
        <f t="shared" si="49"/>
        <v>41712.700821759259</v>
      </c>
    </row>
    <row r="1566" spans="1:20" ht="60" x14ac:dyDescent="0.25">
      <c r="A1566">
        <v>1564</v>
      </c>
      <c r="B1566" s="3" t="s">
        <v>3200</v>
      </c>
      <c r="C1566" s="3" t="s">
        <v>3201</v>
      </c>
      <c r="D1566" s="12">
        <v>10000</v>
      </c>
      <c r="E1566" s="12">
        <v>10</v>
      </c>
      <c r="F1566" t="s">
        <v>272</v>
      </c>
      <c r="G1566" t="s">
        <v>17</v>
      </c>
      <c r="H1566" t="s">
        <v>18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3195</v>
      </c>
      <c r="O1566" s="8">
        <f>E1566/D1566*100</f>
        <v>0.1</v>
      </c>
      <c r="P1566" s="12">
        <f>E1566/L1566</f>
        <v>10</v>
      </c>
      <c r="Q1566" t="str">
        <f>LEFT(N1566,SEARCH("/",N1566,1)-1)</f>
        <v>publishing</v>
      </c>
      <c r="R1566" t="str">
        <f>RIGHT(N1566,LEN(N1566)-SEARCH("/",N1566,1))</f>
        <v>art books</v>
      </c>
      <c r="S1566" s="15">
        <f t="shared" si="48"/>
        <v>42121.367002314815</v>
      </c>
      <c r="T1566" s="15">
        <f t="shared" si="49"/>
        <v>42152.836805555555</v>
      </c>
    </row>
    <row r="1567" spans="1:20" ht="60" x14ac:dyDescent="0.25">
      <c r="A1567">
        <v>1565</v>
      </c>
      <c r="B1567" s="3" t="s">
        <v>3202</v>
      </c>
      <c r="C1567" s="3" t="s">
        <v>3203</v>
      </c>
      <c r="D1567" s="12">
        <v>4000</v>
      </c>
      <c r="E1567" s="12">
        <v>100</v>
      </c>
      <c r="F1567" t="s">
        <v>272</v>
      </c>
      <c r="G1567" t="s">
        <v>17</v>
      </c>
      <c r="H1567" t="s">
        <v>18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3195</v>
      </c>
      <c r="O1567" s="8">
        <f>E1567/D1567*100</f>
        <v>2.5</v>
      </c>
      <c r="P1567" s="12">
        <f>E1567/L1567</f>
        <v>100</v>
      </c>
      <c r="Q1567" t="str">
        <f>LEFT(N1567,SEARCH("/",N1567,1)-1)</f>
        <v>publishing</v>
      </c>
      <c r="R1567" t="str">
        <f>RIGHT(N1567,LEN(N1567)-SEARCH("/",N1567,1))</f>
        <v>art books</v>
      </c>
      <c r="S1567" s="15">
        <f t="shared" si="48"/>
        <v>40672.729872685188</v>
      </c>
      <c r="T1567" s="15">
        <f t="shared" si="49"/>
        <v>40702.729872685188</v>
      </c>
    </row>
    <row r="1568" spans="1:20" ht="45" x14ac:dyDescent="0.25">
      <c r="A1568">
        <v>1566</v>
      </c>
      <c r="B1568" s="3" t="s">
        <v>3204</v>
      </c>
      <c r="C1568" s="3" t="s">
        <v>3205</v>
      </c>
      <c r="D1568" s="12">
        <v>30000</v>
      </c>
      <c r="E1568" s="12">
        <v>6375</v>
      </c>
      <c r="F1568" t="s">
        <v>272</v>
      </c>
      <c r="G1568" t="s">
        <v>17</v>
      </c>
      <c r="H1568" t="s">
        <v>18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3195</v>
      </c>
      <c r="O1568" s="8">
        <f>E1568/D1568*100</f>
        <v>21.25</v>
      </c>
      <c r="P1568" s="12">
        <f>E1568/L1568</f>
        <v>108.05084745762711</v>
      </c>
      <c r="Q1568" t="str">
        <f>LEFT(N1568,SEARCH("/",N1568,1)-1)</f>
        <v>publishing</v>
      </c>
      <c r="R1568" t="str">
        <f>RIGHT(N1568,LEN(N1568)-SEARCH("/",N1568,1))</f>
        <v>art books</v>
      </c>
      <c r="S1568" s="15">
        <f t="shared" si="48"/>
        <v>42549.916712962964</v>
      </c>
      <c r="T1568" s="15">
        <f t="shared" si="49"/>
        <v>42578.916666666672</v>
      </c>
    </row>
    <row r="1569" spans="1:20" ht="60" x14ac:dyDescent="0.25">
      <c r="A1569">
        <v>1567</v>
      </c>
      <c r="B1569" s="3" t="s">
        <v>3206</v>
      </c>
      <c r="C1569" s="3" t="s">
        <v>3207</v>
      </c>
      <c r="D1569" s="12">
        <v>8500</v>
      </c>
      <c r="E1569" s="12">
        <v>350</v>
      </c>
      <c r="F1569" t="s">
        <v>272</v>
      </c>
      <c r="G1569" t="s">
        <v>17</v>
      </c>
      <c r="H1569" t="s">
        <v>18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3195</v>
      </c>
      <c r="O1569" s="8">
        <f>E1569/D1569*100</f>
        <v>4.117647058823529</v>
      </c>
      <c r="P1569" s="12">
        <f>E1569/L1569</f>
        <v>26.923076923076923</v>
      </c>
      <c r="Q1569" t="str">
        <f>LEFT(N1569,SEARCH("/",N1569,1)-1)</f>
        <v>publishing</v>
      </c>
      <c r="R1569" t="str">
        <f>RIGHT(N1569,LEN(N1569)-SEARCH("/",N1569,1))</f>
        <v>art books</v>
      </c>
      <c r="S1569" s="15">
        <f t="shared" si="48"/>
        <v>41671.936863425923</v>
      </c>
      <c r="T1569" s="15">
        <f t="shared" si="49"/>
        <v>41687</v>
      </c>
    </row>
    <row r="1570" spans="1:20" ht="45" x14ac:dyDescent="0.25">
      <c r="A1570">
        <v>1568</v>
      </c>
      <c r="B1570" s="3" t="s">
        <v>3208</v>
      </c>
      <c r="C1570" s="3" t="s">
        <v>3209</v>
      </c>
      <c r="D1570" s="12">
        <v>25000</v>
      </c>
      <c r="E1570" s="12">
        <v>3410</v>
      </c>
      <c r="F1570" t="s">
        <v>272</v>
      </c>
      <c r="G1570" t="s">
        <v>17</v>
      </c>
      <c r="H1570" t="s">
        <v>18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3195</v>
      </c>
      <c r="O1570" s="8">
        <f>E1570/D1570*100</f>
        <v>13.639999999999999</v>
      </c>
      <c r="P1570" s="12">
        <f>E1570/L1570</f>
        <v>155</v>
      </c>
      <c r="Q1570" t="str">
        <f>LEFT(N1570,SEARCH("/",N1570,1)-1)</f>
        <v>publishing</v>
      </c>
      <c r="R1570" t="str">
        <f>RIGHT(N1570,LEN(N1570)-SEARCH("/",N1570,1))</f>
        <v>art books</v>
      </c>
      <c r="S1570" s="15">
        <f t="shared" si="48"/>
        <v>41962.062326388885</v>
      </c>
      <c r="T1570" s="15">
        <f t="shared" si="49"/>
        <v>41997.062326388885</v>
      </c>
    </row>
    <row r="1571" spans="1:20" x14ac:dyDescent="0.25">
      <c r="A1571">
        <v>1569</v>
      </c>
      <c r="B1571" s="3" t="s">
        <v>3210</v>
      </c>
      <c r="C1571" s="3" t="s">
        <v>3211</v>
      </c>
      <c r="D1571" s="12">
        <v>30000</v>
      </c>
      <c r="E1571" s="12">
        <v>0</v>
      </c>
      <c r="F1571" t="s">
        <v>272</v>
      </c>
      <c r="G1571" t="s">
        <v>17</v>
      </c>
      <c r="H1571" t="s">
        <v>18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3195</v>
      </c>
      <c r="O1571" s="8">
        <f>E1571/D1571*100</f>
        <v>0</v>
      </c>
      <c r="P1571" s="12" t="e">
        <f>E1571/L1571</f>
        <v>#DIV/0!</v>
      </c>
      <c r="Q1571" t="str">
        <f>LEFT(N1571,SEARCH("/",N1571,1)-1)</f>
        <v>publishing</v>
      </c>
      <c r="R1571" t="str">
        <f>RIGHT(N1571,LEN(N1571)-SEARCH("/",N1571,1))</f>
        <v>art books</v>
      </c>
      <c r="S1571" s="15">
        <f t="shared" si="48"/>
        <v>41389.679560185185</v>
      </c>
      <c r="T1571" s="15">
        <f t="shared" si="49"/>
        <v>41419.679560185185</v>
      </c>
    </row>
    <row r="1572" spans="1:20" ht="30" x14ac:dyDescent="0.25">
      <c r="A1572">
        <v>1570</v>
      </c>
      <c r="B1572" s="3" t="s">
        <v>3212</v>
      </c>
      <c r="C1572" s="3" t="s">
        <v>3213</v>
      </c>
      <c r="D1572" s="12">
        <v>6000</v>
      </c>
      <c r="E1572" s="12">
        <v>2484</v>
      </c>
      <c r="F1572" t="s">
        <v>272</v>
      </c>
      <c r="G1572" t="s">
        <v>17</v>
      </c>
      <c r="H1572" t="s">
        <v>18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3195</v>
      </c>
      <c r="O1572" s="8">
        <f>E1572/D1572*100</f>
        <v>41.4</v>
      </c>
      <c r="P1572" s="12">
        <f>E1572/L1572</f>
        <v>47.769230769230766</v>
      </c>
      <c r="Q1572" t="str">
        <f>LEFT(N1572,SEARCH("/",N1572,1)-1)</f>
        <v>publishing</v>
      </c>
      <c r="R1572" t="str">
        <f>RIGHT(N1572,LEN(N1572)-SEARCH("/",N1572,1))</f>
        <v>art books</v>
      </c>
      <c r="S1572" s="15">
        <f t="shared" si="48"/>
        <v>42438.813449074078</v>
      </c>
      <c r="T1572" s="15">
        <f t="shared" si="49"/>
        <v>42468.771782407406</v>
      </c>
    </row>
    <row r="1573" spans="1:20" ht="60" x14ac:dyDescent="0.25">
      <c r="A1573">
        <v>1571</v>
      </c>
      <c r="B1573" s="3" t="s">
        <v>3214</v>
      </c>
      <c r="C1573" s="3" t="s">
        <v>3215</v>
      </c>
      <c r="D1573" s="12">
        <v>12100</v>
      </c>
      <c r="E1573" s="12">
        <v>80</v>
      </c>
      <c r="F1573" t="s">
        <v>272</v>
      </c>
      <c r="G1573" t="s">
        <v>24</v>
      </c>
      <c r="H1573" t="s">
        <v>25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3195</v>
      </c>
      <c r="O1573" s="8">
        <f>E1573/D1573*100</f>
        <v>0.66115702479338845</v>
      </c>
      <c r="P1573" s="12">
        <f>E1573/L1573</f>
        <v>20</v>
      </c>
      <c r="Q1573" t="str">
        <f>LEFT(N1573,SEARCH("/",N1573,1)-1)</f>
        <v>publishing</v>
      </c>
      <c r="R1573" t="str">
        <f>RIGHT(N1573,LEN(N1573)-SEARCH("/",N1573,1))</f>
        <v>art books</v>
      </c>
      <c r="S1573" s="15">
        <f t="shared" si="48"/>
        <v>42144.769479166673</v>
      </c>
      <c r="T1573" s="15">
        <f t="shared" si="49"/>
        <v>42174.769479166673</v>
      </c>
    </row>
    <row r="1574" spans="1:20" ht="60" x14ac:dyDescent="0.25">
      <c r="A1574">
        <v>1572</v>
      </c>
      <c r="B1574" s="3" t="s">
        <v>3216</v>
      </c>
      <c r="C1574" s="3" t="s">
        <v>3217</v>
      </c>
      <c r="D1574" s="12">
        <v>2500</v>
      </c>
      <c r="E1574" s="12">
        <v>125</v>
      </c>
      <c r="F1574" t="s">
        <v>272</v>
      </c>
      <c r="G1574" t="s">
        <v>24</v>
      </c>
      <c r="H1574" t="s">
        <v>25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3195</v>
      </c>
      <c r="O1574" s="8">
        <f>E1574/D1574*100</f>
        <v>5</v>
      </c>
      <c r="P1574" s="12">
        <f>E1574/L1574</f>
        <v>41.666666666666664</v>
      </c>
      <c r="Q1574" t="str">
        <f>LEFT(N1574,SEARCH("/",N1574,1)-1)</f>
        <v>publishing</v>
      </c>
      <c r="R1574" t="str">
        <f>RIGHT(N1574,LEN(N1574)-SEARCH("/",N1574,1))</f>
        <v>art books</v>
      </c>
      <c r="S1574" s="15">
        <f t="shared" si="48"/>
        <v>42404.033090277779</v>
      </c>
      <c r="T1574" s="15">
        <f t="shared" si="49"/>
        <v>42428.999305555553</v>
      </c>
    </row>
    <row r="1575" spans="1:20" ht="60" x14ac:dyDescent="0.25">
      <c r="A1575">
        <v>1573</v>
      </c>
      <c r="B1575" s="3" t="s">
        <v>3218</v>
      </c>
      <c r="C1575" s="3" t="s">
        <v>3219</v>
      </c>
      <c r="D1575" s="12">
        <v>9000</v>
      </c>
      <c r="E1575" s="12">
        <v>223</v>
      </c>
      <c r="F1575" t="s">
        <v>272</v>
      </c>
      <c r="G1575" t="s">
        <v>159</v>
      </c>
      <c r="H1575" t="s">
        <v>160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3195</v>
      </c>
      <c r="O1575" s="8">
        <f>E1575/D1575*100</f>
        <v>2.4777777777777779</v>
      </c>
      <c r="P1575" s="12">
        <f>E1575/L1575</f>
        <v>74.333333333333329</v>
      </c>
      <c r="Q1575" t="str">
        <f>LEFT(N1575,SEARCH("/",N1575,1)-1)</f>
        <v>publishing</v>
      </c>
      <c r="R1575" t="str">
        <f>RIGHT(N1575,LEN(N1575)-SEARCH("/",N1575,1))</f>
        <v>art books</v>
      </c>
      <c r="S1575" s="15">
        <f t="shared" si="48"/>
        <v>42786.000023148154</v>
      </c>
      <c r="T1575" s="15">
        <f t="shared" si="49"/>
        <v>42826.165972222225</v>
      </c>
    </row>
    <row r="1576" spans="1:20" ht="60" x14ac:dyDescent="0.25">
      <c r="A1576">
        <v>1574</v>
      </c>
      <c r="B1576" s="3" t="s">
        <v>3220</v>
      </c>
      <c r="C1576" s="3" t="s">
        <v>3221</v>
      </c>
      <c r="D1576" s="12">
        <v>10000</v>
      </c>
      <c r="E1576" s="12">
        <v>506</v>
      </c>
      <c r="F1576" t="s">
        <v>272</v>
      </c>
      <c r="G1576" t="s">
        <v>17</v>
      </c>
      <c r="H1576" t="s">
        <v>18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3195</v>
      </c>
      <c r="O1576" s="8">
        <f>E1576/D1576*100</f>
        <v>5.0599999999999996</v>
      </c>
      <c r="P1576" s="12">
        <f>E1576/L1576</f>
        <v>84.333333333333329</v>
      </c>
      <c r="Q1576" t="str">
        <f>LEFT(N1576,SEARCH("/",N1576,1)-1)</f>
        <v>publishing</v>
      </c>
      <c r="R1576" t="str">
        <f>RIGHT(N1576,LEN(N1576)-SEARCH("/",N1576,1))</f>
        <v>art books</v>
      </c>
      <c r="S1576" s="15">
        <f t="shared" si="48"/>
        <v>42017.927418981482</v>
      </c>
      <c r="T1576" s="15">
        <f t="shared" si="49"/>
        <v>42052.927418981482</v>
      </c>
    </row>
    <row r="1577" spans="1:20" ht="60" x14ac:dyDescent="0.25">
      <c r="A1577">
        <v>1575</v>
      </c>
      <c r="B1577" s="3" t="s">
        <v>3222</v>
      </c>
      <c r="C1577" s="3" t="s">
        <v>3223</v>
      </c>
      <c r="D1577" s="12">
        <v>10000</v>
      </c>
      <c r="E1577" s="12">
        <v>2291</v>
      </c>
      <c r="F1577" t="s">
        <v>272</v>
      </c>
      <c r="G1577" t="s">
        <v>17</v>
      </c>
      <c r="H1577" t="s">
        <v>18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3195</v>
      </c>
      <c r="O1577" s="8">
        <f>E1577/D1577*100</f>
        <v>22.91</v>
      </c>
      <c r="P1577" s="12">
        <f>E1577/L1577</f>
        <v>65.457142857142856</v>
      </c>
      <c r="Q1577" t="str">
        <f>LEFT(N1577,SEARCH("/",N1577,1)-1)</f>
        <v>publishing</v>
      </c>
      <c r="R1577" t="str">
        <f>RIGHT(N1577,LEN(N1577)-SEARCH("/",N1577,1))</f>
        <v>art books</v>
      </c>
      <c r="S1577" s="15">
        <f t="shared" si="48"/>
        <v>41799.524259259262</v>
      </c>
      <c r="T1577" s="15">
        <f t="shared" si="49"/>
        <v>41829.524259259262</v>
      </c>
    </row>
    <row r="1578" spans="1:20" ht="45" x14ac:dyDescent="0.25">
      <c r="A1578">
        <v>1576</v>
      </c>
      <c r="B1578" s="3" t="s">
        <v>3224</v>
      </c>
      <c r="C1578" s="3" t="s">
        <v>3225</v>
      </c>
      <c r="D1578" s="12">
        <v>5000</v>
      </c>
      <c r="E1578" s="12">
        <v>650</v>
      </c>
      <c r="F1578" t="s">
        <v>272</v>
      </c>
      <c r="G1578" t="s">
        <v>17</v>
      </c>
      <c r="H1578" t="s">
        <v>18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3195</v>
      </c>
      <c r="O1578" s="8">
        <f>E1578/D1578*100</f>
        <v>13</v>
      </c>
      <c r="P1578" s="12">
        <f>E1578/L1578</f>
        <v>65</v>
      </c>
      <c r="Q1578" t="str">
        <f>LEFT(N1578,SEARCH("/",N1578,1)-1)</f>
        <v>publishing</v>
      </c>
      <c r="R1578" t="str">
        <f>RIGHT(N1578,LEN(N1578)-SEARCH("/",N1578,1))</f>
        <v>art books</v>
      </c>
      <c r="S1578" s="15">
        <f t="shared" si="48"/>
        <v>42140.879259259258</v>
      </c>
      <c r="T1578" s="15">
        <f t="shared" si="49"/>
        <v>42185.879259259258</v>
      </c>
    </row>
    <row r="1579" spans="1:20" ht="60" x14ac:dyDescent="0.25">
      <c r="A1579">
        <v>1577</v>
      </c>
      <c r="B1579" s="3" t="s">
        <v>3226</v>
      </c>
      <c r="C1579" s="3" t="s">
        <v>3227</v>
      </c>
      <c r="D1579" s="12">
        <v>10000</v>
      </c>
      <c r="E1579" s="12">
        <v>55</v>
      </c>
      <c r="F1579" t="s">
        <v>272</v>
      </c>
      <c r="G1579" t="s">
        <v>17</v>
      </c>
      <c r="H1579" t="s">
        <v>18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3195</v>
      </c>
      <c r="O1579" s="8">
        <f>E1579/D1579*100</f>
        <v>0.54999999999999993</v>
      </c>
      <c r="P1579" s="12">
        <f>E1579/L1579</f>
        <v>27.5</v>
      </c>
      <c r="Q1579" t="str">
        <f>LEFT(N1579,SEARCH("/",N1579,1)-1)</f>
        <v>publishing</v>
      </c>
      <c r="R1579" t="str">
        <f>RIGHT(N1579,LEN(N1579)-SEARCH("/",N1579,1))</f>
        <v>art books</v>
      </c>
      <c r="S1579" s="15">
        <f t="shared" si="48"/>
        <v>41054.847777777781</v>
      </c>
      <c r="T1579" s="15">
        <f t="shared" si="49"/>
        <v>41114.847777777781</v>
      </c>
    </row>
    <row r="1580" spans="1:20" ht="60" x14ac:dyDescent="0.25">
      <c r="A1580">
        <v>1578</v>
      </c>
      <c r="B1580" s="3" t="s">
        <v>3228</v>
      </c>
      <c r="C1580" s="3" t="s">
        <v>3229</v>
      </c>
      <c r="D1580" s="12">
        <v>1897</v>
      </c>
      <c r="E1580" s="12">
        <v>205</v>
      </c>
      <c r="F1580" t="s">
        <v>272</v>
      </c>
      <c r="G1580" t="s">
        <v>17</v>
      </c>
      <c r="H1580" t="s">
        <v>18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3195</v>
      </c>
      <c r="O1580" s="8">
        <f>E1580/D1580*100</f>
        <v>10.806536636794938</v>
      </c>
      <c r="P1580" s="12">
        <f>E1580/L1580</f>
        <v>51.25</v>
      </c>
      <c r="Q1580" t="str">
        <f>LEFT(N1580,SEARCH("/",N1580,1)-1)</f>
        <v>publishing</v>
      </c>
      <c r="R1580" t="str">
        <f>RIGHT(N1580,LEN(N1580)-SEARCH("/",N1580,1))</f>
        <v>art books</v>
      </c>
      <c r="S1580" s="15">
        <f t="shared" si="48"/>
        <v>40399.065868055557</v>
      </c>
      <c r="T1580" s="15">
        <f t="shared" si="49"/>
        <v>40423.083333333336</v>
      </c>
    </row>
    <row r="1581" spans="1:20" ht="45" x14ac:dyDescent="0.25">
      <c r="A1581">
        <v>1579</v>
      </c>
      <c r="B1581" s="3" t="s">
        <v>3230</v>
      </c>
      <c r="C1581" s="3" t="s">
        <v>3231</v>
      </c>
      <c r="D1581" s="12">
        <v>3333</v>
      </c>
      <c r="E1581" s="12">
        <v>28</v>
      </c>
      <c r="F1581" t="s">
        <v>272</v>
      </c>
      <c r="G1581" t="s">
        <v>17</v>
      </c>
      <c r="H1581" t="s">
        <v>18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3195</v>
      </c>
      <c r="O1581" s="8">
        <f>E1581/D1581*100</f>
        <v>0.84008400840084008</v>
      </c>
      <c r="P1581" s="12">
        <f>E1581/L1581</f>
        <v>14</v>
      </c>
      <c r="Q1581" t="str">
        <f>LEFT(N1581,SEARCH("/",N1581,1)-1)</f>
        <v>publishing</v>
      </c>
      <c r="R1581" t="str">
        <f>RIGHT(N1581,LEN(N1581)-SEARCH("/",N1581,1))</f>
        <v>art books</v>
      </c>
      <c r="S1581" s="15">
        <f t="shared" si="48"/>
        <v>41481.996423611112</v>
      </c>
      <c r="T1581" s="15">
        <f t="shared" si="49"/>
        <v>41514.996423611112</v>
      </c>
    </row>
    <row r="1582" spans="1:20" ht="45" x14ac:dyDescent="0.25">
      <c r="A1582">
        <v>1580</v>
      </c>
      <c r="B1582" s="3" t="s">
        <v>3232</v>
      </c>
      <c r="C1582" s="3" t="s">
        <v>3233</v>
      </c>
      <c r="D1582" s="12">
        <v>1750</v>
      </c>
      <c r="E1582" s="12">
        <v>0</v>
      </c>
      <c r="F1582" t="s">
        <v>272</v>
      </c>
      <c r="G1582" t="s">
        <v>17</v>
      </c>
      <c r="H1582" t="s">
        <v>18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3195</v>
      </c>
      <c r="O1582" s="8">
        <f>E1582/D1582*100</f>
        <v>0</v>
      </c>
      <c r="P1582" s="12" t="e">
        <f>E1582/L1582</f>
        <v>#DIV/0!</v>
      </c>
      <c r="Q1582" t="str">
        <f>LEFT(N1582,SEARCH("/",N1582,1)-1)</f>
        <v>publishing</v>
      </c>
      <c r="R1582" t="str">
        <f>RIGHT(N1582,LEN(N1582)-SEARCH("/",N1582,1))</f>
        <v>art books</v>
      </c>
      <c r="S1582" s="15">
        <f t="shared" si="48"/>
        <v>40990.050069444449</v>
      </c>
      <c r="T1582" s="15">
        <f t="shared" si="49"/>
        <v>41050.050069444449</v>
      </c>
    </row>
    <row r="1583" spans="1:20" ht="60" x14ac:dyDescent="0.25">
      <c r="A1583">
        <v>1581</v>
      </c>
      <c r="B1583" s="3" t="s">
        <v>3234</v>
      </c>
      <c r="C1583" s="3" t="s">
        <v>3235</v>
      </c>
      <c r="D1583" s="12">
        <v>1000</v>
      </c>
      <c r="E1583" s="12">
        <v>5</v>
      </c>
      <c r="F1583" t="s">
        <v>357</v>
      </c>
      <c r="G1583" t="s">
        <v>24</v>
      </c>
      <c r="H1583" t="s">
        <v>25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3236</v>
      </c>
      <c r="O1583" s="8">
        <f>E1583/D1583*100</f>
        <v>0.5</v>
      </c>
      <c r="P1583" s="12">
        <f>E1583/L1583</f>
        <v>5</v>
      </c>
      <c r="Q1583" t="str">
        <f>LEFT(N1583,SEARCH("/",N1583,1)-1)</f>
        <v>photography</v>
      </c>
      <c r="R1583" t="str">
        <f>RIGHT(N1583,LEN(N1583)-SEARCH("/",N1583,1))</f>
        <v>places</v>
      </c>
      <c r="S1583" s="15">
        <f t="shared" si="48"/>
        <v>42325.448958333334</v>
      </c>
      <c r="T1583" s="15">
        <f t="shared" si="49"/>
        <v>42357.448958333334</v>
      </c>
    </row>
    <row r="1584" spans="1:20" ht="30" x14ac:dyDescent="0.25">
      <c r="A1584">
        <v>1582</v>
      </c>
      <c r="B1584" s="3" t="s">
        <v>3237</v>
      </c>
      <c r="C1584" s="3" t="s">
        <v>3238</v>
      </c>
      <c r="D1584" s="12">
        <v>1000</v>
      </c>
      <c r="E1584" s="12">
        <v>93</v>
      </c>
      <c r="F1584" t="s">
        <v>357</v>
      </c>
      <c r="G1584" t="s">
        <v>17</v>
      </c>
      <c r="H1584" t="s">
        <v>18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3236</v>
      </c>
      <c r="O1584" s="8">
        <f>E1584/D1584*100</f>
        <v>9.3000000000000007</v>
      </c>
      <c r="P1584" s="12">
        <f>E1584/L1584</f>
        <v>31</v>
      </c>
      <c r="Q1584" t="str">
        <f>LEFT(N1584,SEARCH("/",N1584,1)-1)</f>
        <v>photography</v>
      </c>
      <c r="R1584" t="str">
        <f>RIGHT(N1584,LEN(N1584)-SEARCH("/",N1584,1))</f>
        <v>places</v>
      </c>
      <c r="S1584" s="15">
        <f t="shared" si="48"/>
        <v>42246.789965277778</v>
      </c>
      <c r="T1584" s="15">
        <f t="shared" si="49"/>
        <v>42303.888888888891</v>
      </c>
    </row>
    <row r="1585" spans="1:20" ht="60" x14ac:dyDescent="0.25">
      <c r="A1585">
        <v>1583</v>
      </c>
      <c r="B1585" s="3" t="s">
        <v>3239</v>
      </c>
      <c r="C1585" s="3" t="s">
        <v>3240</v>
      </c>
      <c r="D1585" s="12">
        <v>20000</v>
      </c>
      <c r="E1585" s="12">
        <v>15</v>
      </c>
      <c r="F1585" t="s">
        <v>357</v>
      </c>
      <c r="G1585" t="s">
        <v>24</v>
      </c>
      <c r="H1585" t="s">
        <v>25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3236</v>
      </c>
      <c r="O1585" s="8">
        <f>E1585/D1585*100</f>
        <v>7.4999999999999997E-2</v>
      </c>
      <c r="P1585" s="12">
        <f>E1585/L1585</f>
        <v>15</v>
      </c>
      <c r="Q1585" t="str">
        <f>LEFT(N1585,SEARCH("/",N1585,1)-1)</f>
        <v>photography</v>
      </c>
      <c r="R1585" t="str">
        <f>RIGHT(N1585,LEN(N1585)-SEARCH("/",N1585,1))</f>
        <v>places</v>
      </c>
      <c r="S1585" s="15">
        <f t="shared" si="48"/>
        <v>41877.904988425929</v>
      </c>
      <c r="T1585" s="15">
        <f t="shared" si="49"/>
        <v>41907.904988425929</v>
      </c>
    </row>
    <row r="1586" spans="1:20" ht="60" x14ac:dyDescent="0.25">
      <c r="A1586">
        <v>1584</v>
      </c>
      <c r="B1586" s="3" t="s">
        <v>3241</v>
      </c>
      <c r="C1586" s="3" t="s">
        <v>3242</v>
      </c>
      <c r="D1586" s="12">
        <v>1200</v>
      </c>
      <c r="E1586" s="12">
        <v>0</v>
      </c>
      <c r="F1586" t="s">
        <v>357</v>
      </c>
      <c r="G1586" t="s">
        <v>17</v>
      </c>
      <c r="H1586" t="s">
        <v>18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3236</v>
      </c>
      <c r="O1586" s="8">
        <f>E1586/D1586*100</f>
        <v>0</v>
      </c>
      <c r="P1586" s="12" t="e">
        <f>E1586/L1586</f>
        <v>#DIV/0!</v>
      </c>
      <c r="Q1586" t="str">
        <f>LEFT(N1586,SEARCH("/",N1586,1)-1)</f>
        <v>photography</v>
      </c>
      <c r="R1586" t="str">
        <f>RIGHT(N1586,LEN(N1586)-SEARCH("/",N1586,1))</f>
        <v>places</v>
      </c>
      <c r="S1586" s="15">
        <f t="shared" si="48"/>
        <v>41779.649317129632</v>
      </c>
      <c r="T1586" s="15">
        <f t="shared" si="49"/>
        <v>41789.649317129632</v>
      </c>
    </row>
    <row r="1587" spans="1:20" ht="60" x14ac:dyDescent="0.25">
      <c r="A1587">
        <v>1585</v>
      </c>
      <c r="B1587" s="3" t="s">
        <v>3243</v>
      </c>
      <c r="C1587" s="3" t="s">
        <v>3244</v>
      </c>
      <c r="D1587" s="12">
        <v>2000</v>
      </c>
      <c r="E1587" s="12">
        <v>1580</v>
      </c>
      <c r="F1587" t="s">
        <v>357</v>
      </c>
      <c r="G1587" t="s">
        <v>159</v>
      </c>
      <c r="H1587" t="s">
        <v>160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3236</v>
      </c>
      <c r="O1587" s="8">
        <f>E1587/D1587*100</f>
        <v>79</v>
      </c>
      <c r="P1587" s="12">
        <f>E1587/L1587</f>
        <v>131.66666666666666</v>
      </c>
      <c r="Q1587" t="str">
        <f>LEFT(N1587,SEARCH("/",N1587,1)-1)</f>
        <v>photography</v>
      </c>
      <c r="R1587" t="str">
        <f>RIGHT(N1587,LEN(N1587)-SEARCH("/",N1587,1))</f>
        <v>places</v>
      </c>
      <c r="S1587" s="15">
        <f t="shared" si="48"/>
        <v>42707.895462962959</v>
      </c>
      <c r="T1587" s="15">
        <f t="shared" si="49"/>
        <v>42729.458333333328</v>
      </c>
    </row>
    <row r="1588" spans="1:20" ht="30" x14ac:dyDescent="0.25">
      <c r="A1588">
        <v>1586</v>
      </c>
      <c r="B1588" s="3" t="s">
        <v>3245</v>
      </c>
      <c r="C1588" s="3" t="s">
        <v>3246</v>
      </c>
      <c r="D1588" s="12">
        <v>1500</v>
      </c>
      <c r="E1588" s="12">
        <v>0</v>
      </c>
      <c r="F1588" t="s">
        <v>357</v>
      </c>
      <c r="G1588" t="s">
        <v>17</v>
      </c>
      <c r="H1588" t="s">
        <v>18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3236</v>
      </c>
      <c r="O1588" s="8">
        <f>E1588/D1588*100</f>
        <v>0</v>
      </c>
      <c r="P1588" s="12" t="e">
        <f>E1588/L1588</f>
        <v>#DIV/0!</v>
      </c>
      <c r="Q1588" t="str">
        <f>LEFT(N1588,SEARCH("/",N1588,1)-1)</f>
        <v>photography</v>
      </c>
      <c r="R1588" t="str">
        <f>RIGHT(N1588,LEN(N1588)-SEARCH("/",N1588,1))</f>
        <v>places</v>
      </c>
      <c r="S1588" s="15">
        <f t="shared" si="48"/>
        <v>42069.104421296302</v>
      </c>
      <c r="T1588" s="15">
        <f t="shared" si="49"/>
        <v>42099.062754629631</v>
      </c>
    </row>
    <row r="1589" spans="1:20" ht="60" x14ac:dyDescent="0.25">
      <c r="A1589">
        <v>1587</v>
      </c>
      <c r="B1589" s="3" t="s">
        <v>3247</v>
      </c>
      <c r="C1589" s="3" t="s">
        <v>3248</v>
      </c>
      <c r="D1589" s="12">
        <v>7500</v>
      </c>
      <c r="E1589" s="12">
        <v>1</v>
      </c>
      <c r="F1589" t="s">
        <v>357</v>
      </c>
      <c r="G1589" t="s">
        <v>17</v>
      </c>
      <c r="H1589" t="s">
        <v>18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3236</v>
      </c>
      <c r="O1589" s="8">
        <f>E1589/D1589*100</f>
        <v>1.3333333333333334E-2</v>
      </c>
      <c r="P1589" s="12">
        <f>E1589/L1589</f>
        <v>1</v>
      </c>
      <c r="Q1589" t="str">
        <f>LEFT(N1589,SEARCH("/",N1589,1)-1)</f>
        <v>photography</v>
      </c>
      <c r="R1589" t="str">
        <f>RIGHT(N1589,LEN(N1589)-SEARCH("/",N1589,1))</f>
        <v>places</v>
      </c>
      <c r="S1589" s="15">
        <f t="shared" si="48"/>
        <v>41956.950983796298</v>
      </c>
      <c r="T1589" s="15">
        <f t="shared" si="49"/>
        <v>41986.950983796298</v>
      </c>
    </row>
    <row r="1590" spans="1:20" ht="30" x14ac:dyDescent="0.25">
      <c r="A1590">
        <v>1588</v>
      </c>
      <c r="B1590" s="3" t="s">
        <v>3249</v>
      </c>
      <c r="C1590" s="3" t="s">
        <v>3250</v>
      </c>
      <c r="D1590" s="12">
        <v>516</v>
      </c>
      <c r="E1590" s="12">
        <v>0</v>
      </c>
      <c r="F1590" t="s">
        <v>357</v>
      </c>
      <c r="G1590" t="s">
        <v>17</v>
      </c>
      <c r="H1590" t="s">
        <v>18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3236</v>
      </c>
      <c r="O1590" s="8">
        <f>E1590/D1590*100</f>
        <v>0</v>
      </c>
      <c r="P1590" s="12" t="e">
        <f>E1590/L1590</f>
        <v>#DIV/0!</v>
      </c>
      <c r="Q1590" t="str">
        <f>LEFT(N1590,SEARCH("/",N1590,1)-1)</f>
        <v>photography</v>
      </c>
      <c r="R1590" t="str">
        <f>RIGHT(N1590,LEN(N1590)-SEARCH("/",N1590,1))</f>
        <v>places</v>
      </c>
      <c r="S1590" s="15">
        <f t="shared" si="48"/>
        <v>42005.24998842593</v>
      </c>
      <c r="T1590" s="15">
        <f t="shared" si="49"/>
        <v>42035.841666666667</v>
      </c>
    </row>
    <row r="1591" spans="1:20" ht="45" x14ac:dyDescent="0.25">
      <c r="A1591">
        <v>1589</v>
      </c>
      <c r="B1591" s="3" t="s">
        <v>3251</v>
      </c>
      <c r="C1591" s="3" t="s">
        <v>3252</v>
      </c>
      <c r="D1591" s="12">
        <v>1200</v>
      </c>
      <c r="E1591" s="12">
        <v>0</v>
      </c>
      <c r="F1591" t="s">
        <v>357</v>
      </c>
      <c r="G1591" t="s">
        <v>17</v>
      </c>
      <c r="H1591" t="s">
        <v>18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3236</v>
      </c>
      <c r="O1591" s="8">
        <f>E1591/D1591*100</f>
        <v>0</v>
      </c>
      <c r="P1591" s="12" t="e">
        <f>E1591/L1591</f>
        <v>#DIV/0!</v>
      </c>
      <c r="Q1591" t="str">
        <f>LEFT(N1591,SEARCH("/",N1591,1)-1)</f>
        <v>photography</v>
      </c>
      <c r="R1591" t="str">
        <f>RIGHT(N1591,LEN(N1591)-SEARCH("/",N1591,1))</f>
        <v>places</v>
      </c>
      <c r="S1591" s="15">
        <f t="shared" si="48"/>
        <v>42256.984791666662</v>
      </c>
      <c r="T1591" s="15">
        <f t="shared" si="49"/>
        <v>42286.984791666662</v>
      </c>
    </row>
    <row r="1592" spans="1:20" x14ac:dyDescent="0.25">
      <c r="A1592">
        <v>1590</v>
      </c>
      <c r="B1592" s="3" t="s">
        <v>3253</v>
      </c>
      <c r="C1592" s="3" t="s">
        <v>3254</v>
      </c>
      <c r="D1592" s="12">
        <v>60000</v>
      </c>
      <c r="E1592" s="12">
        <v>1020</v>
      </c>
      <c r="F1592" t="s">
        <v>357</v>
      </c>
      <c r="G1592" t="s">
        <v>1224</v>
      </c>
      <c r="H1592" t="s">
        <v>55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3236</v>
      </c>
      <c r="O1592" s="8">
        <f>E1592/D1592*100</f>
        <v>1.7000000000000002</v>
      </c>
      <c r="P1592" s="12">
        <f>E1592/L1592</f>
        <v>510</v>
      </c>
      <c r="Q1592" t="str">
        <f>LEFT(N1592,SEARCH("/",N1592,1)-1)</f>
        <v>photography</v>
      </c>
      <c r="R1592" t="str">
        <f>RIGHT(N1592,LEN(N1592)-SEARCH("/",N1592,1))</f>
        <v>places</v>
      </c>
      <c r="S1592" s="15">
        <f t="shared" si="48"/>
        <v>42240.857222222221</v>
      </c>
      <c r="T1592" s="15">
        <f t="shared" si="49"/>
        <v>42270.857222222221</v>
      </c>
    </row>
    <row r="1593" spans="1:20" ht="60" x14ac:dyDescent="0.25">
      <c r="A1593">
        <v>1591</v>
      </c>
      <c r="B1593" s="3" t="s">
        <v>3255</v>
      </c>
      <c r="C1593" s="3" t="s">
        <v>3256</v>
      </c>
      <c r="D1593" s="12">
        <v>14000</v>
      </c>
      <c r="E1593" s="12">
        <v>4092</v>
      </c>
      <c r="F1593" t="s">
        <v>357</v>
      </c>
      <c r="G1593" t="s">
        <v>24</v>
      </c>
      <c r="H1593" t="s">
        <v>25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3236</v>
      </c>
      <c r="O1593" s="8">
        <f>E1593/D1593*100</f>
        <v>29.228571428571428</v>
      </c>
      <c r="P1593" s="12">
        <f>E1593/L1593</f>
        <v>44.478260869565219</v>
      </c>
      <c r="Q1593" t="str">
        <f>LEFT(N1593,SEARCH("/",N1593,1)-1)</f>
        <v>photography</v>
      </c>
      <c r="R1593" t="str">
        <f>RIGHT(N1593,LEN(N1593)-SEARCH("/",N1593,1))</f>
        <v>places</v>
      </c>
      <c r="S1593" s="15">
        <f t="shared" si="48"/>
        <v>42433.726168981477</v>
      </c>
      <c r="T1593" s="15">
        <f t="shared" si="49"/>
        <v>42463.68450231482</v>
      </c>
    </row>
    <row r="1594" spans="1:20" ht="30" x14ac:dyDescent="0.25">
      <c r="A1594">
        <v>1592</v>
      </c>
      <c r="B1594" s="3" t="s">
        <v>3257</v>
      </c>
      <c r="C1594" s="3" t="s">
        <v>3258</v>
      </c>
      <c r="D1594" s="12">
        <v>25</v>
      </c>
      <c r="E1594" s="12">
        <v>0</v>
      </c>
      <c r="F1594" t="s">
        <v>357</v>
      </c>
      <c r="G1594" t="s">
        <v>17</v>
      </c>
      <c r="H1594" t="s">
        <v>18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3236</v>
      </c>
      <c r="O1594" s="8">
        <f>E1594/D1594*100</f>
        <v>0</v>
      </c>
      <c r="P1594" s="12" t="e">
        <f>E1594/L1594</f>
        <v>#DIV/0!</v>
      </c>
      <c r="Q1594" t="str">
        <f>LEFT(N1594,SEARCH("/",N1594,1)-1)</f>
        <v>photography</v>
      </c>
      <c r="R1594" t="str">
        <f>RIGHT(N1594,LEN(N1594)-SEARCH("/",N1594,1))</f>
        <v>places</v>
      </c>
      <c r="S1594" s="15">
        <f t="shared" si="48"/>
        <v>42046.072743055556</v>
      </c>
      <c r="T1594" s="15">
        <f t="shared" si="49"/>
        <v>42091.031076388885</v>
      </c>
    </row>
    <row r="1595" spans="1:20" ht="45" x14ac:dyDescent="0.25">
      <c r="A1595">
        <v>1593</v>
      </c>
      <c r="B1595" s="3" t="s">
        <v>3259</v>
      </c>
      <c r="C1595" s="3" t="s">
        <v>3260</v>
      </c>
      <c r="D1595" s="12">
        <v>22000</v>
      </c>
      <c r="E1595" s="12">
        <v>3</v>
      </c>
      <c r="F1595" t="s">
        <v>357</v>
      </c>
      <c r="G1595" t="s">
        <v>17</v>
      </c>
      <c r="H1595" t="s">
        <v>18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3236</v>
      </c>
      <c r="O1595" s="8">
        <f>E1595/D1595*100</f>
        <v>1.3636363636363637E-2</v>
      </c>
      <c r="P1595" s="12">
        <f>E1595/L1595</f>
        <v>1</v>
      </c>
      <c r="Q1595" t="str">
        <f>LEFT(N1595,SEARCH("/",N1595,1)-1)</f>
        <v>photography</v>
      </c>
      <c r="R1595" t="str">
        <f>RIGHT(N1595,LEN(N1595)-SEARCH("/",N1595,1))</f>
        <v>places</v>
      </c>
      <c r="S1595" s="15">
        <f t="shared" si="48"/>
        <v>42033.845543981486</v>
      </c>
      <c r="T1595" s="15">
        <f t="shared" si="49"/>
        <v>42063.845543981486</v>
      </c>
    </row>
    <row r="1596" spans="1:20" ht="45" x14ac:dyDescent="0.25">
      <c r="A1596">
        <v>1594</v>
      </c>
      <c r="B1596" s="3" t="s">
        <v>3261</v>
      </c>
      <c r="C1596" s="3" t="s">
        <v>3262</v>
      </c>
      <c r="D1596" s="12">
        <v>1000</v>
      </c>
      <c r="E1596" s="12">
        <v>205</v>
      </c>
      <c r="F1596" t="s">
        <v>357</v>
      </c>
      <c r="G1596" t="s">
        <v>17</v>
      </c>
      <c r="H1596" t="s">
        <v>18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3236</v>
      </c>
      <c r="O1596" s="8">
        <f>E1596/D1596*100</f>
        <v>20.5</v>
      </c>
      <c r="P1596" s="12">
        <f>E1596/L1596</f>
        <v>20.5</v>
      </c>
      <c r="Q1596" t="str">
        <f>LEFT(N1596,SEARCH("/",N1596,1)-1)</f>
        <v>photography</v>
      </c>
      <c r="R1596" t="str">
        <f>RIGHT(N1596,LEN(N1596)-SEARCH("/",N1596,1))</f>
        <v>places</v>
      </c>
      <c r="S1596" s="15">
        <f t="shared" si="48"/>
        <v>42445.712754629625</v>
      </c>
      <c r="T1596" s="15">
        <f t="shared" si="49"/>
        <v>42505.681249999994</v>
      </c>
    </row>
    <row r="1597" spans="1:20" ht="45" x14ac:dyDescent="0.25">
      <c r="A1597">
        <v>1595</v>
      </c>
      <c r="B1597" s="3" t="s">
        <v>3263</v>
      </c>
      <c r="C1597" s="3" t="s">
        <v>3264</v>
      </c>
      <c r="D1597" s="12">
        <v>100000</v>
      </c>
      <c r="E1597" s="12">
        <v>280</v>
      </c>
      <c r="F1597" t="s">
        <v>357</v>
      </c>
      <c r="G1597" t="s">
        <v>17</v>
      </c>
      <c r="H1597" t="s">
        <v>18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3236</v>
      </c>
      <c r="O1597" s="8">
        <f>E1597/D1597*100</f>
        <v>0.27999999999999997</v>
      </c>
      <c r="P1597" s="12">
        <f>E1597/L1597</f>
        <v>40</v>
      </c>
      <c r="Q1597" t="str">
        <f>LEFT(N1597,SEARCH("/",N1597,1)-1)</f>
        <v>photography</v>
      </c>
      <c r="R1597" t="str">
        <f>RIGHT(N1597,LEN(N1597)-SEARCH("/",N1597,1))</f>
        <v>places</v>
      </c>
      <c r="S1597" s="15">
        <f t="shared" si="48"/>
        <v>41780.050092592595</v>
      </c>
      <c r="T1597" s="15">
        <f t="shared" si="49"/>
        <v>41808.842361111114</v>
      </c>
    </row>
    <row r="1598" spans="1:20" ht="45" x14ac:dyDescent="0.25">
      <c r="A1598">
        <v>1596</v>
      </c>
      <c r="B1598" s="3" t="s">
        <v>3265</v>
      </c>
      <c r="C1598" s="3" t="s">
        <v>3266</v>
      </c>
      <c r="D1598" s="12">
        <v>3250</v>
      </c>
      <c r="E1598" s="12">
        <v>75</v>
      </c>
      <c r="F1598" t="s">
        <v>357</v>
      </c>
      <c r="G1598" t="s">
        <v>24</v>
      </c>
      <c r="H1598" t="s">
        <v>25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3236</v>
      </c>
      <c r="O1598" s="8">
        <f>E1598/D1598*100</f>
        <v>2.3076923076923079</v>
      </c>
      <c r="P1598" s="12">
        <f>E1598/L1598</f>
        <v>25</v>
      </c>
      <c r="Q1598" t="str">
        <f>LEFT(N1598,SEARCH("/",N1598,1)-1)</f>
        <v>photography</v>
      </c>
      <c r="R1598" t="str">
        <f>RIGHT(N1598,LEN(N1598)-SEARCH("/",N1598,1))</f>
        <v>places</v>
      </c>
      <c r="S1598" s="15">
        <f t="shared" si="48"/>
        <v>41941.430196759262</v>
      </c>
      <c r="T1598" s="15">
        <f t="shared" si="49"/>
        <v>41986.471863425926</v>
      </c>
    </row>
    <row r="1599" spans="1:20" ht="45" x14ac:dyDescent="0.25">
      <c r="A1599">
        <v>1597</v>
      </c>
      <c r="B1599" s="3" t="s">
        <v>3267</v>
      </c>
      <c r="C1599" s="3" t="s">
        <v>3268</v>
      </c>
      <c r="D1599" s="12">
        <v>15000</v>
      </c>
      <c r="E1599" s="12">
        <v>0</v>
      </c>
      <c r="F1599" t="s">
        <v>357</v>
      </c>
      <c r="G1599" t="s">
        <v>17</v>
      </c>
      <c r="H1599" t="s">
        <v>18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3236</v>
      </c>
      <c r="O1599" s="8">
        <f>E1599/D1599*100</f>
        <v>0</v>
      </c>
      <c r="P1599" s="12" t="e">
        <f>E1599/L1599</f>
        <v>#DIV/0!</v>
      </c>
      <c r="Q1599" t="str">
        <f>LEFT(N1599,SEARCH("/",N1599,1)-1)</f>
        <v>photography</v>
      </c>
      <c r="R1599" t="str">
        <f>RIGHT(N1599,LEN(N1599)-SEARCH("/",N1599,1))</f>
        <v>places</v>
      </c>
      <c r="S1599" s="15">
        <f t="shared" si="48"/>
        <v>42603.354131944448</v>
      </c>
      <c r="T1599" s="15">
        <f t="shared" si="49"/>
        <v>42633.354131944448</v>
      </c>
    </row>
    <row r="1600" spans="1:20" ht="60" x14ac:dyDescent="0.25">
      <c r="A1600">
        <v>1598</v>
      </c>
      <c r="B1600" s="3" t="s">
        <v>3269</v>
      </c>
      <c r="C1600" s="3" t="s">
        <v>3270</v>
      </c>
      <c r="D1600" s="12">
        <v>800</v>
      </c>
      <c r="E1600" s="12">
        <v>1</v>
      </c>
      <c r="F1600" t="s">
        <v>357</v>
      </c>
      <c r="G1600" t="s">
        <v>17</v>
      </c>
      <c r="H1600" t="s">
        <v>18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3236</v>
      </c>
      <c r="O1600" s="8">
        <f>E1600/D1600*100</f>
        <v>0.125</v>
      </c>
      <c r="P1600" s="12">
        <f>E1600/L1600</f>
        <v>1</v>
      </c>
      <c r="Q1600" t="str">
        <f>LEFT(N1600,SEARCH("/",N1600,1)-1)</f>
        <v>photography</v>
      </c>
      <c r="R1600" t="str">
        <f>RIGHT(N1600,LEN(N1600)-SEARCH("/",N1600,1))</f>
        <v>places</v>
      </c>
      <c r="S1600" s="15">
        <f t="shared" si="48"/>
        <v>42151.667337962965</v>
      </c>
      <c r="T1600" s="15">
        <f t="shared" si="49"/>
        <v>42211.667337962965</v>
      </c>
    </row>
    <row r="1601" spans="1:20" ht="45" x14ac:dyDescent="0.25">
      <c r="A1601">
        <v>1599</v>
      </c>
      <c r="B1601" s="3" t="s">
        <v>3271</v>
      </c>
      <c r="C1601" s="3" t="s">
        <v>3272</v>
      </c>
      <c r="D1601" s="12">
        <v>500</v>
      </c>
      <c r="E1601" s="12">
        <v>0</v>
      </c>
      <c r="F1601" t="s">
        <v>357</v>
      </c>
      <c r="G1601" t="s">
        <v>24</v>
      </c>
      <c r="H1601" t="s">
        <v>25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3236</v>
      </c>
      <c r="O1601" s="8">
        <f>E1601/D1601*100</f>
        <v>0</v>
      </c>
      <c r="P1601" s="12" t="e">
        <f>E1601/L1601</f>
        <v>#DIV/0!</v>
      </c>
      <c r="Q1601" t="str">
        <f>LEFT(N1601,SEARCH("/",N1601,1)-1)</f>
        <v>photography</v>
      </c>
      <c r="R1601" t="str">
        <f>RIGHT(N1601,LEN(N1601)-SEARCH("/",N1601,1))</f>
        <v>places</v>
      </c>
      <c r="S1601" s="15">
        <f t="shared" si="48"/>
        <v>42438.53907407407</v>
      </c>
      <c r="T1601" s="15">
        <f t="shared" si="49"/>
        <v>42468.497407407413</v>
      </c>
    </row>
    <row r="1602" spans="1:20" ht="60" x14ac:dyDescent="0.25">
      <c r="A1602">
        <v>1600</v>
      </c>
      <c r="B1602" s="3" t="s">
        <v>3273</v>
      </c>
      <c r="C1602" s="3" t="s">
        <v>3274</v>
      </c>
      <c r="D1602" s="12">
        <v>5000</v>
      </c>
      <c r="E1602" s="12">
        <v>367</v>
      </c>
      <c r="F1602" t="s">
        <v>357</v>
      </c>
      <c r="G1602" t="s">
        <v>17</v>
      </c>
      <c r="H1602" t="s">
        <v>18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3236</v>
      </c>
      <c r="O1602" s="8">
        <f>E1602/D1602*100</f>
        <v>7.3400000000000007</v>
      </c>
      <c r="P1602" s="12">
        <f>E1602/L1602</f>
        <v>40.777777777777779</v>
      </c>
      <c r="Q1602" t="str">
        <f>LEFT(N1602,SEARCH("/",N1602,1)-1)</f>
        <v>photography</v>
      </c>
      <c r="R1602" t="str">
        <f>RIGHT(N1602,LEN(N1602)-SEARCH("/",N1602,1))</f>
        <v>places</v>
      </c>
      <c r="S1602" s="15">
        <f t="shared" si="48"/>
        <v>41791.057314814818</v>
      </c>
      <c r="T1602" s="15">
        <f t="shared" si="49"/>
        <v>41835.21597222222</v>
      </c>
    </row>
    <row r="1603" spans="1:20" ht="45" x14ac:dyDescent="0.25">
      <c r="A1603">
        <v>1601</v>
      </c>
      <c r="B1603" s="3" t="s">
        <v>3275</v>
      </c>
      <c r="C1603" s="3" t="s">
        <v>3276</v>
      </c>
      <c r="D1603" s="12">
        <v>2500</v>
      </c>
      <c r="E1603" s="12">
        <v>2706.23</v>
      </c>
      <c r="F1603" t="s">
        <v>16</v>
      </c>
      <c r="G1603" t="s">
        <v>17</v>
      </c>
      <c r="H1603" t="s">
        <v>18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1614</v>
      </c>
      <c r="O1603" s="8">
        <f>E1603/D1603*100</f>
        <v>108.2492</v>
      </c>
      <c r="P1603" s="12">
        <f>E1603/L1603</f>
        <v>48.325535714285714</v>
      </c>
      <c r="Q1603" t="str">
        <f>LEFT(N1603,SEARCH("/",N1603,1)-1)</f>
        <v>music</v>
      </c>
      <c r="R1603" t="str">
        <f>RIGHT(N1603,LEN(N1603)-SEARCH("/",N1603,1))</f>
        <v>rock</v>
      </c>
      <c r="S1603" s="15">
        <f t="shared" ref="S1603:S1666" si="50">(((J1603/60)/60)/24)+DATE(1970,1,1)</f>
        <v>40638.092974537038</v>
      </c>
      <c r="T1603" s="15">
        <f t="shared" ref="T1603:T1666" si="51">(((I1603/60)/60)/24)+DATE(1970,1,1)</f>
        <v>40668.092974537038</v>
      </c>
    </row>
    <row r="1604" spans="1:20" ht="45" x14ac:dyDescent="0.25">
      <c r="A1604">
        <v>1602</v>
      </c>
      <c r="B1604" s="3" t="s">
        <v>3277</v>
      </c>
      <c r="C1604" s="3" t="s">
        <v>3278</v>
      </c>
      <c r="D1604" s="12">
        <v>1500</v>
      </c>
      <c r="E1604" s="12">
        <v>1502.5</v>
      </c>
      <c r="F1604" t="s">
        <v>16</v>
      </c>
      <c r="G1604" t="s">
        <v>17</v>
      </c>
      <c r="H1604" t="s">
        <v>18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1614</v>
      </c>
      <c r="O1604" s="8">
        <f>E1604/D1604*100</f>
        <v>100.16666666666667</v>
      </c>
      <c r="P1604" s="12">
        <f>E1604/L1604</f>
        <v>46.953125</v>
      </c>
      <c r="Q1604" t="str">
        <f>LEFT(N1604,SEARCH("/",N1604,1)-1)</f>
        <v>music</v>
      </c>
      <c r="R1604" t="str">
        <f>RIGHT(N1604,LEN(N1604)-SEARCH("/",N1604,1))</f>
        <v>rock</v>
      </c>
      <c r="S1604" s="15">
        <f t="shared" si="50"/>
        <v>40788.297650462962</v>
      </c>
      <c r="T1604" s="15">
        <f t="shared" si="51"/>
        <v>40830.958333333336</v>
      </c>
    </row>
    <row r="1605" spans="1:20" ht="45" x14ac:dyDescent="0.25">
      <c r="A1605">
        <v>1603</v>
      </c>
      <c r="B1605" s="3" t="s">
        <v>3279</v>
      </c>
      <c r="C1605" s="3" t="s">
        <v>3280</v>
      </c>
      <c r="D1605" s="12">
        <v>2000</v>
      </c>
      <c r="E1605" s="12">
        <v>2000.66</v>
      </c>
      <c r="F1605" t="s">
        <v>16</v>
      </c>
      <c r="G1605" t="s">
        <v>17</v>
      </c>
      <c r="H1605" t="s">
        <v>18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1614</v>
      </c>
      <c r="O1605" s="8">
        <f>E1605/D1605*100</f>
        <v>100.03299999999999</v>
      </c>
      <c r="P1605" s="12">
        <f>E1605/L1605</f>
        <v>66.688666666666663</v>
      </c>
      <c r="Q1605" t="str">
        <f>LEFT(N1605,SEARCH("/",N1605,1)-1)</f>
        <v>music</v>
      </c>
      <c r="R1605" t="str">
        <f>RIGHT(N1605,LEN(N1605)-SEARCH("/",N1605,1))</f>
        <v>rock</v>
      </c>
      <c r="S1605" s="15">
        <f t="shared" si="50"/>
        <v>40876.169664351852</v>
      </c>
      <c r="T1605" s="15">
        <f t="shared" si="51"/>
        <v>40936.169664351852</v>
      </c>
    </row>
    <row r="1606" spans="1:20" ht="60" x14ac:dyDescent="0.25">
      <c r="A1606">
        <v>1604</v>
      </c>
      <c r="B1606" s="3" t="s">
        <v>3281</v>
      </c>
      <c r="C1606" s="3" t="s">
        <v>3282</v>
      </c>
      <c r="D1606" s="12">
        <v>2800</v>
      </c>
      <c r="E1606" s="12">
        <v>3419</v>
      </c>
      <c r="F1606" t="s">
        <v>16</v>
      </c>
      <c r="G1606" t="s">
        <v>17</v>
      </c>
      <c r="H1606" t="s">
        <v>18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1614</v>
      </c>
      <c r="O1606" s="8">
        <f>E1606/D1606*100</f>
        <v>122.10714285714286</v>
      </c>
      <c r="P1606" s="12">
        <f>E1606/L1606</f>
        <v>48.842857142857142</v>
      </c>
      <c r="Q1606" t="str">
        <f>LEFT(N1606,SEARCH("/",N1606,1)-1)</f>
        <v>music</v>
      </c>
      <c r="R1606" t="str">
        <f>RIGHT(N1606,LEN(N1606)-SEARCH("/",N1606,1))</f>
        <v>rock</v>
      </c>
      <c r="S1606" s="15">
        <f t="shared" si="50"/>
        <v>40945.845312500001</v>
      </c>
      <c r="T1606" s="15">
        <f t="shared" si="51"/>
        <v>40985.80364583333</v>
      </c>
    </row>
    <row r="1607" spans="1:20" ht="60" x14ac:dyDescent="0.25">
      <c r="A1607">
        <v>1605</v>
      </c>
      <c r="B1607" s="3" t="s">
        <v>3283</v>
      </c>
      <c r="C1607" s="3" t="s">
        <v>3284</v>
      </c>
      <c r="D1607" s="12">
        <v>6000</v>
      </c>
      <c r="E1607" s="12">
        <v>6041.6</v>
      </c>
      <c r="F1607" t="s">
        <v>16</v>
      </c>
      <c r="G1607" t="s">
        <v>17</v>
      </c>
      <c r="H1607" t="s">
        <v>18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1614</v>
      </c>
      <c r="O1607" s="8">
        <f>E1607/D1607*100</f>
        <v>100.69333333333334</v>
      </c>
      <c r="P1607" s="12">
        <f>E1607/L1607</f>
        <v>137.30909090909091</v>
      </c>
      <c r="Q1607" t="str">
        <f>LEFT(N1607,SEARCH("/",N1607,1)-1)</f>
        <v>music</v>
      </c>
      <c r="R1607" t="str">
        <f>RIGHT(N1607,LEN(N1607)-SEARCH("/",N1607,1))</f>
        <v>rock</v>
      </c>
      <c r="S1607" s="15">
        <f t="shared" si="50"/>
        <v>40747.012881944444</v>
      </c>
      <c r="T1607" s="15">
        <f t="shared" si="51"/>
        <v>40756.291666666664</v>
      </c>
    </row>
    <row r="1608" spans="1:20" ht="60" x14ac:dyDescent="0.25">
      <c r="A1608">
        <v>1606</v>
      </c>
      <c r="B1608" s="3" t="s">
        <v>3285</v>
      </c>
      <c r="C1608" s="3" t="s">
        <v>3286</v>
      </c>
      <c r="D1608" s="12">
        <v>8000</v>
      </c>
      <c r="E1608" s="12">
        <v>8080.33</v>
      </c>
      <c r="F1608" t="s">
        <v>16</v>
      </c>
      <c r="G1608" t="s">
        <v>17</v>
      </c>
      <c r="H1608" t="s">
        <v>18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1614</v>
      </c>
      <c r="O1608" s="8">
        <f>E1608/D1608*100</f>
        <v>101.004125</v>
      </c>
      <c r="P1608" s="12">
        <f>E1608/L1608</f>
        <v>87.829673913043479</v>
      </c>
      <c r="Q1608" t="str">
        <f>LEFT(N1608,SEARCH("/",N1608,1)-1)</f>
        <v>music</v>
      </c>
      <c r="R1608" t="str">
        <f>RIGHT(N1608,LEN(N1608)-SEARCH("/",N1608,1))</f>
        <v>rock</v>
      </c>
      <c r="S1608" s="15">
        <f t="shared" si="50"/>
        <v>40536.111550925925</v>
      </c>
      <c r="T1608" s="15">
        <f t="shared" si="51"/>
        <v>40626.069884259261</v>
      </c>
    </row>
    <row r="1609" spans="1:20" ht="45" x14ac:dyDescent="0.25">
      <c r="A1609">
        <v>1607</v>
      </c>
      <c r="B1609" s="3" t="s">
        <v>3287</v>
      </c>
      <c r="C1609" s="3" t="s">
        <v>3288</v>
      </c>
      <c r="D1609" s="12">
        <v>10000</v>
      </c>
      <c r="E1609" s="12">
        <v>14511</v>
      </c>
      <c r="F1609" t="s">
        <v>16</v>
      </c>
      <c r="G1609" t="s">
        <v>17</v>
      </c>
      <c r="H1609" t="s">
        <v>18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1614</v>
      </c>
      <c r="O1609" s="8">
        <f>E1609/D1609*100</f>
        <v>145.11000000000001</v>
      </c>
      <c r="P1609" s="12">
        <f>E1609/L1609</f>
        <v>70.785365853658533</v>
      </c>
      <c r="Q1609" t="str">
        <f>LEFT(N1609,SEARCH("/",N1609,1)-1)</f>
        <v>music</v>
      </c>
      <c r="R1609" t="str">
        <f>RIGHT(N1609,LEN(N1609)-SEARCH("/",N1609,1))</f>
        <v>rock</v>
      </c>
      <c r="S1609" s="15">
        <f t="shared" si="50"/>
        <v>41053.80846064815</v>
      </c>
      <c r="T1609" s="15">
        <f t="shared" si="51"/>
        <v>41074.80846064815</v>
      </c>
    </row>
    <row r="1610" spans="1:20" ht="45" x14ac:dyDescent="0.25">
      <c r="A1610">
        <v>1608</v>
      </c>
      <c r="B1610" s="3" t="s">
        <v>3289</v>
      </c>
      <c r="C1610" s="3" t="s">
        <v>3290</v>
      </c>
      <c r="D1610" s="12">
        <v>1200</v>
      </c>
      <c r="E1610" s="12">
        <v>1215</v>
      </c>
      <c r="F1610" t="s">
        <v>16</v>
      </c>
      <c r="G1610" t="s">
        <v>17</v>
      </c>
      <c r="H1610" t="s">
        <v>18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1614</v>
      </c>
      <c r="O1610" s="8">
        <f>E1610/D1610*100</f>
        <v>101.25</v>
      </c>
      <c r="P1610" s="12">
        <f>E1610/L1610</f>
        <v>52.826086956521742</v>
      </c>
      <c r="Q1610" t="str">
        <f>LEFT(N1610,SEARCH("/",N1610,1)-1)</f>
        <v>music</v>
      </c>
      <c r="R1610" t="str">
        <f>RIGHT(N1610,LEN(N1610)-SEARCH("/",N1610,1))</f>
        <v>rock</v>
      </c>
      <c r="S1610" s="15">
        <f t="shared" si="50"/>
        <v>41607.83085648148</v>
      </c>
      <c r="T1610" s="15">
        <f t="shared" si="51"/>
        <v>41640.226388888892</v>
      </c>
    </row>
    <row r="1611" spans="1:20" ht="45" x14ac:dyDescent="0.25">
      <c r="A1611">
        <v>1609</v>
      </c>
      <c r="B1611" s="3" t="s">
        <v>3291</v>
      </c>
      <c r="C1611" s="3" t="s">
        <v>3292</v>
      </c>
      <c r="D1611" s="12">
        <v>1500</v>
      </c>
      <c r="E1611" s="12">
        <v>1775</v>
      </c>
      <c r="F1611" t="s">
        <v>16</v>
      </c>
      <c r="G1611" t="s">
        <v>17</v>
      </c>
      <c r="H1611" t="s">
        <v>18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1614</v>
      </c>
      <c r="O1611" s="8">
        <f>E1611/D1611*100</f>
        <v>118.33333333333333</v>
      </c>
      <c r="P1611" s="12">
        <f>E1611/L1611</f>
        <v>443.75</v>
      </c>
      <c r="Q1611" t="str">
        <f>LEFT(N1611,SEARCH("/",N1611,1)-1)</f>
        <v>music</v>
      </c>
      <c r="R1611" t="str">
        <f>RIGHT(N1611,LEN(N1611)-SEARCH("/",N1611,1))</f>
        <v>rock</v>
      </c>
      <c r="S1611" s="15">
        <f t="shared" si="50"/>
        <v>40796.001261574071</v>
      </c>
      <c r="T1611" s="15">
        <f t="shared" si="51"/>
        <v>40849.333333333336</v>
      </c>
    </row>
    <row r="1612" spans="1:20" ht="30" x14ac:dyDescent="0.25">
      <c r="A1612">
        <v>1610</v>
      </c>
      <c r="B1612" s="3" t="s">
        <v>3293</v>
      </c>
      <c r="C1612" s="3" t="s">
        <v>3294</v>
      </c>
      <c r="D1612" s="12">
        <v>2000</v>
      </c>
      <c r="E1612" s="12">
        <v>5437</v>
      </c>
      <c r="F1612" t="s">
        <v>16</v>
      </c>
      <c r="G1612" t="s">
        <v>17</v>
      </c>
      <c r="H1612" t="s">
        <v>18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1614</v>
      </c>
      <c r="O1612" s="8">
        <f>E1612/D1612*100</f>
        <v>271.85000000000002</v>
      </c>
      <c r="P1612" s="12">
        <f>E1612/L1612</f>
        <v>48.544642857142854</v>
      </c>
      <c r="Q1612" t="str">
        <f>LEFT(N1612,SEARCH("/",N1612,1)-1)</f>
        <v>music</v>
      </c>
      <c r="R1612" t="str">
        <f>RIGHT(N1612,LEN(N1612)-SEARCH("/",N1612,1))</f>
        <v>rock</v>
      </c>
      <c r="S1612" s="15">
        <f t="shared" si="50"/>
        <v>41228.924884259257</v>
      </c>
      <c r="T1612" s="15">
        <f t="shared" si="51"/>
        <v>41258.924884259257</v>
      </c>
    </row>
    <row r="1613" spans="1:20" x14ac:dyDescent="0.25">
      <c r="A1613">
        <v>1611</v>
      </c>
      <c r="B1613" s="3" t="s">
        <v>3295</v>
      </c>
      <c r="C1613" s="3" t="s">
        <v>3296</v>
      </c>
      <c r="D1613" s="12">
        <v>800</v>
      </c>
      <c r="E1613" s="12">
        <v>1001</v>
      </c>
      <c r="F1613" t="s">
        <v>16</v>
      </c>
      <c r="G1613" t="s">
        <v>17</v>
      </c>
      <c r="H1613" t="s">
        <v>18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1614</v>
      </c>
      <c r="O1613" s="8">
        <f>E1613/D1613*100</f>
        <v>125.125</v>
      </c>
      <c r="P1613" s="12">
        <f>E1613/L1613</f>
        <v>37.074074074074076</v>
      </c>
      <c r="Q1613" t="str">
        <f>LEFT(N1613,SEARCH("/",N1613,1)-1)</f>
        <v>music</v>
      </c>
      <c r="R1613" t="str">
        <f>RIGHT(N1613,LEN(N1613)-SEARCH("/",N1613,1))</f>
        <v>rock</v>
      </c>
      <c r="S1613" s="15">
        <f t="shared" si="50"/>
        <v>41409.00037037037</v>
      </c>
      <c r="T1613" s="15">
        <f t="shared" si="51"/>
        <v>41430.00037037037</v>
      </c>
    </row>
    <row r="1614" spans="1:20" ht="45" x14ac:dyDescent="0.25">
      <c r="A1614">
        <v>1612</v>
      </c>
      <c r="B1614" s="3" t="s">
        <v>3297</v>
      </c>
      <c r="C1614" s="3" t="s">
        <v>3298</v>
      </c>
      <c r="D1614" s="12">
        <v>500</v>
      </c>
      <c r="E1614" s="12">
        <v>550</v>
      </c>
      <c r="F1614" t="s">
        <v>16</v>
      </c>
      <c r="G1614" t="s">
        <v>17</v>
      </c>
      <c r="H1614" t="s">
        <v>18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1614</v>
      </c>
      <c r="O1614" s="8">
        <f>E1614/D1614*100</f>
        <v>110.00000000000001</v>
      </c>
      <c r="P1614" s="12">
        <f>E1614/L1614</f>
        <v>50</v>
      </c>
      <c r="Q1614" t="str">
        <f>LEFT(N1614,SEARCH("/",N1614,1)-1)</f>
        <v>music</v>
      </c>
      <c r="R1614" t="str">
        <f>RIGHT(N1614,LEN(N1614)-SEARCH("/",N1614,1))</f>
        <v>rock</v>
      </c>
      <c r="S1614" s="15">
        <f t="shared" si="50"/>
        <v>41246.874814814815</v>
      </c>
      <c r="T1614" s="15">
        <f t="shared" si="51"/>
        <v>41276.874814814815</v>
      </c>
    </row>
    <row r="1615" spans="1:20" ht="60" x14ac:dyDescent="0.25">
      <c r="A1615">
        <v>1613</v>
      </c>
      <c r="B1615" s="3" t="s">
        <v>3299</v>
      </c>
      <c r="C1615" s="3" t="s">
        <v>3300</v>
      </c>
      <c r="D1615" s="12">
        <v>1000</v>
      </c>
      <c r="E1615" s="12">
        <v>1015</v>
      </c>
      <c r="F1615" t="s">
        <v>16</v>
      </c>
      <c r="G1615" t="s">
        <v>17</v>
      </c>
      <c r="H1615" t="s">
        <v>18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1614</v>
      </c>
      <c r="O1615" s="8">
        <f>E1615/D1615*100</f>
        <v>101.49999999999999</v>
      </c>
      <c r="P1615" s="12">
        <f>E1615/L1615</f>
        <v>39.03846153846154</v>
      </c>
      <c r="Q1615" t="str">
        <f>LEFT(N1615,SEARCH("/",N1615,1)-1)</f>
        <v>music</v>
      </c>
      <c r="R1615" t="str">
        <f>RIGHT(N1615,LEN(N1615)-SEARCH("/",N1615,1))</f>
        <v>rock</v>
      </c>
      <c r="S1615" s="15">
        <f t="shared" si="50"/>
        <v>41082.069467592592</v>
      </c>
      <c r="T1615" s="15">
        <f t="shared" si="51"/>
        <v>41112.069467592592</v>
      </c>
    </row>
    <row r="1616" spans="1:20" ht="60" x14ac:dyDescent="0.25">
      <c r="A1616">
        <v>1614</v>
      </c>
      <c r="B1616" s="3" t="s">
        <v>3301</v>
      </c>
      <c r="C1616" s="3" t="s">
        <v>3302</v>
      </c>
      <c r="D1616" s="12">
        <v>5000</v>
      </c>
      <c r="E1616" s="12">
        <v>5135</v>
      </c>
      <c r="F1616" t="s">
        <v>16</v>
      </c>
      <c r="G1616" t="s">
        <v>17</v>
      </c>
      <c r="H1616" t="s">
        <v>18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1614</v>
      </c>
      <c r="O1616" s="8">
        <f>E1616/D1616*100</f>
        <v>102.69999999999999</v>
      </c>
      <c r="P1616" s="12">
        <f>E1616/L1616</f>
        <v>66.688311688311686</v>
      </c>
      <c r="Q1616" t="str">
        <f>LEFT(N1616,SEARCH("/",N1616,1)-1)</f>
        <v>music</v>
      </c>
      <c r="R1616" t="str">
        <f>RIGHT(N1616,LEN(N1616)-SEARCH("/",N1616,1))</f>
        <v>rock</v>
      </c>
      <c r="S1616" s="15">
        <f t="shared" si="50"/>
        <v>41794.981122685182</v>
      </c>
      <c r="T1616" s="15">
        <f t="shared" si="51"/>
        <v>41854.708333333336</v>
      </c>
    </row>
    <row r="1617" spans="1:20" ht="45" x14ac:dyDescent="0.25">
      <c r="A1617">
        <v>1615</v>
      </c>
      <c r="B1617" s="3" t="s">
        <v>3303</v>
      </c>
      <c r="C1617" s="3" t="s">
        <v>3304</v>
      </c>
      <c r="D1617" s="12">
        <v>8000</v>
      </c>
      <c r="E1617" s="12">
        <v>9130</v>
      </c>
      <c r="F1617" t="s">
        <v>16</v>
      </c>
      <c r="G1617" t="s">
        <v>17</v>
      </c>
      <c r="H1617" t="s">
        <v>18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1614</v>
      </c>
      <c r="O1617" s="8">
        <f>E1617/D1617*100</f>
        <v>114.12500000000001</v>
      </c>
      <c r="P1617" s="12">
        <f>E1617/L1617</f>
        <v>67.132352941176464</v>
      </c>
      <c r="Q1617" t="str">
        <f>LEFT(N1617,SEARCH("/",N1617,1)-1)</f>
        <v>music</v>
      </c>
      <c r="R1617" t="str">
        <f>RIGHT(N1617,LEN(N1617)-SEARCH("/",N1617,1))</f>
        <v>rock</v>
      </c>
      <c r="S1617" s="15">
        <f t="shared" si="50"/>
        <v>40845.050879629627</v>
      </c>
      <c r="T1617" s="15">
        <f t="shared" si="51"/>
        <v>40890.092546296299</v>
      </c>
    </row>
    <row r="1618" spans="1:20" ht="45" x14ac:dyDescent="0.25">
      <c r="A1618">
        <v>1616</v>
      </c>
      <c r="B1618" s="3" t="s">
        <v>3305</v>
      </c>
      <c r="C1618" s="3" t="s">
        <v>3306</v>
      </c>
      <c r="D1618" s="12">
        <v>10000</v>
      </c>
      <c r="E1618" s="12">
        <v>10420</v>
      </c>
      <c r="F1618" t="s">
        <v>16</v>
      </c>
      <c r="G1618" t="s">
        <v>17</v>
      </c>
      <c r="H1618" t="s">
        <v>18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1614</v>
      </c>
      <c r="O1618" s="8">
        <f>E1618/D1618*100</f>
        <v>104.2</v>
      </c>
      <c r="P1618" s="12">
        <f>E1618/L1618</f>
        <v>66.369426751592357</v>
      </c>
      <c r="Q1618" t="str">
        <f>LEFT(N1618,SEARCH("/",N1618,1)-1)</f>
        <v>music</v>
      </c>
      <c r="R1618" t="str">
        <f>RIGHT(N1618,LEN(N1618)-SEARCH("/",N1618,1))</f>
        <v>rock</v>
      </c>
      <c r="S1618" s="15">
        <f t="shared" si="50"/>
        <v>41194.715520833335</v>
      </c>
      <c r="T1618" s="15">
        <f t="shared" si="51"/>
        <v>41235.916666666664</v>
      </c>
    </row>
    <row r="1619" spans="1:20" ht="45" x14ac:dyDescent="0.25">
      <c r="A1619">
        <v>1617</v>
      </c>
      <c r="B1619" s="3" t="s">
        <v>3307</v>
      </c>
      <c r="C1619" s="3" t="s">
        <v>3308</v>
      </c>
      <c r="D1619" s="12">
        <v>7000</v>
      </c>
      <c r="E1619" s="12">
        <v>10210</v>
      </c>
      <c r="F1619" t="s">
        <v>16</v>
      </c>
      <c r="G1619" t="s">
        <v>17</v>
      </c>
      <c r="H1619" t="s">
        <v>18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1614</v>
      </c>
      <c r="O1619" s="8">
        <f>E1619/D1619*100</f>
        <v>145.85714285714286</v>
      </c>
      <c r="P1619" s="12">
        <f>E1619/L1619</f>
        <v>64.620253164556956</v>
      </c>
      <c r="Q1619" t="str">
        <f>LEFT(N1619,SEARCH("/",N1619,1)-1)</f>
        <v>music</v>
      </c>
      <c r="R1619" t="str">
        <f>RIGHT(N1619,LEN(N1619)-SEARCH("/",N1619,1))</f>
        <v>rock</v>
      </c>
      <c r="S1619" s="15">
        <f t="shared" si="50"/>
        <v>41546.664212962962</v>
      </c>
      <c r="T1619" s="15">
        <f t="shared" si="51"/>
        <v>41579.791666666664</v>
      </c>
    </row>
    <row r="1620" spans="1:20" ht="45" x14ac:dyDescent="0.25">
      <c r="A1620">
        <v>1618</v>
      </c>
      <c r="B1620" s="3" t="s">
        <v>3309</v>
      </c>
      <c r="C1620" s="3" t="s">
        <v>3310</v>
      </c>
      <c r="D1620" s="12">
        <v>1500</v>
      </c>
      <c r="E1620" s="12">
        <v>1576</v>
      </c>
      <c r="F1620" t="s">
        <v>16</v>
      </c>
      <c r="G1620" t="s">
        <v>17</v>
      </c>
      <c r="H1620" t="s">
        <v>18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1614</v>
      </c>
      <c r="O1620" s="8">
        <f>E1620/D1620*100</f>
        <v>105.06666666666666</v>
      </c>
      <c r="P1620" s="12">
        <f>E1620/L1620</f>
        <v>58.370370370370374</v>
      </c>
      <c r="Q1620" t="str">
        <f>LEFT(N1620,SEARCH("/",N1620,1)-1)</f>
        <v>music</v>
      </c>
      <c r="R1620" t="str">
        <f>RIGHT(N1620,LEN(N1620)-SEARCH("/",N1620,1))</f>
        <v>rock</v>
      </c>
      <c r="S1620" s="15">
        <f t="shared" si="50"/>
        <v>41301.654340277775</v>
      </c>
      <c r="T1620" s="15">
        <f t="shared" si="51"/>
        <v>41341.654340277775</v>
      </c>
    </row>
    <row r="1621" spans="1:20" ht="60" x14ac:dyDescent="0.25">
      <c r="A1621">
        <v>1619</v>
      </c>
      <c r="B1621" s="3" t="s">
        <v>3311</v>
      </c>
      <c r="C1621" s="3" t="s">
        <v>3312</v>
      </c>
      <c r="D1621" s="12">
        <v>1500</v>
      </c>
      <c r="E1621" s="12">
        <v>2000</v>
      </c>
      <c r="F1621" t="s">
        <v>16</v>
      </c>
      <c r="G1621" t="s">
        <v>17</v>
      </c>
      <c r="H1621" t="s">
        <v>18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1614</v>
      </c>
      <c r="O1621" s="8">
        <f>E1621/D1621*100</f>
        <v>133.33333333333331</v>
      </c>
      <c r="P1621" s="12">
        <f>E1621/L1621</f>
        <v>86.956521739130437</v>
      </c>
      <c r="Q1621" t="str">
        <f>LEFT(N1621,SEARCH("/",N1621,1)-1)</f>
        <v>music</v>
      </c>
      <c r="R1621" t="str">
        <f>RIGHT(N1621,LEN(N1621)-SEARCH("/",N1621,1))</f>
        <v>rock</v>
      </c>
      <c r="S1621" s="15">
        <f t="shared" si="50"/>
        <v>41876.18618055556</v>
      </c>
      <c r="T1621" s="15">
        <f t="shared" si="51"/>
        <v>41897.18618055556</v>
      </c>
    </row>
    <row r="1622" spans="1:20" ht="30" x14ac:dyDescent="0.25">
      <c r="A1622">
        <v>1620</v>
      </c>
      <c r="B1622" s="3" t="s">
        <v>3313</v>
      </c>
      <c r="C1622" s="3" t="s">
        <v>3314</v>
      </c>
      <c r="D1622" s="12">
        <v>1000</v>
      </c>
      <c r="E1622" s="12">
        <v>1130</v>
      </c>
      <c r="F1622" t="s">
        <v>16</v>
      </c>
      <c r="G1622" t="s">
        <v>17</v>
      </c>
      <c r="H1622" t="s">
        <v>18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1614</v>
      </c>
      <c r="O1622" s="8">
        <f>E1622/D1622*100</f>
        <v>112.99999999999999</v>
      </c>
      <c r="P1622" s="12">
        <f>E1622/L1622</f>
        <v>66.470588235294116</v>
      </c>
      <c r="Q1622" t="str">
        <f>LEFT(N1622,SEARCH("/",N1622,1)-1)</f>
        <v>music</v>
      </c>
      <c r="R1622" t="str">
        <f>RIGHT(N1622,LEN(N1622)-SEARCH("/",N1622,1))</f>
        <v>rock</v>
      </c>
      <c r="S1622" s="15">
        <f t="shared" si="50"/>
        <v>41321.339583333334</v>
      </c>
      <c r="T1622" s="15">
        <f t="shared" si="51"/>
        <v>41328.339583333334</v>
      </c>
    </row>
    <row r="1623" spans="1:20" ht="45" x14ac:dyDescent="0.25">
      <c r="A1623">
        <v>1621</v>
      </c>
      <c r="B1623" s="3" t="s">
        <v>3315</v>
      </c>
      <c r="C1623" s="3" t="s">
        <v>3316</v>
      </c>
      <c r="D1623" s="12">
        <v>5000</v>
      </c>
      <c r="E1623" s="12">
        <v>6060</v>
      </c>
      <c r="F1623" t="s">
        <v>16</v>
      </c>
      <c r="G1623" t="s">
        <v>17</v>
      </c>
      <c r="H1623" t="s">
        <v>18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1614</v>
      </c>
      <c r="O1623" s="8">
        <f>E1623/D1623*100</f>
        <v>121.2</v>
      </c>
      <c r="P1623" s="12">
        <f>E1623/L1623</f>
        <v>163.78378378378378</v>
      </c>
      <c r="Q1623" t="str">
        <f>LEFT(N1623,SEARCH("/",N1623,1)-1)</f>
        <v>music</v>
      </c>
      <c r="R1623" t="str">
        <f>RIGHT(N1623,LEN(N1623)-SEARCH("/",N1623,1))</f>
        <v>rock</v>
      </c>
      <c r="S1623" s="15">
        <f t="shared" si="50"/>
        <v>41003.60665509259</v>
      </c>
      <c r="T1623" s="15">
        <f t="shared" si="51"/>
        <v>41057.165972222225</v>
      </c>
    </row>
    <row r="1624" spans="1:20" ht="45" x14ac:dyDescent="0.25">
      <c r="A1624">
        <v>1622</v>
      </c>
      <c r="B1624" s="3" t="s">
        <v>3317</v>
      </c>
      <c r="C1624" s="3" t="s">
        <v>3318</v>
      </c>
      <c r="D1624" s="12">
        <v>6900</v>
      </c>
      <c r="E1624" s="12">
        <v>7019</v>
      </c>
      <c r="F1624" t="s">
        <v>16</v>
      </c>
      <c r="G1624" t="s">
        <v>17</v>
      </c>
      <c r="H1624" t="s">
        <v>18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1614</v>
      </c>
      <c r="O1624" s="8">
        <f>E1624/D1624*100</f>
        <v>101.72463768115942</v>
      </c>
      <c r="P1624" s="12">
        <f>E1624/L1624</f>
        <v>107.98461538461538</v>
      </c>
      <c r="Q1624" t="str">
        <f>LEFT(N1624,SEARCH("/",N1624,1)-1)</f>
        <v>music</v>
      </c>
      <c r="R1624" t="str">
        <f>RIGHT(N1624,LEN(N1624)-SEARCH("/",N1624,1))</f>
        <v>rock</v>
      </c>
      <c r="S1624" s="15">
        <f t="shared" si="50"/>
        <v>41950.29483796296</v>
      </c>
      <c r="T1624" s="15">
        <f t="shared" si="51"/>
        <v>41990.332638888889</v>
      </c>
    </row>
    <row r="1625" spans="1:20" ht="60" x14ac:dyDescent="0.25">
      <c r="A1625">
        <v>1623</v>
      </c>
      <c r="B1625" s="3" t="s">
        <v>3319</v>
      </c>
      <c r="C1625" s="3" t="s">
        <v>3320</v>
      </c>
      <c r="D1625" s="12">
        <v>750</v>
      </c>
      <c r="E1625" s="12">
        <v>758</v>
      </c>
      <c r="F1625" t="s">
        <v>16</v>
      </c>
      <c r="G1625" t="s">
        <v>24</v>
      </c>
      <c r="H1625" t="s">
        <v>25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1614</v>
      </c>
      <c r="O1625" s="8">
        <f>E1625/D1625*100</f>
        <v>101.06666666666666</v>
      </c>
      <c r="P1625" s="12">
        <f>E1625/L1625</f>
        <v>42.111111111111114</v>
      </c>
      <c r="Q1625" t="str">
        <f>LEFT(N1625,SEARCH("/",N1625,1)-1)</f>
        <v>music</v>
      </c>
      <c r="R1625" t="str">
        <f>RIGHT(N1625,LEN(N1625)-SEARCH("/",N1625,1))</f>
        <v>rock</v>
      </c>
      <c r="S1625" s="15">
        <f t="shared" si="50"/>
        <v>41453.688530092593</v>
      </c>
      <c r="T1625" s="15">
        <f t="shared" si="51"/>
        <v>41513.688530092593</v>
      </c>
    </row>
    <row r="1626" spans="1:20" ht="45" x14ac:dyDescent="0.25">
      <c r="A1626">
        <v>1624</v>
      </c>
      <c r="B1626" s="3" t="s">
        <v>3321</v>
      </c>
      <c r="C1626" s="3" t="s">
        <v>3322</v>
      </c>
      <c r="D1626" s="12">
        <v>1000</v>
      </c>
      <c r="E1626" s="12">
        <v>1180</v>
      </c>
      <c r="F1626" t="s">
        <v>16</v>
      </c>
      <c r="G1626" t="s">
        <v>17</v>
      </c>
      <c r="H1626" t="s">
        <v>18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1614</v>
      </c>
      <c r="O1626" s="8">
        <f>E1626/D1626*100</f>
        <v>118</v>
      </c>
      <c r="P1626" s="12">
        <f>E1626/L1626</f>
        <v>47.2</v>
      </c>
      <c r="Q1626" t="str">
        <f>LEFT(N1626,SEARCH("/",N1626,1)-1)</f>
        <v>music</v>
      </c>
      <c r="R1626" t="str">
        <f>RIGHT(N1626,LEN(N1626)-SEARCH("/",N1626,1))</f>
        <v>rock</v>
      </c>
      <c r="S1626" s="15">
        <f t="shared" si="50"/>
        <v>41243.367303240739</v>
      </c>
      <c r="T1626" s="15">
        <f t="shared" si="51"/>
        <v>41283.367303240739</v>
      </c>
    </row>
    <row r="1627" spans="1:20" ht="60" x14ac:dyDescent="0.25">
      <c r="A1627">
        <v>1625</v>
      </c>
      <c r="B1627" s="3" t="s">
        <v>3323</v>
      </c>
      <c r="C1627" s="3" t="s">
        <v>3324</v>
      </c>
      <c r="D1627" s="12">
        <v>7500</v>
      </c>
      <c r="E1627" s="12">
        <v>11650</v>
      </c>
      <c r="F1627" t="s">
        <v>16</v>
      </c>
      <c r="G1627" t="s">
        <v>17</v>
      </c>
      <c r="H1627" t="s">
        <v>18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1614</v>
      </c>
      <c r="O1627" s="8">
        <f>E1627/D1627*100</f>
        <v>155.33333333333331</v>
      </c>
      <c r="P1627" s="12">
        <f>E1627/L1627</f>
        <v>112.01923076923077</v>
      </c>
      <c r="Q1627" t="str">
        <f>LEFT(N1627,SEARCH("/",N1627,1)-1)</f>
        <v>music</v>
      </c>
      <c r="R1627" t="str">
        <f>RIGHT(N1627,LEN(N1627)-SEARCH("/",N1627,1))</f>
        <v>rock</v>
      </c>
      <c r="S1627" s="15">
        <f t="shared" si="50"/>
        <v>41135.699687500004</v>
      </c>
      <c r="T1627" s="15">
        <f t="shared" si="51"/>
        <v>41163.699687500004</v>
      </c>
    </row>
    <row r="1628" spans="1:20" ht="45" x14ac:dyDescent="0.25">
      <c r="A1628">
        <v>1626</v>
      </c>
      <c r="B1628" s="3" t="s">
        <v>3325</v>
      </c>
      <c r="C1628" s="3" t="s">
        <v>3326</v>
      </c>
      <c r="D1628" s="12">
        <v>8000</v>
      </c>
      <c r="E1628" s="12">
        <v>8095</v>
      </c>
      <c r="F1628" t="s">
        <v>16</v>
      </c>
      <c r="G1628" t="s">
        <v>17</v>
      </c>
      <c r="H1628" t="s">
        <v>18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1614</v>
      </c>
      <c r="O1628" s="8">
        <f>E1628/D1628*100</f>
        <v>101.18750000000001</v>
      </c>
      <c r="P1628" s="12">
        <f>E1628/L1628</f>
        <v>74.953703703703709</v>
      </c>
      <c r="Q1628" t="str">
        <f>LEFT(N1628,SEARCH("/",N1628,1)-1)</f>
        <v>music</v>
      </c>
      <c r="R1628" t="str">
        <f>RIGHT(N1628,LEN(N1628)-SEARCH("/",N1628,1))</f>
        <v>rock</v>
      </c>
      <c r="S1628" s="15">
        <f t="shared" si="50"/>
        <v>41579.847997685189</v>
      </c>
      <c r="T1628" s="15">
        <f t="shared" si="51"/>
        <v>41609.889664351853</v>
      </c>
    </row>
    <row r="1629" spans="1:20" ht="60" x14ac:dyDescent="0.25">
      <c r="A1629">
        <v>1627</v>
      </c>
      <c r="B1629" s="3" t="s">
        <v>3327</v>
      </c>
      <c r="C1629" s="3" t="s">
        <v>3328</v>
      </c>
      <c r="D1629" s="12">
        <v>2000</v>
      </c>
      <c r="E1629" s="12">
        <v>2340</v>
      </c>
      <c r="F1629" t="s">
        <v>16</v>
      </c>
      <c r="G1629" t="s">
        <v>17</v>
      </c>
      <c r="H1629" t="s">
        <v>18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1614</v>
      </c>
      <c r="O1629" s="8">
        <f>E1629/D1629*100</f>
        <v>117</v>
      </c>
      <c r="P1629" s="12">
        <f>E1629/L1629</f>
        <v>61.578947368421055</v>
      </c>
      <c r="Q1629" t="str">
        <f>LEFT(N1629,SEARCH("/",N1629,1)-1)</f>
        <v>music</v>
      </c>
      <c r="R1629" t="str">
        <f>RIGHT(N1629,LEN(N1629)-SEARCH("/",N1629,1))</f>
        <v>rock</v>
      </c>
      <c r="S1629" s="15">
        <f t="shared" si="50"/>
        <v>41205.707048611112</v>
      </c>
      <c r="T1629" s="15">
        <f t="shared" si="51"/>
        <v>41239.207638888889</v>
      </c>
    </row>
    <row r="1630" spans="1:20" ht="30" x14ac:dyDescent="0.25">
      <c r="A1630">
        <v>1628</v>
      </c>
      <c r="B1630" s="3" t="s">
        <v>3329</v>
      </c>
      <c r="C1630" s="3" t="s">
        <v>3330</v>
      </c>
      <c r="D1630" s="12">
        <v>4000</v>
      </c>
      <c r="E1630" s="12">
        <v>4037</v>
      </c>
      <c r="F1630" t="s">
        <v>16</v>
      </c>
      <c r="G1630" t="s">
        <v>17</v>
      </c>
      <c r="H1630" t="s">
        <v>18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1614</v>
      </c>
      <c r="O1630" s="8">
        <f>E1630/D1630*100</f>
        <v>100.925</v>
      </c>
      <c r="P1630" s="12">
        <f>E1630/L1630</f>
        <v>45.875</v>
      </c>
      <c r="Q1630" t="str">
        <f>LEFT(N1630,SEARCH("/",N1630,1)-1)</f>
        <v>music</v>
      </c>
      <c r="R1630" t="str">
        <f>RIGHT(N1630,LEN(N1630)-SEARCH("/",N1630,1))</f>
        <v>rock</v>
      </c>
      <c r="S1630" s="15">
        <f t="shared" si="50"/>
        <v>41774.737060185187</v>
      </c>
      <c r="T1630" s="15">
        <f t="shared" si="51"/>
        <v>41807.737060185187</v>
      </c>
    </row>
    <row r="1631" spans="1:20" ht="30" x14ac:dyDescent="0.25">
      <c r="A1631">
        <v>1629</v>
      </c>
      <c r="B1631" s="3" t="s">
        <v>3331</v>
      </c>
      <c r="C1631" s="3" t="s">
        <v>3332</v>
      </c>
      <c r="D1631" s="12">
        <v>6000</v>
      </c>
      <c r="E1631" s="12">
        <v>6220</v>
      </c>
      <c r="F1631" t="s">
        <v>16</v>
      </c>
      <c r="G1631" t="s">
        <v>17</v>
      </c>
      <c r="H1631" t="s">
        <v>18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1614</v>
      </c>
      <c r="O1631" s="8">
        <f>E1631/D1631*100</f>
        <v>103.66666666666666</v>
      </c>
      <c r="P1631" s="12">
        <f>E1631/L1631</f>
        <v>75.853658536585371</v>
      </c>
      <c r="Q1631" t="str">
        <f>LEFT(N1631,SEARCH("/",N1631,1)-1)</f>
        <v>music</v>
      </c>
      <c r="R1631" t="str">
        <f>RIGHT(N1631,LEN(N1631)-SEARCH("/",N1631,1))</f>
        <v>rock</v>
      </c>
      <c r="S1631" s="15">
        <f t="shared" si="50"/>
        <v>41645.867280092592</v>
      </c>
      <c r="T1631" s="15">
        <f t="shared" si="51"/>
        <v>41690.867280092592</v>
      </c>
    </row>
    <row r="1632" spans="1:20" ht="60" x14ac:dyDescent="0.25">
      <c r="A1632">
        <v>1630</v>
      </c>
      <c r="B1632" s="3" t="s">
        <v>3333</v>
      </c>
      <c r="C1632" s="3" t="s">
        <v>3334</v>
      </c>
      <c r="D1632" s="12">
        <v>4000</v>
      </c>
      <c r="E1632" s="12">
        <v>10610</v>
      </c>
      <c r="F1632" t="s">
        <v>16</v>
      </c>
      <c r="G1632" t="s">
        <v>17</v>
      </c>
      <c r="H1632" t="s">
        <v>18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1614</v>
      </c>
      <c r="O1632" s="8">
        <f>E1632/D1632*100</f>
        <v>265.25</v>
      </c>
      <c r="P1632" s="12">
        <f>E1632/L1632</f>
        <v>84.206349206349202</v>
      </c>
      <c r="Q1632" t="str">
        <f>LEFT(N1632,SEARCH("/",N1632,1)-1)</f>
        <v>music</v>
      </c>
      <c r="R1632" t="str">
        <f>RIGHT(N1632,LEN(N1632)-SEARCH("/",N1632,1))</f>
        <v>rock</v>
      </c>
      <c r="S1632" s="15">
        <f t="shared" si="50"/>
        <v>40939.837673611109</v>
      </c>
      <c r="T1632" s="15">
        <f t="shared" si="51"/>
        <v>40970.290972222225</v>
      </c>
    </row>
    <row r="1633" spans="1:20" ht="60" x14ac:dyDescent="0.25">
      <c r="A1633">
        <v>1631</v>
      </c>
      <c r="B1633" s="3" t="s">
        <v>3335</v>
      </c>
      <c r="C1633" s="3" t="s">
        <v>3336</v>
      </c>
      <c r="D1633" s="12">
        <v>10000</v>
      </c>
      <c r="E1633" s="12">
        <v>15591</v>
      </c>
      <c r="F1633" t="s">
        <v>16</v>
      </c>
      <c r="G1633" t="s">
        <v>17</v>
      </c>
      <c r="H1633" t="s">
        <v>18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1614</v>
      </c>
      <c r="O1633" s="8">
        <f>E1633/D1633*100</f>
        <v>155.91</v>
      </c>
      <c r="P1633" s="12">
        <f>E1633/L1633</f>
        <v>117.22556390977444</v>
      </c>
      <c r="Q1633" t="str">
        <f>LEFT(N1633,SEARCH("/",N1633,1)-1)</f>
        <v>music</v>
      </c>
      <c r="R1633" t="str">
        <f>RIGHT(N1633,LEN(N1633)-SEARCH("/",N1633,1))</f>
        <v>rock</v>
      </c>
      <c r="S1633" s="15">
        <f t="shared" si="50"/>
        <v>41164.859502314815</v>
      </c>
      <c r="T1633" s="15">
        <f t="shared" si="51"/>
        <v>41194.859502314815</v>
      </c>
    </row>
    <row r="1634" spans="1:20" ht="60" x14ac:dyDescent="0.25">
      <c r="A1634">
        <v>1632</v>
      </c>
      <c r="B1634" s="3" t="s">
        <v>3337</v>
      </c>
      <c r="C1634" s="3" t="s">
        <v>3338</v>
      </c>
      <c r="D1634" s="12">
        <v>4000</v>
      </c>
      <c r="E1634" s="12">
        <v>4065</v>
      </c>
      <c r="F1634" t="s">
        <v>16</v>
      </c>
      <c r="G1634" t="s">
        <v>17</v>
      </c>
      <c r="H1634" t="s">
        <v>18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1614</v>
      </c>
      <c r="O1634" s="8">
        <f>E1634/D1634*100</f>
        <v>101.62500000000001</v>
      </c>
      <c r="P1634" s="12">
        <f>E1634/L1634</f>
        <v>86.489361702127653</v>
      </c>
      <c r="Q1634" t="str">
        <f>LEFT(N1634,SEARCH("/",N1634,1)-1)</f>
        <v>music</v>
      </c>
      <c r="R1634" t="str">
        <f>RIGHT(N1634,LEN(N1634)-SEARCH("/",N1634,1))</f>
        <v>rock</v>
      </c>
      <c r="S1634" s="15">
        <f t="shared" si="50"/>
        <v>40750.340902777774</v>
      </c>
      <c r="T1634" s="15">
        <f t="shared" si="51"/>
        <v>40810.340902777774</v>
      </c>
    </row>
    <row r="1635" spans="1:20" ht="60" x14ac:dyDescent="0.25">
      <c r="A1635">
        <v>1633</v>
      </c>
      <c r="B1635" s="3" t="s">
        <v>3339</v>
      </c>
      <c r="C1635" s="3" t="s">
        <v>3340</v>
      </c>
      <c r="D1635" s="12">
        <v>10000</v>
      </c>
      <c r="E1635" s="12">
        <v>10000</v>
      </c>
      <c r="F1635" t="s">
        <v>16</v>
      </c>
      <c r="G1635" t="s">
        <v>17</v>
      </c>
      <c r="H1635" t="s">
        <v>18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1614</v>
      </c>
      <c r="O1635" s="8">
        <f>E1635/D1635*100</f>
        <v>100</v>
      </c>
      <c r="P1635" s="12">
        <f>E1635/L1635</f>
        <v>172.41379310344828</v>
      </c>
      <c r="Q1635" t="str">
        <f>LEFT(N1635,SEARCH("/",N1635,1)-1)</f>
        <v>music</v>
      </c>
      <c r="R1635" t="str">
        <f>RIGHT(N1635,LEN(N1635)-SEARCH("/",N1635,1))</f>
        <v>rock</v>
      </c>
      <c r="S1635" s="15">
        <f t="shared" si="50"/>
        <v>40896.883750000001</v>
      </c>
      <c r="T1635" s="15">
        <f t="shared" si="51"/>
        <v>40924.208333333336</v>
      </c>
    </row>
    <row r="1636" spans="1:20" ht="45" x14ac:dyDescent="0.25">
      <c r="A1636">
        <v>1634</v>
      </c>
      <c r="B1636" s="3" t="s">
        <v>3341</v>
      </c>
      <c r="C1636" s="3" t="s">
        <v>3342</v>
      </c>
      <c r="D1636" s="12">
        <v>2000</v>
      </c>
      <c r="E1636" s="12">
        <v>2010</v>
      </c>
      <c r="F1636" t="s">
        <v>16</v>
      </c>
      <c r="G1636" t="s">
        <v>17</v>
      </c>
      <c r="H1636" t="s">
        <v>18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1614</v>
      </c>
      <c r="O1636" s="8">
        <f>E1636/D1636*100</f>
        <v>100.49999999999999</v>
      </c>
      <c r="P1636" s="12">
        <f>E1636/L1636</f>
        <v>62.8125</v>
      </c>
      <c r="Q1636" t="str">
        <f>LEFT(N1636,SEARCH("/",N1636,1)-1)</f>
        <v>music</v>
      </c>
      <c r="R1636" t="str">
        <f>RIGHT(N1636,LEN(N1636)-SEARCH("/",N1636,1))</f>
        <v>rock</v>
      </c>
      <c r="S1636" s="15">
        <f t="shared" si="50"/>
        <v>40658.189826388887</v>
      </c>
      <c r="T1636" s="15">
        <f t="shared" si="51"/>
        <v>40696.249305555553</v>
      </c>
    </row>
    <row r="1637" spans="1:20" ht="60" x14ac:dyDescent="0.25">
      <c r="A1637">
        <v>1635</v>
      </c>
      <c r="B1637" s="3" t="s">
        <v>3343</v>
      </c>
      <c r="C1637" s="3" t="s">
        <v>3344</v>
      </c>
      <c r="D1637" s="12">
        <v>2000</v>
      </c>
      <c r="E1637" s="12">
        <v>2506</v>
      </c>
      <c r="F1637" t="s">
        <v>16</v>
      </c>
      <c r="G1637" t="s">
        <v>17</v>
      </c>
      <c r="H1637" t="s">
        <v>18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1614</v>
      </c>
      <c r="O1637" s="8">
        <f>E1637/D1637*100</f>
        <v>125.29999999999998</v>
      </c>
      <c r="P1637" s="12">
        <f>E1637/L1637</f>
        <v>67.729729729729726</v>
      </c>
      <c r="Q1637" t="str">
        <f>LEFT(N1637,SEARCH("/",N1637,1)-1)</f>
        <v>music</v>
      </c>
      <c r="R1637" t="str">
        <f>RIGHT(N1637,LEN(N1637)-SEARCH("/",N1637,1))</f>
        <v>rock</v>
      </c>
      <c r="S1637" s="15">
        <f t="shared" si="50"/>
        <v>42502.868761574078</v>
      </c>
      <c r="T1637" s="15">
        <f t="shared" si="51"/>
        <v>42562.868761574078</v>
      </c>
    </row>
    <row r="1638" spans="1:20" ht="45" x14ac:dyDescent="0.25">
      <c r="A1638">
        <v>1636</v>
      </c>
      <c r="B1638" s="3" t="s">
        <v>3345</v>
      </c>
      <c r="C1638" s="3" t="s">
        <v>3346</v>
      </c>
      <c r="D1638" s="12">
        <v>4500</v>
      </c>
      <c r="E1638" s="12">
        <v>4660</v>
      </c>
      <c r="F1638" t="s">
        <v>16</v>
      </c>
      <c r="G1638" t="s">
        <v>17</v>
      </c>
      <c r="H1638" t="s">
        <v>18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1614</v>
      </c>
      <c r="O1638" s="8">
        <f>E1638/D1638*100</f>
        <v>103.55555555555556</v>
      </c>
      <c r="P1638" s="12">
        <f>E1638/L1638</f>
        <v>53.5632183908046</v>
      </c>
      <c r="Q1638" t="str">
        <f>LEFT(N1638,SEARCH("/",N1638,1)-1)</f>
        <v>music</v>
      </c>
      <c r="R1638" t="str">
        <f>RIGHT(N1638,LEN(N1638)-SEARCH("/",N1638,1))</f>
        <v>rock</v>
      </c>
      <c r="S1638" s="15">
        <f t="shared" si="50"/>
        <v>40663.08666666667</v>
      </c>
      <c r="T1638" s="15">
        <f t="shared" si="51"/>
        <v>40706.166666666664</v>
      </c>
    </row>
    <row r="1639" spans="1:20" ht="45" x14ac:dyDescent="0.25">
      <c r="A1639">
        <v>1637</v>
      </c>
      <c r="B1639" s="3" t="s">
        <v>3347</v>
      </c>
      <c r="C1639" s="3" t="s">
        <v>3348</v>
      </c>
      <c r="D1639" s="12">
        <v>500</v>
      </c>
      <c r="E1639" s="12">
        <v>519</v>
      </c>
      <c r="F1639" t="s">
        <v>16</v>
      </c>
      <c r="G1639" t="s">
        <v>17</v>
      </c>
      <c r="H1639" t="s">
        <v>18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1614</v>
      </c>
      <c r="O1639" s="8">
        <f>E1639/D1639*100</f>
        <v>103.8</v>
      </c>
      <c r="P1639" s="12">
        <f>E1639/L1639</f>
        <v>34.6</v>
      </c>
      <c r="Q1639" t="str">
        <f>LEFT(N1639,SEARCH("/",N1639,1)-1)</f>
        <v>music</v>
      </c>
      <c r="R1639" t="str">
        <f>RIGHT(N1639,LEN(N1639)-SEARCH("/",N1639,1))</f>
        <v>rock</v>
      </c>
      <c r="S1639" s="15">
        <f t="shared" si="50"/>
        <v>40122.751620370371</v>
      </c>
      <c r="T1639" s="15">
        <f t="shared" si="51"/>
        <v>40178.98541666667</v>
      </c>
    </row>
    <row r="1640" spans="1:20" ht="30" x14ac:dyDescent="0.25">
      <c r="A1640">
        <v>1638</v>
      </c>
      <c r="B1640" s="3" t="s">
        <v>3349</v>
      </c>
      <c r="C1640" s="3" t="s">
        <v>3350</v>
      </c>
      <c r="D1640" s="12">
        <v>1000</v>
      </c>
      <c r="E1640" s="12">
        <v>1050</v>
      </c>
      <c r="F1640" t="s">
        <v>16</v>
      </c>
      <c r="G1640" t="s">
        <v>17</v>
      </c>
      <c r="H1640" t="s">
        <v>18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1614</v>
      </c>
      <c r="O1640" s="8">
        <f>E1640/D1640*100</f>
        <v>105</v>
      </c>
      <c r="P1640" s="12">
        <f>E1640/L1640</f>
        <v>38.888888888888886</v>
      </c>
      <c r="Q1640" t="str">
        <f>LEFT(N1640,SEARCH("/",N1640,1)-1)</f>
        <v>music</v>
      </c>
      <c r="R1640" t="str">
        <f>RIGHT(N1640,LEN(N1640)-SEARCH("/",N1640,1))</f>
        <v>rock</v>
      </c>
      <c r="S1640" s="15">
        <f t="shared" si="50"/>
        <v>41288.68712962963</v>
      </c>
      <c r="T1640" s="15">
        <f t="shared" si="51"/>
        <v>41333.892361111109</v>
      </c>
    </row>
    <row r="1641" spans="1:20" ht="60" x14ac:dyDescent="0.25">
      <c r="A1641">
        <v>1639</v>
      </c>
      <c r="B1641" s="3" t="s">
        <v>3351</v>
      </c>
      <c r="C1641" s="3" t="s">
        <v>3352</v>
      </c>
      <c r="D1641" s="12">
        <v>1800</v>
      </c>
      <c r="E1641" s="12">
        <v>1800</v>
      </c>
      <c r="F1641" t="s">
        <v>16</v>
      </c>
      <c r="G1641" t="s">
        <v>17</v>
      </c>
      <c r="H1641" t="s">
        <v>18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1614</v>
      </c>
      <c r="O1641" s="8">
        <f>E1641/D1641*100</f>
        <v>100</v>
      </c>
      <c r="P1641" s="12">
        <f>E1641/L1641</f>
        <v>94.736842105263165</v>
      </c>
      <c r="Q1641" t="str">
        <f>LEFT(N1641,SEARCH("/",N1641,1)-1)</f>
        <v>music</v>
      </c>
      <c r="R1641" t="str">
        <f>RIGHT(N1641,LEN(N1641)-SEARCH("/",N1641,1))</f>
        <v>rock</v>
      </c>
      <c r="S1641" s="15">
        <f t="shared" si="50"/>
        <v>40941.652372685188</v>
      </c>
      <c r="T1641" s="15">
        <f t="shared" si="51"/>
        <v>40971.652372685188</v>
      </c>
    </row>
    <row r="1642" spans="1:20" ht="60" x14ac:dyDescent="0.25">
      <c r="A1642">
        <v>1640</v>
      </c>
      <c r="B1642" s="3" t="s">
        <v>3353</v>
      </c>
      <c r="C1642" s="3" t="s">
        <v>3354</v>
      </c>
      <c r="D1642" s="12">
        <v>400</v>
      </c>
      <c r="E1642" s="12">
        <v>679.44</v>
      </c>
      <c r="F1642" t="s">
        <v>16</v>
      </c>
      <c r="G1642" t="s">
        <v>17</v>
      </c>
      <c r="H1642" t="s">
        <v>18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1614</v>
      </c>
      <c r="O1642" s="8">
        <f>E1642/D1642*100</f>
        <v>169.86</v>
      </c>
      <c r="P1642" s="12">
        <f>E1642/L1642</f>
        <v>39.967058823529413</v>
      </c>
      <c r="Q1642" t="str">
        <f>LEFT(N1642,SEARCH("/",N1642,1)-1)</f>
        <v>music</v>
      </c>
      <c r="R1642" t="str">
        <f>RIGHT(N1642,LEN(N1642)-SEARCH("/",N1642,1))</f>
        <v>rock</v>
      </c>
      <c r="S1642" s="15">
        <f t="shared" si="50"/>
        <v>40379.23096064815</v>
      </c>
      <c r="T1642" s="15">
        <f t="shared" si="51"/>
        <v>40393.082638888889</v>
      </c>
    </row>
    <row r="1643" spans="1:20" ht="30" x14ac:dyDescent="0.25">
      <c r="A1643">
        <v>1641</v>
      </c>
      <c r="B1643" s="3" t="s">
        <v>3355</v>
      </c>
      <c r="C1643" s="3" t="s">
        <v>3356</v>
      </c>
      <c r="D1643" s="12">
        <v>2500</v>
      </c>
      <c r="E1643" s="12">
        <v>2535</v>
      </c>
      <c r="F1643" t="s">
        <v>16</v>
      </c>
      <c r="G1643" t="s">
        <v>17</v>
      </c>
      <c r="H1643" t="s">
        <v>18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3357</v>
      </c>
      <c r="O1643" s="8">
        <f>E1643/D1643*100</f>
        <v>101.4</v>
      </c>
      <c r="P1643" s="12">
        <f>E1643/L1643</f>
        <v>97.5</v>
      </c>
      <c r="Q1643" t="str">
        <f>LEFT(N1643,SEARCH("/",N1643,1)-1)</f>
        <v>music</v>
      </c>
      <c r="R1643" t="str">
        <f>RIGHT(N1643,LEN(N1643)-SEARCH("/",N1643,1))</f>
        <v>pop</v>
      </c>
      <c r="S1643" s="15">
        <f t="shared" si="50"/>
        <v>41962.596574074079</v>
      </c>
      <c r="T1643" s="15">
        <f t="shared" si="51"/>
        <v>41992.596574074079</v>
      </c>
    </row>
    <row r="1644" spans="1:20" ht="45" x14ac:dyDescent="0.25">
      <c r="A1644">
        <v>1642</v>
      </c>
      <c r="B1644" s="3" t="s">
        <v>3358</v>
      </c>
      <c r="C1644" s="3" t="s">
        <v>3359</v>
      </c>
      <c r="D1644" s="12">
        <v>1200</v>
      </c>
      <c r="E1644" s="12">
        <v>1200</v>
      </c>
      <c r="F1644" t="s">
        <v>16</v>
      </c>
      <c r="G1644" t="s">
        <v>17</v>
      </c>
      <c r="H1644" t="s">
        <v>18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3357</v>
      </c>
      <c r="O1644" s="8">
        <f>E1644/D1644*100</f>
        <v>100</v>
      </c>
      <c r="P1644" s="12">
        <f>E1644/L1644</f>
        <v>42.857142857142854</v>
      </c>
      <c r="Q1644" t="str">
        <f>LEFT(N1644,SEARCH("/",N1644,1)-1)</f>
        <v>music</v>
      </c>
      <c r="R1644" t="str">
        <f>RIGHT(N1644,LEN(N1644)-SEARCH("/",N1644,1))</f>
        <v>pop</v>
      </c>
      <c r="S1644" s="15">
        <f t="shared" si="50"/>
        <v>40688.024618055555</v>
      </c>
      <c r="T1644" s="15">
        <f t="shared" si="51"/>
        <v>40708.024618055555</v>
      </c>
    </row>
    <row r="1645" spans="1:20" ht="30" x14ac:dyDescent="0.25">
      <c r="A1645">
        <v>1643</v>
      </c>
      <c r="B1645" s="3" t="s">
        <v>3360</v>
      </c>
      <c r="C1645" s="3" t="s">
        <v>3361</v>
      </c>
      <c r="D1645" s="12">
        <v>5000</v>
      </c>
      <c r="E1645" s="12">
        <v>6235</v>
      </c>
      <c r="F1645" t="s">
        <v>16</v>
      </c>
      <c r="G1645" t="s">
        <v>17</v>
      </c>
      <c r="H1645" t="s">
        <v>18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3357</v>
      </c>
      <c r="O1645" s="8">
        <f>E1645/D1645*100</f>
        <v>124.70000000000002</v>
      </c>
      <c r="P1645" s="12">
        <f>E1645/L1645</f>
        <v>168.51351351351352</v>
      </c>
      <c r="Q1645" t="str">
        <f>LEFT(N1645,SEARCH("/",N1645,1)-1)</f>
        <v>music</v>
      </c>
      <c r="R1645" t="str">
        <f>RIGHT(N1645,LEN(N1645)-SEARCH("/",N1645,1))</f>
        <v>pop</v>
      </c>
      <c r="S1645" s="15">
        <f t="shared" si="50"/>
        <v>41146.824212962965</v>
      </c>
      <c r="T1645" s="15">
        <f t="shared" si="51"/>
        <v>41176.824212962965</v>
      </c>
    </row>
    <row r="1646" spans="1:20" ht="60" x14ac:dyDescent="0.25">
      <c r="A1646">
        <v>1644</v>
      </c>
      <c r="B1646" s="3" t="s">
        <v>3362</v>
      </c>
      <c r="C1646" s="3" t="s">
        <v>3363</v>
      </c>
      <c r="D1646" s="12">
        <v>10000</v>
      </c>
      <c r="E1646" s="12">
        <v>10950</v>
      </c>
      <c r="F1646" t="s">
        <v>16</v>
      </c>
      <c r="G1646" t="s">
        <v>17</v>
      </c>
      <c r="H1646" t="s">
        <v>18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3357</v>
      </c>
      <c r="O1646" s="8">
        <f>E1646/D1646*100</f>
        <v>109.5</v>
      </c>
      <c r="P1646" s="12">
        <f>E1646/L1646</f>
        <v>85.546875</v>
      </c>
      <c r="Q1646" t="str">
        <f>LEFT(N1646,SEARCH("/",N1646,1)-1)</f>
        <v>music</v>
      </c>
      <c r="R1646" t="str">
        <f>RIGHT(N1646,LEN(N1646)-SEARCH("/",N1646,1))</f>
        <v>pop</v>
      </c>
      <c r="S1646" s="15">
        <f t="shared" si="50"/>
        <v>41175.05972222222</v>
      </c>
      <c r="T1646" s="15">
        <f t="shared" si="51"/>
        <v>41235.101388888892</v>
      </c>
    </row>
    <row r="1647" spans="1:20" ht="45" x14ac:dyDescent="0.25">
      <c r="A1647">
        <v>1645</v>
      </c>
      <c r="B1647" s="3" t="s">
        <v>3364</v>
      </c>
      <c r="C1647" s="3" t="s">
        <v>3365</v>
      </c>
      <c r="D1647" s="12">
        <v>5000</v>
      </c>
      <c r="E1647" s="12">
        <v>5540</v>
      </c>
      <c r="F1647" t="s">
        <v>16</v>
      </c>
      <c r="G1647" t="s">
        <v>17</v>
      </c>
      <c r="H1647" t="s">
        <v>18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3357</v>
      </c>
      <c r="O1647" s="8">
        <f>E1647/D1647*100</f>
        <v>110.80000000000001</v>
      </c>
      <c r="P1647" s="12">
        <f>E1647/L1647</f>
        <v>554</v>
      </c>
      <c r="Q1647" t="str">
        <f>LEFT(N1647,SEARCH("/",N1647,1)-1)</f>
        <v>music</v>
      </c>
      <c r="R1647" t="str">
        <f>RIGHT(N1647,LEN(N1647)-SEARCH("/",N1647,1))</f>
        <v>pop</v>
      </c>
      <c r="S1647" s="15">
        <f t="shared" si="50"/>
        <v>41521.617361111108</v>
      </c>
      <c r="T1647" s="15">
        <f t="shared" si="51"/>
        <v>41535.617361111108</v>
      </c>
    </row>
    <row r="1648" spans="1:20" ht="60" x14ac:dyDescent="0.25">
      <c r="A1648">
        <v>1646</v>
      </c>
      <c r="B1648" s="3" t="s">
        <v>3366</v>
      </c>
      <c r="C1648" s="3" t="s">
        <v>3367</v>
      </c>
      <c r="D1648" s="12">
        <v>2000</v>
      </c>
      <c r="E1648" s="12">
        <v>2204</v>
      </c>
      <c r="F1648" t="s">
        <v>16</v>
      </c>
      <c r="G1648" t="s">
        <v>24</v>
      </c>
      <c r="H1648" t="s">
        <v>25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3357</v>
      </c>
      <c r="O1648" s="8">
        <f>E1648/D1648*100</f>
        <v>110.2</v>
      </c>
      <c r="P1648" s="12">
        <f>E1648/L1648</f>
        <v>26.554216867469879</v>
      </c>
      <c r="Q1648" t="str">
        <f>LEFT(N1648,SEARCH("/",N1648,1)-1)</f>
        <v>music</v>
      </c>
      <c r="R1648" t="str">
        <f>RIGHT(N1648,LEN(N1648)-SEARCH("/",N1648,1))</f>
        <v>pop</v>
      </c>
      <c r="S1648" s="15">
        <f t="shared" si="50"/>
        <v>41833.450266203705</v>
      </c>
      <c r="T1648" s="15">
        <f t="shared" si="51"/>
        <v>41865.757638888892</v>
      </c>
    </row>
    <row r="1649" spans="1:20" ht="45" x14ac:dyDescent="0.25">
      <c r="A1649">
        <v>1647</v>
      </c>
      <c r="B1649" s="3" t="s">
        <v>3368</v>
      </c>
      <c r="C1649" s="3" t="s">
        <v>3369</v>
      </c>
      <c r="D1649" s="12">
        <v>5000</v>
      </c>
      <c r="E1649" s="12">
        <v>5236</v>
      </c>
      <c r="F1649" t="s">
        <v>16</v>
      </c>
      <c r="G1649" t="s">
        <v>17</v>
      </c>
      <c r="H1649" t="s">
        <v>18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3357</v>
      </c>
      <c r="O1649" s="8">
        <f>E1649/D1649*100</f>
        <v>104.71999999999998</v>
      </c>
      <c r="P1649" s="12">
        <f>E1649/L1649</f>
        <v>113.82608695652173</v>
      </c>
      <c r="Q1649" t="str">
        <f>LEFT(N1649,SEARCH("/",N1649,1)-1)</f>
        <v>music</v>
      </c>
      <c r="R1649" t="str">
        <f>RIGHT(N1649,LEN(N1649)-SEARCH("/",N1649,1))</f>
        <v>pop</v>
      </c>
      <c r="S1649" s="15">
        <f t="shared" si="50"/>
        <v>41039.409456018519</v>
      </c>
      <c r="T1649" s="15">
        <f t="shared" si="51"/>
        <v>41069.409456018519</v>
      </c>
    </row>
    <row r="1650" spans="1:20" ht="45" x14ac:dyDescent="0.25">
      <c r="A1650">
        <v>1648</v>
      </c>
      <c r="B1650" s="3" t="s">
        <v>3370</v>
      </c>
      <c r="C1650" s="3" t="s">
        <v>3371</v>
      </c>
      <c r="D1650" s="12">
        <v>2300</v>
      </c>
      <c r="E1650" s="12">
        <v>2881</v>
      </c>
      <c r="F1650" t="s">
        <v>16</v>
      </c>
      <c r="G1650" t="s">
        <v>17</v>
      </c>
      <c r="H1650" t="s">
        <v>18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3357</v>
      </c>
      <c r="O1650" s="8">
        <f>E1650/D1650*100</f>
        <v>125.26086956521738</v>
      </c>
      <c r="P1650" s="12">
        <f>E1650/L1650</f>
        <v>32.011111111111113</v>
      </c>
      <c r="Q1650" t="str">
        <f>LEFT(N1650,SEARCH("/",N1650,1)-1)</f>
        <v>music</v>
      </c>
      <c r="R1650" t="str">
        <f>RIGHT(N1650,LEN(N1650)-SEARCH("/",N1650,1))</f>
        <v>pop</v>
      </c>
      <c r="S1650" s="15">
        <f t="shared" si="50"/>
        <v>40592.704652777778</v>
      </c>
      <c r="T1650" s="15">
        <f t="shared" si="51"/>
        <v>40622.662986111114</v>
      </c>
    </row>
    <row r="1651" spans="1:20" ht="60" x14ac:dyDescent="0.25">
      <c r="A1651">
        <v>1649</v>
      </c>
      <c r="B1651" s="3" t="s">
        <v>3372</v>
      </c>
      <c r="C1651" s="3" t="s">
        <v>3373</v>
      </c>
      <c r="D1651" s="12">
        <v>3800</v>
      </c>
      <c r="E1651" s="12">
        <v>3822.33</v>
      </c>
      <c r="F1651" t="s">
        <v>16</v>
      </c>
      <c r="G1651" t="s">
        <v>17</v>
      </c>
      <c r="H1651" t="s">
        <v>18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3357</v>
      </c>
      <c r="O1651" s="8">
        <f>E1651/D1651*100</f>
        <v>100.58763157894737</v>
      </c>
      <c r="P1651" s="12">
        <f>E1651/L1651</f>
        <v>47.189259259259259</v>
      </c>
      <c r="Q1651" t="str">
        <f>LEFT(N1651,SEARCH("/",N1651,1)-1)</f>
        <v>music</v>
      </c>
      <c r="R1651" t="str">
        <f>RIGHT(N1651,LEN(N1651)-SEARCH("/",N1651,1))</f>
        <v>pop</v>
      </c>
      <c r="S1651" s="15">
        <f t="shared" si="50"/>
        <v>41737.684664351851</v>
      </c>
      <c r="T1651" s="15">
        <f t="shared" si="51"/>
        <v>41782.684664351851</v>
      </c>
    </row>
    <row r="1652" spans="1:20" ht="45" x14ac:dyDescent="0.25">
      <c r="A1652">
        <v>1650</v>
      </c>
      <c r="B1652" s="3" t="s">
        <v>3374</v>
      </c>
      <c r="C1652" s="3" t="s">
        <v>3375</v>
      </c>
      <c r="D1652" s="12">
        <v>2000</v>
      </c>
      <c r="E1652" s="12">
        <v>2831</v>
      </c>
      <c r="F1652" t="s">
        <v>16</v>
      </c>
      <c r="G1652" t="s">
        <v>17</v>
      </c>
      <c r="H1652" t="s">
        <v>18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3357</v>
      </c>
      <c r="O1652" s="8">
        <f>E1652/D1652*100</f>
        <v>141.55000000000001</v>
      </c>
      <c r="P1652" s="12">
        <f>E1652/L1652</f>
        <v>88.46875</v>
      </c>
      <c r="Q1652" t="str">
        <f>LEFT(N1652,SEARCH("/",N1652,1)-1)</f>
        <v>music</v>
      </c>
      <c r="R1652" t="str">
        <f>RIGHT(N1652,LEN(N1652)-SEARCH("/",N1652,1))</f>
        <v>pop</v>
      </c>
      <c r="S1652" s="15">
        <f t="shared" si="50"/>
        <v>41526.435613425929</v>
      </c>
      <c r="T1652" s="15">
        <f t="shared" si="51"/>
        <v>41556.435613425929</v>
      </c>
    </row>
    <row r="1653" spans="1:20" ht="60" x14ac:dyDescent="0.25">
      <c r="A1653">
        <v>1651</v>
      </c>
      <c r="B1653" s="3" t="s">
        <v>3376</v>
      </c>
      <c r="C1653" s="3" t="s">
        <v>3377</v>
      </c>
      <c r="D1653" s="12">
        <v>2000</v>
      </c>
      <c r="E1653" s="12">
        <v>2015</v>
      </c>
      <c r="F1653" t="s">
        <v>16</v>
      </c>
      <c r="G1653" t="s">
        <v>17</v>
      </c>
      <c r="H1653" t="s">
        <v>18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3357</v>
      </c>
      <c r="O1653" s="8">
        <f>E1653/D1653*100</f>
        <v>100.75</v>
      </c>
      <c r="P1653" s="12">
        <f>E1653/L1653</f>
        <v>100.75</v>
      </c>
      <c r="Q1653" t="str">
        <f>LEFT(N1653,SEARCH("/",N1653,1)-1)</f>
        <v>music</v>
      </c>
      <c r="R1653" t="str">
        <f>RIGHT(N1653,LEN(N1653)-SEARCH("/",N1653,1))</f>
        <v>pop</v>
      </c>
      <c r="S1653" s="15">
        <f t="shared" si="50"/>
        <v>40625.900694444441</v>
      </c>
      <c r="T1653" s="15">
        <f t="shared" si="51"/>
        <v>40659.290972222225</v>
      </c>
    </row>
    <row r="1654" spans="1:20" ht="60" x14ac:dyDescent="0.25">
      <c r="A1654">
        <v>1652</v>
      </c>
      <c r="B1654" s="3" t="s">
        <v>3378</v>
      </c>
      <c r="C1654" s="3" t="s">
        <v>3379</v>
      </c>
      <c r="D1654" s="12">
        <v>4500</v>
      </c>
      <c r="E1654" s="12">
        <v>4530</v>
      </c>
      <c r="F1654" t="s">
        <v>16</v>
      </c>
      <c r="G1654" t="s">
        <v>17</v>
      </c>
      <c r="H1654" t="s">
        <v>18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3357</v>
      </c>
      <c r="O1654" s="8">
        <f>E1654/D1654*100</f>
        <v>100.66666666666666</v>
      </c>
      <c r="P1654" s="12">
        <f>E1654/L1654</f>
        <v>64.714285714285708</v>
      </c>
      <c r="Q1654" t="str">
        <f>LEFT(N1654,SEARCH("/",N1654,1)-1)</f>
        <v>music</v>
      </c>
      <c r="R1654" t="str">
        <f>RIGHT(N1654,LEN(N1654)-SEARCH("/",N1654,1))</f>
        <v>pop</v>
      </c>
      <c r="S1654" s="15">
        <f t="shared" si="50"/>
        <v>41572.492974537039</v>
      </c>
      <c r="T1654" s="15">
        <f t="shared" si="51"/>
        <v>41602.534641203703</v>
      </c>
    </row>
    <row r="1655" spans="1:20" ht="45" x14ac:dyDescent="0.25">
      <c r="A1655">
        <v>1653</v>
      </c>
      <c r="B1655" s="3" t="s">
        <v>3380</v>
      </c>
      <c r="C1655" s="3" t="s">
        <v>3381</v>
      </c>
      <c r="D1655" s="12">
        <v>5000</v>
      </c>
      <c r="E1655" s="12">
        <v>8711.52</v>
      </c>
      <c r="F1655" t="s">
        <v>16</v>
      </c>
      <c r="G1655" t="s">
        <v>17</v>
      </c>
      <c r="H1655" t="s">
        <v>18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3357</v>
      </c>
      <c r="O1655" s="8">
        <f>E1655/D1655*100</f>
        <v>174.2304</v>
      </c>
      <c r="P1655" s="12">
        <f>E1655/L1655</f>
        <v>51.854285714285716</v>
      </c>
      <c r="Q1655" t="str">
        <f>LEFT(N1655,SEARCH("/",N1655,1)-1)</f>
        <v>music</v>
      </c>
      <c r="R1655" t="str">
        <f>RIGHT(N1655,LEN(N1655)-SEARCH("/",N1655,1))</f>
        <v>pop</v>
      </c>
      <c r="S1655" s="15">
        <f t="shared" si="50"/>
        <v>40626.834444444445</v>
      </c>
      <c r="T1655" s="15">
        <f t="shared" si="51"/>
        <v>40657.834444444445</v>
      </c>
    </row>
    <row r="1656" spans="1:20" ht="60" x14ac:dyDescent="0.25">
      <c r="A1656">
        <v>1654</v>
      </c>
      <c r="B1656" s="3" t="s">
        <v>3382</v>
      </c>
      <c r="C1656" s="3" t="s">
        <v>3383</v>
      </c>
      <c r="D1656" s="12">
        <v>1100</v>
      </c>
      <c r="E1656" s="12">
        <v>1319</v>
      </c>
      <c r="F1656" t="s">
        <v>16</v>
      </c>
      <c r="G1656" t="s">
        <v>17</v>
      </c>
      <c r="H1656" t="s">
        <v>18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3357</v>
      </c>
      <c r="O1656" s="8">
        <f>E1656/D1656*100</f>
        <v>119.90909090909089</v>
      </c>
      <c r="P1656" s="12">
        <f>E1656/L1656</f>
        <v>38.794117647058826</v>
      </c>
      <c r="Q1656" t="str">
        <f>LEFT(N1656,SEARCH("/",N1656,1)-1)</f>
        <v>music</v>
      </c>
      <c r="R1656" t="str">
        <f>RIGHT(N1656,LEN(N1656)-SEARCH("/",N1656,1))</f>
        <v>pop</v>
      </c>
      <c r="S1656" s="15">
        <f t="shared" si="50"/>
        <v>40987.890740740739</v>
      </c>
      <c r="T1656" s="15">
        <f t="shared" si="51"/>
        <v>41017.890740740739</v>
      </c>
    </row>
    <row r="1657" spans="1:20" ht="45" x14ac:dyDescent="0.25">
      <c r="A1657">
        <v>1655</v>
      </c>
      <c r="B1657" s="3" t="s">
        <v>3384</v>
      </c>
      <c r="C1657" s="3" t="s">
        <v>3385</v>
      </c>
      <c r="D1657" s="12">
        <v>1500</v>
      </c>
      <c r="E1657" s="12">
        <v>2143</v>
      </c>
      <c r="F1657" t="s">
        <v>16</v>
      </c>
      <c r="G1657" t="s">
        <v>17</v>
      </c>
      <c r="H1657" t="s">
        <v>18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3357</v>
      </c>
      <c r="O1657" s="8">
        <f>E1657/D1657*100</f>
        <v>142.86666666666667</v>
      </c>
      <c r="P1657" s="12">
        <f>E1657/L1657</f>
        <v>44.645833333333336</v>
      </c>
      <c r="Q1657" t="str">
        <f>LEFT(N1657,SEARCH("/",N1657,1)-1)</f>
        <v>music</v>
      </c>
      <c r="R1657" t="str">
        <f>RIGHT(N1657,LEN(N1657)-SEARCH("/",N1657,1))</f>
        <v>pop</v>
      </c>
      <c r="S1657" s="15">
        <f t="shared" si="50"/>
        <v>40974.791898148149</v>
      </c>
      <c r="T1657" s="15">
        <f t="shared" si="51"/>
        <v>41004.750231481477</v>
      </c>
    </row>
    <row r="1658" spans="1:20" ht="60" x14ac:dyDescent="0.25">
      <c r="A1658">
        <v>1656</v>
      </c>
      <c r="B1658" s="3" t="s">
        <v>3386</v>
      </c>
      <c r="C1658" s="3" t="s">
        <v>3387</v>
      </c>
      <c r="D1658" s="12">
        <v>7500</v>
      </c>
      <c r="E1658" s="12">
        <v>7525.12</v>
      </c>
      <c r="F1658" t="s">
        <v>16</v>
      </c>
      <c r="G1658" t="s">
        <v>17</v>
      </c>
      <c r="H1658" t="s">
        <v>18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3357</v>
      </c>
      <c r="O1658" s="8">
        <f>E1658/D1658*100</f>
        <v>100.33493333333334</v>
      </c>
      <c r="P1658" s="12">
        <f>E1658/L1658</f>
        <v>156.77333333333334</v>
      </c>
      <c r="Q1658" t="str">
        <f>LEFT(N1658,SEARCH("/",N1658,1)-1)</f>
        <v>music</v>
      </c>
      <c r="R1658" t="str">
        <f>RIGHT(N1658,LEN(N1658)-SEARCH("/",N1658,1))</f>
        <v>pop</v>
      </c>
      <c r="S1658" s="15">
        <f t="shared" si="50"/>
        <v>41226.928842592592</v>
      </c>
      <c r="T1658" s="15">
        <f t="shared" si="51"/>
        <v>41256.928842592592</v>
      </c>
    </row>
    <row r="1659" spans="1:20" ht="60" x14ac:dyDescent="0.25">
      <c r="A1659">
        <v>1657</v>
      </c>
      <c r="B1659" s="3" t="s">
        <v>3388</v>
      </c>
      <c r="C1659" s="3" t="s">
        <v>3389</v>
      </c>
      <c r="D1659" s="12">
        <v>25000</v>
      </c>
      <c r="E1659" s="12">
        <v>26233.45</v>
      </c>
      <c r="F1659" t="s">
        <v>16</v>
      </c>
      <c r="G1659" t="s">
        <v>17</v>
      </c>
      <c r="H1659" t="s">
        <v>18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3357</v>
      </c>
      <c r="O1659" s="8">
        <f>E1659/D1659*100</f>
        <v>104.93380000000001</v>
      </c>
      <c r="P1659" s="12">
        <f>E1659/L1659</f>
        <v>118.70339366515837</v>
      </c>
      <c r="Q1659" t="str">
        <f>LEFT(N1659,SEARCH("/",N1659,1)-1)</f>
        <v>music</v>
      </c>
      <c r="R1659" t="str">
        <f>RIGHT(N1659,LEN(N1659)-SEARCH("/",N1659,1))</f>
        <v>pop</v>
      </c>
      <c r="S1659" s="15">
        <f t="shared" si="50"/>
        <v>41023.782037037039</v>
      </c>
      <c r="T1659" s="15">
        <f t="shared" si="51"/>
        <v>41053.782037037039</v>
      </c>
    </row>
    <row r="1660" spans="1:20" ht="60" x14ac:dyDescent="0.25">
      <c r="A1660">
        <v>1658</v>
      </c>
      <c r="B1660" s="3" t="s">
        <v>3390</v>
      </c>
      <c r="C1660" s="3" t="s">
        <v>3391</v>
      </c>
      <c r="D1660" s="12">
        <v>6000</v>
      </c>
      <c r="E1660" s="12">
        <v>7934</v>
      </c>
      <c r="F1660" t="s">
        <v>16</v>
      </c>
      <c r="G1660" t="s">
        <v>17</v>
      </c>
      <c r="H1660" t="s">
        <v>18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3357</v>
      </c>
      <c r="O1660" s="8">
        <f>E1660/D1660*100</f>
        <v>132.23333333333335</v>
      </c>
      <c r="P1660" s="12">
        <f>E1660/L1660</f>
        <v>74.149532710280369</v>
      </c>
      <c r="Q1660" t="str">
        <f>LEFT(N1660,SEARCH("/",N1660,1)-1)</f>
        <v>music</v>
      </c>
      <c r="R1660" t="str">
        <f>RIGHT(N1660,LEN(N1660)-SEARCH("/",N1660,1))</f>
        <v>pop</v>
      </c>
      <c r="S1660" s="15">
        <f t="shared" si="50"/>
        <v>41223.22184027778</v>
      </c>
      <c r="T1660" s="15">
        <f t="shared" si="51"/>
        <v>41261.597222222219</v>
      </c>
    </row>
    <row r="1661" spans="1:20" ht="60" x14ac:dyDescent="0.25">
      <c r="A1661">
        <v>1659</v>
      </c>
      <c r="B1661" s="3" t="s">
        <v>3392</v>
      </c>
      <c r="C1661" s="3" t="s">
        <v>3393</v>
      </c>
      <c r="D1661" s="12">
        <v>500</v>
      </c>
      <c r="E1661" s="12">
        <v>564</v>
      </c>
      <c r="F1661" t="s">
        <v>16</v>
      </c>
      <c r="G1661" t="s">
        <v>24</v>
      </c>
      <c r="H1661" t="s">
        <v>25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3357</v>
      </c>
      <c r="O1661" s="8">
        <f>E1661/D1661*100</f>
        <v>112.79999999999998</v>
      </c>
      <c r="P1661" s="12">
        <f>E1661/L1661</f>
        <v>12.533333333333333</v>
      </c>
      <c r="Q1661" t="str">
        <f>LEFT(N1661,SEARCH("/",N1661,1)-1)</f>
        <v>music</v>
      </c>
      <c r="R1661" t="str">
        <f>RIGHT(N1661,LEN(N1661)-SEARCH("/",N1661,1))</f>
        <v>pop</v>
      </c>
      <c r="S1661" s="15">
        <f t="shared" si="50"/>
        <v>41596.913437499999</v>
      </c>
      <c r="T1661" s="15">
        <f t="shared" si="51"/>
        <v>41625.5</v>
      </c>
    </row>
    <row r="1662" spans="1:20" ht="60" x14ac:dyDescent="0.25">
      <c r="A1662">
        <v>1660</v>
      </c>
      <c r="B1662" s="3" t="s">
        <v>3394</v>
      </c>
      <c r="C1662" s="3" t="s">
        <v>3395</v>
      </c>
      <c r="D1662" s="12">
        <v>80</v>
      </c>
      <c r="E1662" s="12">
        <v>1003</v>
      </c>
      <c r="F1662" t="s">
        <v>16</v>
      </c>
      <c r="G1662" t="s">
        <v>1224</v>
      </c>
      <c r="H1662" t="s">
        <v>55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3357</v>
      </c>
      <c r="O1662" s="8">
        <f>E1662/D1662*100</f>
        <v>1253.75</v>
      </c>
      <c r="P1662" s="12">
        <f>E1662/L1662</f>
        <v>27.861111111111111</v>
      </c>
      <c r="Q1662" t="str">
        <f>LEFT(N1662,SEARCH("/",N1662,1)-1)</f>
        <v>music</v>
      </c>
      <c r="R1662" t="str">
        <f>RIGHT(N1662,LEN(N1662)-SEARCH("/",N1662,1))</f>
        <v>pop</v>
      </c>
      <c r="S1662" s="15">
        <f t="shared" si="50"/>
        <v>42459.693865740745</v>
      </c>
      <c r="T1662" s="15">
        <f t="shared" si="51"/>
        <v>42490.915972222225</v>
      </c>
    </row>
    <row r="1663" spans="1:20" ht="75" x14ac:dyDescent="0.25">
      <c r="A1663">
        <v>1661</v>
      </c>
      <c r="B1663" s="3" t="s">
        <v>3396</v>
      </c>
      <c r="C1663" s="3" t="s">
        <v>3397</v>
      </c>
      <c r="D1663" s="12">
        <v>7900</v>
      </c>
      <c r="E1663" s="12">
        <v>8098</v>
      </c>
      <c r="F1663" t="s">
        <v>16</v>
      </c>
      <c r="G1663" t="s">
        <v>2012</v>
      </c>
      <c r="H1663" t="s">
        <v>55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3357</v>
      </c>
      <c r="O1663" s="8">
        <f>E1663/D1663*100</f>
        <v>102.50632911392405</v>
      </c>
      <c r="P1663" s="12">
        <f>E1663/L1663</f>
        <v>80.178217821782184</v>
      </c>
      <c r="Q1663" t="str">
        <f>LEFT(N1663,SEARCH("/",N1663,1)-1)</f>
        <v>music</v>
      </c>
      <c r="R1663" t="str">
        <f>RIGHT(N1663,LEN(N1663)-SEARCH("/",N1663,1))</f>
        <v>pop</v>
      </c>
      <c r="S1663" s="15">
        <f t="shared" si="50"/>
        <v>42343.998043981483</v>
      </c>
      <c r="T1663" s="15">
        <f t="shared" si="51"/>
        <v>42386.875</v>
      </c>
    </row>
    <row r="1664" spans="1:20" ht="60" x14ac:dyDescent="0.25">
      <c r="A1664">
        <v>1662</v>
      </c>
      <c r="B1664" s="3" t="s">
        <v>3398</v>
      </c>
      <c r="C1664" s="3" t="s">
        <v>3399</v>
      </c>
      <c r="D1664" s="12">
        <v>8000</v>
      </c>
      <c r="E1664" s="12">
        <v>8211</v>
      </c>
      <c r="F1664" t="s">
        <v>16</v>
      </c>
      <c r="G1664" t="s">
        <v>17</v>
      </c>
      <c r="H1664" t="s">
        <v>18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3357</v>
      </c>
      <c r="O1664" s="8">
        <f>E1664/D1664*100</f>
        <v>102.6375</v>
      </c>
      <c r="P1664" s="12">
        <f>E1664/L1664</f>
        <v>132.43548387096774</v>
      </c>
      <c r="Q1664" t="str">
        <f>LEFT(N1664,SEARCH("/",N1664,1)-1)</f>
        <v>music</v>
      </c>
      <c r="R1664" t="str">
        <f>RIGHT(N1664,LEN(N1664)-SEARCH("/",N1664,1))</f>
        <v>pop</v>
      </c>
      <c r="S1664" s="15">
        <f t="shared" si="50"/>
        <v>40848.198333333334</v>
      </c>
      <c r="T1664" s="15">
        <f t="shared" si="51"/>
        <v>40908.239999999998</v>
      </c>
    </row>
    <row r="1665" spans="1:20" ht="45" x14ac:dyDescent="0.25">
      <c r="A1665">
        <v>1663</v>
      </c>
      <c r="B1665" s="3" t="s">
        <v>3400</v>
      </c>
      <c r="C1665" s="3" t="s">
        <v>3401</v>
      </c>
      <c r="D1665" s="12">
        <v>1000</v>
      </c>
      <c r="E1665" s="12">
        <v>1080</v>
      </c>
      <c r="F1665" t="s">
        <v>16</v>
      </c>
      <c r="G1665" t="s">
        <v>17</v>
      </c>
      <c r="H1665" t="s">
        <v>18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3357</v>
      </c>
      <c r="O1665" s="8">
        <f>E1665/D1665*100</f>
        <v>108</v>
      </c>
      <c r="P1665" s="12">
        <f>E1665/L1665</f>
        <v>33.75</v>
      </c>
      <c r="Q1665" t="str">
        <f>LEFT(N1665,SEARCH("/",N1665,1)-1)</f>
        <v>music</v>
      </c>
      <c r="R1665" t="str">
        <f>RIGHT(N1665,LEN(N1665)-SEARCH("/",N1665,1))</f>
        <v>pop</v>
      </c>
      <c r="S1665" s="15">
        <f t="shared" si="50"/>
        <v>42006.02207175926</v>
      </c>
      <c r="T1665" s="15">
        <f t="shared" si="51"/>
        <v>42036.02207175926</v>
      </c>
    </row>
    <row r="1666" spans="1:20" ht="45" x14ac:dyDescent="0.25">
      <c r="A1666">
        <v>1664</v>
      </c>
      <c r="B1666" s="3" t="s">
        <v>3402</v>
      </c>
      <c r="C1666" s="3" t="s">
        <v>3403</v>
      </c>
      <c r="D1666" s="12">
        <v>2500</v>
      </c>
      <c r="E1666" s="12">
        <v>3060.22</v>
      </c>
      <c r="F1666" t="s">
        <v>16</v>
      </c>
      <c r="G1666" t="s">
        <v>17</v>
      </c>
      <c r="H1666" t="s">
        <v>18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3357</v>
      </c>
      <c r="O1666" s="8">
        <f>E1666/D1666*100</f>
        <v>122.40879999999999</v>
      </c>
      <c r="P1666" s="12">
        <f>E1666/L1666</f>
        <v>34.384494382022467</v>
      </c>
      <c r="Q1666" t="str">
        <f>LEFT(N1666,SEARCH("/",N1666,1)-1)</f>
        <v>music</v>
      </c>
      <c r="R1666" t="str">
        <f>RIGHT(N1666,LEN(N1666)-SEARCH("/",N1666,1))</f>
        <v>pop</v>
      </c>
      <c r="S1666" s="15">
        <f t="shared" si="50"/>
        <v>40939.761782407404</v>
      </c>
      <c r="T1666" s="15">
        <f t="shared" si="51"/>
        <v>40984.165972222225</v>
      </c>
    </row>
    <row r="1667" spans="1:20" ht="60" x14ac:dyDescent="0.25">
      <c r="A1667">
        <v>1665</v>
      </c>
      <c r="B1667" s="3" t="s">
        <v>3404</v>
      </c>
      <c r="C1667" s="3" t="s">
        <v>3405</v>
      </c>
      <c r="D1667" s="12">
        <v>3500</v>
      </c>
      <c r="E1667" s="12">
        <v>4181</v>
      </c>
      <c r="F1667" t="s">
        <v>16</v>
      </c>
      <c r="G1667" t="s">
        <v>17</v>
      </c>
      <c r="H1667" t="s">
        <v>18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3357</v>
      </c>
      <c r="O1667" s="8">
        <f>E1667/D1667*100</f>
        <v>119.45714285714286</v>
      </c>
      <c r="P1667" s="12">
        <f>E1667/L1667</f>
        <v>44.956989247311824</v>
      </c>
      <c r="Q1667" t="str">
        <f>LEFT(N1667,SEARCH("/",N1667,1)-1)</f>
        <v>music</v>
      </c>
      <c r="R1667" t="str">
        <f>RIGHT(N1667,LEN(N1667)-SEARCH("/",N1667,1))</f>
        <v>pop</v>
      </c>
      <c r="S1667" s="15">
        <f t="shared" ref="S1667:S1730" si="52">(((J1667/60)/60)/24)+DATE(1970,1,1)</f>
        <v>40564.649456018517</v>
      </c>
      <c r="T1667" s="15">
        <f t="shared" ref="T1667:T1730" si="53">(((I1667/60)/60)/24)+DATE(1970,1,1)</f>
        <v>40596.125</v>
      </c>
    </row>
    <row r="1668" spans="1:20" ht="45" x14ac:dyDescent="0.25">
      <c r="A1668">
        <v>1666</v>
      </c>
      <c r="B1668" s="3" t="s">
        <v>3406</v>
      </c>
      <c r="C1668" s="3" t="s">
        <v>3407</v>
      </c>
      <c r="D1668" s="12">
        <v>2500</v>
      </c>
      <c r="E1668" s="12">
        <v>4022</v>
      </c>
      <c r="F1668" t="s">
        <v>16</v>
      </c>
      <c r="G1668" t="s">
        <v>17</v>
      </c>
      <c r="H1668" t="s">
        <v>18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3357</v>
      </c>
      <c r="O1668" s="8">
        <f>E1668/D1668*100</f>
        <v>160.88</v>
      </c>
      <c r="P1668" s="12">
        <f>E1668/L1668</f>
        <v>41.04081632653061</v>
      </c>
      <c r="Q1668" t="str">
        <f>LEFT(N1668,SEARCH("/",N1668,1)-1)</f>
        <v>music</v>
      </c>
      <c r="R1668" t="str">
        <f>RIGHT(N1668,LEN(N1668)-SEARCH("/",N1668,1))</f>
        <v>pop</v>
      </c>
      <c r="S1668" s="15">
        <f t="shared" si="52"/>
        <v>41331.253159722226</v>
      </c>
      <c r="T1668" s="15">
        <f t="shared" si="53"/>
        <v>41361.211493055554</v>
      </c>
    </row>
    <row r="1669" spans="1:20" ht="45" x14ac:dyDescent="0.25">
      <c r="A1669">
        <v>1667</v>
      </c>
      <c r="B1669" s="3" t="s">
        <v>3408</v>
      </c>
      <c r="C1669" s="3" t="s">
        <v>3409</v>
      </c>
      <c r="D1669" s="12">
        <v>3400</v>
      </c>
      <c r="E1669" s="12">
        <v>4313</v>
      </c>
      <c r="F1669" t="s">
        <v>16</v>
      </c>
      <c r="G1669" t="s">
        <v>17</v>
      </c>
      <c r="H1669" t="s">
        <v>18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3357</v>
      </c>
      <c r="O1669" s="8">
        <f>E1669/D1669*100</f>
        <v>126.85294117647059</v>
      </c>
      <c r="P1669" s="12">
        <f>E1669/L1669</f>
        <v>52.597560975609753</v>
      </c>
      <c r="Q1669" t="str">
        <f>LEFT(N1669,SEARCH("/",N1669,1)-1)</f>
        <v>music</v>
      </c>
      <c r="R1669" t="str">
        <f>RIGHT(N1669,LEN(N1669)-SEARCH("/",N1669,1))</f>
        <v>pop</v>
      </c>
      <c r="S1669" s="15">
        <f t="shared" si="52"/>
        <v>41682.0705787037</v>
      </c>
      <c r="T1669" s="15">
        <f t="shared" si="53"/>
        <v>41709.290972222225</v>
      </c>
    </row>
    <row r="1670" spans="1:20" ht="60" x14ac:dyDescent="0.25">
      <c r="A1670">
        <v>1668</v>
      </c>
      <c r="B1670" s="3" t="s">
        <v>3410</v>
      </c>
      <c r="C1670" s="3" t="s">
        <v>3411</v>
      </c>
      <c r="D1670" s="12">
        <v>8000</v>
      </c>
      <c r="E1670" s="12">
        <v>8211</v>
      </c>
      <c r="F1670" t="s">
        <v>16</v>
      </c>
      <c r="G1670" t="s">
        <v>17</v>
      </c>
      <c r="H1670" t="s">
        <v>18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3357</v>
      </c>
      <c r="O1670" s="8">
        <f>E1670/D1670*100</f>
        <v>102.6375</v>
      </c>
      <c r="P1670" s="12">
        <f>E1670/L1670</f>
        <v>70.784482758620683</v>
      </c>
      <c r="Q1670" t="str">
        <f>LEFT(N1670,SEARCH("/",N1670,1)-1)</f>
        <v>music</v>
      </c>
      <c r="R1670" t="str">
        <f>RIGHT(N1670,LEN(N1670)-SEARCH("/",N1670,1))</f>
        <v>pop</v>
      </c>
      <c r="S1670" s="15">
        <f t="shared" si="52"/>
        <v>40845.14975694444</v>
      </c>
      <c r="T1670" s="15">
        <f t="shared" si="53"/>
        <v>40875.191423611112</v>
      </c>
    </row>
    <row r="1671" spans="1:20" ht="60" x14ac:dyDescent="0.25">
      <c r="A1671">
        <v>1669</v>
      </c>
      <c r="B1671" s="3" t="s">
        <v>3412</v>
      </c>
      <c r="C1671" s="3" t="s">
        <v>3413</v>
      </c>
      <c r="D1671" s="12">
        <v>2000</v>
      </c>
      <c r="E1671" s="12">
        <v>2795</v>
      </c>
      <c r="F1671" t="s">
        <v>16</v>
      </c>
      <c r="G1671" t="s">
        <v>17</v>
      </c>
      <c r="H1671" t="s">
        <v>18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3357</v>
      </c>
      <c r="O1671" s="8">
        <f>E1671/D1671*100</f>
        <v>139.75</v>
      </c>
      <c r="P1671" s="12">
        <f>E1671/L1671</f>
        <v>53.75</v>
      </c>
      <c r="Q1671" t="str">
        <f>LEFT(N1671,SEARCH("/",N1671,1)-1)</f>
        <v>music</v>
      </c>
      <c r="R1671" t="str">
        <f>RIGHT(N1671,LEN(N1671)-SEARCH("/",N1671,1))</f>
        <v>pop</v>
      </c>
      <c r="S1671" s="15">
        <f t="shared" si="52"/>
        <v>42461.885138888887</v>
      </c>
      <c r="T1671" s="15">
        <f t="shared" si="53"/>
        <v>42521.885138888887</v>
      </c>
    </row>
    <row r="1672" spans="1:20" ht="60" x14ac:dyDescent="0.25">
      <c r="A1672">
        <v>1670</v>
      </c>
      <c r="B1672" s="3" t="s">
        <v>3414</v>
      </c>
      <c r="C1672" s="3" t="s">
        <v>3415</v>
      </c>
      <c r="D1672" s="12">
        <v>1000</v>
      </c>
      <c r="E1672" s="12">
        <v>1026</v>
      </c>
      <c r="F1672" t="s">
        <v>16</v>
      </c>
      <c r="G1672" t="s">
        <v>17</v>
      </c>
      <c r="H1672" t="s">
        <v>18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3357</v>
      </c>
      <c r="O1672" s="8">
        <f>E1672/D1672*100</f>
        <v>102.60000000000001</v>
      </c>
      <c r="P1672" s="12">
        <f>E1672/L1672</f>
        <v>44.608695652173914</v>
      </c>
      <c r="Q1672" t="str">
        <f>LEFT(N1672,SEARCH("/",N1672,1)-1)</f>
        <v>music</v>
      </c>
      <c r="R1672" t="str">
        <f>RIGHT(N1672,LEN(N1672)-SEARCH("/",N1672,1))</f>
        <v>pop</v>
      </c>
      <c r="S1672" s="15">
        <f t="shared" si="52"/>
        <v>40313.930543981485</v>
      </c>
      <c r="T1672" s="15">
        <f t="shared" si="53"/>
        <v>40364.166666666664</v>
      </c>
    </row>
    <row r="1673" spans="1:20" ht="30" x14ac:dyDescent="0.25">
      <c r="A1673">
        <v>1671</v>
      </c>
      <c r="B1673" s="3" t="s">
        <v>3416</v>
      </c>
      <c r="C1673" s="3" t="s">
        <v>3417</v>
      </c>
      <c r="D1673" s="12">
        <v>2000</v>
      </c>
      <c r="E1673" s="12">
        <v>2013.47</v>
      </c>
      <c r="F1673" t="s">
        <v>16</v>
      </c>
      <c r="G1673" t="s">
        <v>17</v>
      </c>
      <c r="H1673" t="s">
        <v>18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3357</v>
      </c>
      <c r="O1673" s="8">
        <f>E1673/D1673*100</f>
        <v>100.67349999999999</v>
      </c>
      <c r="P1673" s="12">
        <f>E1673/L1673</f>
        <v>26.148961038961041</v>
      </c>
      <c r="Q1673" t="str">
        <f>LEFT(N1673,SEARCH("/",N1673,1)-1)</f>
        <v>music</v>
      </c>
      <c r="R1673" t="str">
        <f>RIGHT(N1673,LEN(N1673)-SEARCH("/",N1673,1))</f>
        <v>pop</v>
      </c>
      <c r="S1673" s="15">
        <f t="shared" si="52"/>
        <v>42553.54414351852</v>
      </c>
      <c r="T1673" s="15">
        <f t="shared" si="53"/>
        <v>42583.54414351852</v>
      </c>
    </row>
    <row r="1674" spans="1:20" ht="45" x14ac:dyDescent="0.25">
      <c r="A1674">
        <v>1672</v>
      </c>
      <c r="B1674" s="3" t="s">
        <v>3418</v>
      </c>
      <c r="C1674" s="3" t="s">
        <v>3419</v>
      </c>
      <c r="D1674" s="12">
        <v>1700</v>
      </c>
      <c r="E1674" s="12">
        <v>1920</v>
      </c>
      <c r="F1674" t="s">
        <v>16</v>
      </c>
      <c r="G1674" t="s">
        <v>17</v>
      </c>
      <c r="H1674" t="s">
        <v>18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3357</v>
      </c>
      <c r="O1674" s="8">
        <f>E1674/D1674*100</f>
        <v>112.94117647058823</v>
      </c>
      <c r="P1674" s="12">
        <f>E1674/L1674</f>
        <v>39.183673469387756</v>
      </c>
      <c r="Q1674" t="str">
        <f>LEFT(N1674,SEARCH("/",N1674,1)-1)</f>
        <v>music</v>
      </c>
      <c r="R1674" t="str">
        <f>RIGHT(N1674,LEN(N1674)-SEARCH("/",N1674,1))</f>
        <v>pop</v>
      </c>
      <c r="S1674" s="15">
        <f t="shared" si="52"/>
        <v>41034.656597222223</v>
      </c>
      <c r="T1674" s="15">
        <f t="shared" si="53"/>
        <v>41064.656597222223</v>
      </c>
    </row>
    <row r="1675" spans="1:20" ht="45" x14ac:dyDescent="0.25">
      <c r="A1675">
        <v>1673</v>
      </c>
      <c r="B1675" s="3" t="s">
        <v>3420</v>
      </c>
      <c r="C1675" s="3" t="s">
        <v>3421</v>
      </c>
      <c r="D1675" s="12">
        <v>2100</v>
      </c>
      <c r="E1675" s="12">
        <v>2690</v>
      </c>
      <c r="F1675" t="s">
        <v>16</v>
      </c>
      <c r="G1675" t="s">
        <v>17</v>
      </c>
      <c r="H1675" t="s">
        <v>18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3357</v>
      </c>
      <c r="O1675" s="8">
        <f>E1675/D1675*100</f>
        <v>128.09523809523807</v>
      </c>
      <c r="P1675" s="12">
        <f>E1675/L1675</f>
        <v>45.593220338983052</v>
      </c>
      <c r="Q1675" t="str">
        <f>LEFT(N1675,SEARCH("/",N1675,1)-1)</f>
        <v>music</v>
      </c>
      <c r="R1675" t="str">
        <f>RIGHT(N1675,LEN(N1675)-SEARCH("/",N1675,1))</f>
        <v>pop</v>
      </c>
      <c r="S1675" s="15">
        <f t="shared" si="52"/>
        <v>42039.878379629634</v>
      </c>
      <c r="T1675" s="15">
        <f t="shared" si="53"/>
        <v>42069.878379629634</v>
      </c>
    </row>
    <row r="1676" spans="1:20" ht="60" x14ac:dyDescent="0.25">
      <c r="A1676">
        <v>1674</v>
      </c>
      <c r="B1676" s="3" t="s">
        <v>3422</v>
      </c>
      <c r="C1676" s="3" t="s">
        <v>3423</v>
      </c>
      <c r="D1676" s="12">
        <v>5000</v>
      </c>
      <c r="E1676" s="12">
        <v>10085</v>
      </c>
      <c r="F1676" t="s">
        <v>16</v>
      </c>
      <c r="G1676" t="s">
        <v>17</v>
      </c>
      <c r="H1676" t="s">
        <v>18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3357</v>
      </c>
      <c r="O1676" s="8">
        <f>E1676/D1676*100</f>
        <v>201.7</v>
      </c>
      <c r="P1676" s="12">
        <f>E1676/L1676</f>
        <v>89.247787610619469</v>
      </c>
      <c r="Q1676" t="str">
        <f>LEFT(N1676,SEARCH("/",N1676,1)-1)</f>
        <v>music</v>
      </c>
      <c r="R1676" t="str">
        <f>RIGHT(N1676,LEN(N1676)-SEARCH("/",N1676,1))</f>
        <v>pop</v>
      </c>
      <c r="S1676" s="15">
        <f t="shared" si="52"/>
        <v>42569.605393518519</v>
      </c>
      <c r="T1676" s="15">
        <f t="shared" si="53"/>
        <v>42600.290972222225</v>
      </c>
    </row>
    <row r="1677" spans="1:20" ht="30" x14ac:dyDescent="0.25">
      <c r="A1677">
        <v>1675</v>
      </c>
      <c r="B1677" s="3" t="s">
        <v>3424</v>
      </c>
      <c r="C1677" s="3" t="s">
        <v>3425</v>
      </c>
      <c r="D1677" s="12">
        <v>1000</v>
      </c>
      <c r="E1677" s="12">
        <v>1374.16</v>
      </c>
      <c r="F1677" t="s">
        <v>16</v>
      </c>
      <c r="G1677" t="s">
        <v>17</v>
      </c>
      <c r="H1677" t="s">
        <v>18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3357</v>
      </c>
      <c r="O1677" s="8">
        <f>E1677/D1677*100</f>
        <v>137.416</v>
      </c>
      <c r="P1677" s="12">
        <f>E1677/L1677</f>
        <v>40.416470588235299</v>
      </c>
      <c r="Q1677" t="str">
        <f>LEFT(N1677,SEARCH("/",N1677,1)-1)</f>
        <v>music</v>
      </c>
      <c r="R1677" t="str">
        <f>RIGHT(N1677,LEN(N1677)-SEARCH("/",N1677,1))</f>
        <v>pop</v>
      </c>
      <c r="S1677" s="15">
        <f t="shared" si="52"/>
        <v>40802.733101851853</v>
      </c>
      <c r="T1677" s="15">
        <f t="shared" si="53"/>
        <v>40832.918749999997</v>
      </c>
    </row>
    <row r="1678" spans="1:20" ht="45" x14ac:dyDescent="0.25">
      <c r="A1678">
        <v>1676</v>
      </c>
      <c r="B1678" s="3" t="s">
        <v>3426</v>
      </c>
      <c r="C1678" s="3" t="s">
        <v>3427</v>
      </c>
      <c r="D1678" s="12">
        <v>3000</v>
      </c>
      <c r="E1678" s="12">
        <v>3460</v>
      </c>
      <c r="F1678" t="s">
        <v>16</v>
      </c>
      <c r="G1678" t="s">
        <v>17</v>
      </c>
      <c r="H1678" t="s">
        <v>18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3357</v>
      </c>
      <c r="O1678" s="8">
        <f>E1678/D1678*100</f>
        <v>115.33333333333333</v>
      </c>
      <c r="P1678" s="12">
        <f>E1678/L1678</f>
        <v>82.38095238095238</v>
      </c>
      <c r="Q1678" t="str">
        <f>LEFT(N1678,SEARCH("/",N1678,1)-1)</f>
        <v>music</v>
      </c>
      <c r="R1678" t="str">
        <f>RIGHT(N1678,LEN(N1678)-SEARCH("/",N1678,1))</f>
        <v>pop</v>
      </c>
      <c r="S1678" s="15">
        <f t="shared" si="52"/>
        <v>40973.72623842593</v>
      </c>
      <c r="T1678" s="15">
        <f t="shared" si="53"/>
        <v>41020.165972222225</v>
      </c>
    </row>
    <row r="1679" spans="1:20" ht="45" x14ac:dyDescent="0.25">
      <c r="A1679">
        <v>1677</v>
      </c>
      <c r="B1679" s="3" t="s">
        <v>3428</v>
      </c>
      <c r="C1679" s="3" t="s">
        <v>3429</v>
      </c>
      <c r="D1679" s="12">
        <v>6000</v>
      </c>
      <c r="E1679" s="12">
        <v>6700</v>
      </c>
      <c r="F1679" t="s">
        <v>16</v>
      </c>
      <c r="G1679" t="s">
        <v>54</v>
      </c>
      <c r="H1679" t="s">
        <v>55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3357</v>
      </c>
      <c r="O1679" s="8">
        <f>E1679/D1679*100</f>
        <v>111.66666666666667</v>
      </c>
      <c r="P1679" s="12">
        <f>E1679/L1679</f>
        <v>159.52380952380952</v>
      </c>
      <c r="Q1679" t="str">
        <f>LEFT(N1679,SEARCH("/",N1679,1)-1)</f>
        <v>music</v>
      </c>
      <c r="R1679" t="str">
        <f>RIGHT(N1679,LEN(N1679)-SEARCH("/",N1679,1))</f>
        <v>pop</v>
      </c>
      <c r="S1679" s="15">
        <f t="shared" si="52"/>
        <v>42416.407129629632</v>
      </c>
      <c r="T1679" s="15">
        <f t="shared" si="53"/>
        <v>42476.249305555553</v>
      </c>
    </row>
    <row r="1680" spans="1:20" ht="45" x14ac:dyDescent="0.25">
      <c r="A1680">
        <v>1678</v>
      </c>
      <c r="B1680" s="3" t="s">
        <v>3430</v>
      </c>
      <c r="C1680" s="3" t="s">
        <v>3431</v>
      </c>
      <c r="D1680" s="12">
        <v>1500</v>
      </c>
      <c r="E1680" s="12">
        <v>1776</v>
      </c>
      <c r="F1680" t="s">
        <v>16</v>
      </c>
      <c r="G1680" t="s">
        <v>17</v>
      </c>
      <c r="H1680" t="s">
        <v>18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3357</v>
      </c>
      <c r="O1680" s="8">
        <f>E1680/D1680*100</f>
        <v>118.39999999999999</v>
      </c>
      <c r="P1680" s="12">
        <f>E1680/L1680</f>
        <v>36.244897959183675</v>
      </c>
      <c r="Q1680" t="str">
        <f>LEFT(N1680,SEARCH("/",N1680,1)-1)</f>
        <v>music</v>
      </c>
      <c r="R1680" t="str">
        <f>RIGHT(N1680,LEN(N1680)-SEARCH("/",N1680,1))</f>
        <v>pop</v>
      </c>
      <c r="S1680" s="15">
        <f t="shared" si="52"/>
        <v>41662.854988425926</v>
      </c>
      <c r="T1680" s="15">
        <f t="shared" si="53"/>
        <v>41676.854988425926</v>
      </c>
    </row>
    <row r="1681" spans="1:20" ht="60" x14ac:dyDescent="0.25">
      <c r="A1681">
        <v>1679</v>
      </c>
      <c r="B1681" s="3" t="s">
        <v>3432</v>
      </c>
      <c r="C1681" s="3" t="s">
        <v>3433</v>
      </c>
      <c r="D1681" s="12">
        <v>2000</v>
      </c>
      <c r="E1681" s="12">
        <v>3500</v>
      </c>
      <c r="F1681" t="s">
        <v>16</v>
      </c>
      <c r="G1681" t="s">
        <v>17</v>
      </c>
      <c r="H1681" t="s">
        <v>18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3357</v>
      </c>
      <c r="O1681" s="8">
        <f>E1681/D1681*100</f>
        <v>175</v>
      </c>
      <c r="P1681" s="12">
        <f>E1681/L1681</f>
        <v>62.5</v>
      </c>
      <c r="Q1681" t="str">
        <f>LEFT(N1681,SEARCH("/",N1681,1)-1)</f>
        <v>music</v>
      </c>
      <c r="R1681" t="str">
        <f>RIGHT(N1681,LEN(N1681)-SEARCH("/",N1681,1))</f>
        <v>pop</v>
      </c>
      <c r="S1681" s="15">
        <f t="shared" si="52"/>
        <v>40723.068807870368</v>
      </c>
      <c r="T1681" s="15">
        <f t="shared" si="53"/>
        <v>40746.068807870368</v>
      </c>
    </row>
    <row r="1682" spans="1:20" ht="30" x14ac:dyDescent="0.25">
      <c r="A1682">
        <v>1680</v>
      </c>
      <c r="B1682" s="3" t="s">
        <v>3434</v>
      </c>
      <c r="C1682" s="3" t="s">
        <v>3435</v>
      </c>
      <c r="D1682" s="12">
        <v>1000</v>
      </c>
      <c r="E1682" s="12">
        <v>1175</v>
      </c>
      <c r="F1682" t="s">
        <v>16</v>
      </c>
      <c r="G1682" t="s">
        <v>17</v>
      </c>
      <c r="H1682" t="s">
        <v>18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3357</v>
      </c>
      <c r="O1682" s="8">
        <f>E1682/D1682*100</f>
        <v>117.5</v>
      </c>
      <c r="P1682" s="12">
        <f>E1682/L1682</f>
        <v>47</v>
      </c>
      <c r="Q1682" t="str">
        <f>LEFT(N1682,SEARCH("/",N1682,1)-1)</f>
        <v>music</v>
      </c>
      <c r="R1682" t="str">
        <f>RIGHT(N1682,LEN(N1682)-SEARCH("/",N1682,1))</f>
        <v>pop</v>
      </c>
      <c r="S1682" s="15">
        <f t="shared" si="52"/>
        <v>41802.757719907408</v>
      </c>
      <c r="T1682" s="15">
        <f t="shared" si="53"/>
        <v>41832.757719907408</v>
      </c>
    </row>
    <row r="1683" spans="1:20" ht="60" x14ac:dyDescent="0.25">
      <c r="A1683">
        <v>1681</v>
      </c>
      <c r="B1683" s="3" t="s">
        <v>3436</v>
      </c>
      <c r="C1683" s="3" t="s">
        <v>3437</v>
      </c>
      <c r="D1683" s="12">
        <v>65000</v>
      </c>
      <c r="E1683" s="12">
        <v>65924.38</v>
      </c>
      <c r="F1683" t="s">
        <v>3438</v>
      </c>
      <c r="G1683" t="s">
        <v>17</v>
      </c>
      <c r="H1683" t="s">
        <v>18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3439</v>
      </c>
      <c r="O1683" s="8">
        <f>E1683/D1683*100</f>
        <v>101.42212307692309</v>
      </c>
      <c r="P1683" s="12">
        <f>E1683/L1683</f>
        <v>74.575090497737563</v>
      </c>
      <c r="Q1683" t="str">
        <f>LEFT(N1683,SEARCH("/",N1683,1)-1)</f>
        <v>music</v>
      </c>
      <c r="R1683" t="str">
        <f>RIGHT(N1683,LEN(N1683)-SEARCH("/",N1683,1))</f>
        <v>faith</v>
      </c>
      <c r="S1683" s="15">
        <f t="shared" si="52"/>
        <v>42774.121342592596</v>
      </c>
      <c r="T1683" s="15">
        <f t="shared" si="53"/>
        <v>42823.083333333328</v>
      </c>
    </row>
    <row r="1684" spans="1:20" ht="45" x14ac:dyDescent="0.25">
      <c r="A1684">
        <v>1682</v>
      </c>
      <c r="B1684" s="3" t="s">
        <v>3440</v>
      </c>
      <c r="C1684" s="3" t="s">
        <v>3441</v>
      </c>
      <c r="D1684" s="12">
        <v>6000</v>
      </c>
      <c r="E1684" s="12">
        <v>0</v>
      </c>
      <c r="F1684" t="s">
        <v>3438</v>
      </c>
      <c r="G1684" t="s">
        <v>17</v>
      </c>
      <c r="H1684" t="s">
        <v>18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3439</v>
      </c>
      <c r="O1684" s="8">
        <f>E1684/D1684*100</f>
        <v>0</v>
      </c>
      <c r="P1684" s="12" t="e">
        <f>E1684/L1684</f>
        <v>#DIV/0!</v>
      </c>
      <c r="Q1684" t="str">
        <f>LEFT(N1684,SEARCH("/",N1684,1)-1)</f>
        <v>music</v>
      </c>
      <c r="R1684" t="str">
        <f>RIGHT(N1684,LEN(N1684)-SEARCH("/",N1684,1))</f>
        <v>faith</v>
      </c>
      <c r="S1684" s="15">
        <f t="shared" si="52"/>
        <v>42779.21365740741</v>
      </c>
      <c r="T1684" s="15">
        <f t="shared" si="53"/>
        <v>42839.171990740739</v>
      </c>
    </row>
    <row r="1685" spans="1:20" ht="45" x14ac:dyDescent="0.25">
      <c r="A1685">
        <v>1683</v>
      </c>
      <c r="B1685" s="3" t="s">
        <v>3442</v>
      </c>
      <c r="C1685" s="3" t="s">
        <v>3443</v>
      </c>
      <c r="D1685" s="12">
        <v>3500</v>
      </c>
      <c r="E1685" s="12">
        <v>760</v>
      </c>
      <c r="F1685" t="s">
        <v>3438</v>
      </c>
      <c r="G1685" t="s">
        <v>179</v>
      </c>
      <c r="H1685" t="s">
        <v>55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3439</v>
      </c>
      <c r="O1685" s="8">
        <f>E1685/D1685*100</f>
        <v>21.714285714285715</v>
      </c>
      <c r="P1685" s="12">
        <f>E1685/L1685</f>
        <v>76</v>
      </c>
      <c r="Q1685" t="str">
        <f>LEFT(N1685,SEARCH("/",N1685,1)-1)</f>
        <v>music</v>
      </c>
      <c r="R1685" t="str">
        <f>RIGHT(N1685,LEN(N1685)-SEARCH("/",N1685,1))</f>
        <v>faith</v>
      </c>
      <c r="S1685" s="15">
        <f t="shared" si="52"/>
        <v>42808.781689814816</v>
      </c>
      <c r="T1685" s="15">
        <f t="shared" si="53"/>
        <v>42832.781689814816</v>
      </c>
    </row>
    <row r="1686" spans="1:20" ht="30" x14ac:dyDescent="0.25">
      <c r="A1686">
        <v>1684</v>
      </c>
      <c r="B1686" s="3" t="s">
        <v>3444</v>
      </c>
      <c r="C1686" s="3" t="s">
        <v>3445</v>
      </c>
      <c r="D1686" s="12">
        <v>8000</v>
      </c>
      <c r="E1686" s="12">
        <v>8730</v>
      </c>
      <c r="F1686" t="s">
        <v>3438</v>
      </c>
      <c r="G1686" t="s">
        <v>17</v>
      </c>
      <c r="H1686" t="s">
        <v>18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3439</v>
      </c>
      <c r="O1686" s="8">
        <f>E1686/D1686*100</f>
        <v>109.125</v>
      </c>
      <c r="P1686" s="12">
        <f>E1686/L1686</f>
        <v>86.43564356435644</v>
      </c>
      <c r="Q1686" t="str">
        <f>LEFT(N1686,SEARCH("/",N1686,1)-1)</f>
        <v>music</v>
      </c>
      <c r="R1686" t="str">
        <f>RIGHT(N1686,LEN(N1686)-SEARCH("/",N1686,1))</f>
        <v>faith</v>
      </c>
      <c r="S1686" s="15">
        <f t="shared" si="52"/>
        <v>42783.815289351856</v>
      </c>
      <c r="T1686" s="15">
        <f t="shared" si="53"/>
        <v>42811.773622685185</v>
      </c>
    </row>
    <row r="1687" spans="1:20" ht="60" x14ac:dyDescent="0.25">
      <c r="A1687">
        <v>1685</v>
      </c>
      <c r="B1687" s="3" t="s">
        <v>3446</v>
      </c>
      <c r="C1687" s="3" t="s">
        <v>3447</v>
      </c>
      <c r="D1687" s="12">
        <v>350</v>
      </c>
      <c r="E1687" s="12">
        <v>360</v>
      </c>
      <c r="F1687" t="s">
        <v>3438</v>
      </c>
      <c r="G1687" t="s">
        <v>17</v>
      </c>
      <c r="H1687" t="s">
        <v>18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3439</v>
      </c>
      <c r="O1687" s="8">
        <f>E1687/D1687*100</f>
        <v>102.85714285714285</v>
      </c>
      <c r="P1687" s="12">
        <f>E1687/L1687</f>
        <v>24</v>
      </c>
      <c r="Q1687" t="str">
        <f>LEFT(N1687,SEARCH("/",N1687,1)-1)</f>
        <v>music</v>
      </c>
      <c r="R1687" t="str">
        <f>RIGHT(N1687,LEN(N1687)-SEARCH("/",N1687,1))</f>
        <v>faith</v>
      </c>
      <c r="S1687" s="15">
        <f t="shared" si="52"/>
        <v>42788.2502662037</v>
      </c>
      <c r="T1687" s="15">
        <f t="shared" si="53"/>
        <v>42818.208599537036</v>
      </c>
    </row>
    <row r="1688" spans="1:20" ht="60" x14ac:dyDescent="0.25">
      <c r="A1688">
        <v>1686</v>
      </c>
      <c r="B1688" s="3" t="s">
        <v>3448</v>
      </c>
      <c r="C1688" s="3" t="s">
        <v>3449</v>
      </c>
      <c r="D1688" s="12">
        <v>5000</v>
      </c>
      <c r="E1688" s="12">
        <v>18</v>
      </c>
      <c r="F1688" t="s">
        <v>3438</v>
      </c>
      <c r="G1688" t="s">
        <v>159</v>
      </c>
      <c r="H1688" t="s">
        <v>160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3439</v>
      </c>
      <c r="O1688" s="8">
        <f>E1688/D1688*100</f>
        <v>0.36</v>
      </c>
      <c r="P1688" s="12">
        <f>E1688/L1688</f>
        <v>18</v>
      </c>
      <c r="Q1688" t="str">
        <f>LEFT(N1688,SEARCH("/",N1688,1)-1)</f>
        <v>music</v>
      </c>
      <c r="R1688" t="str">
        <f>RIGHT(N1688,LEN(N1688)-SEARCH("/",N1688,1))</f>
        <v>faith</v>
      </c>
      <c r="S1688" s="15">
        <f t="shared" si="52"/>
        <v>42792.843969907408</v>
      </c>
      <c r="T1688" s="15">
        <f t="shared" si="53"/>
        <v>42852.802303240736</v>
      </c>
    </row>
    <row r="1689" spans="1:20" ht="60" x14ac:dyDescent="0.25">
      <c r="A1689">
        <v>1687</v>
      </c>
      <c r="B1689" s="3" t="s">
        <v>3450</v>
      </c>
      <c r="C1689" s="3" t="s">
        <v>3451</v>
      </c>
      <c r="D1689" s="12">
        <v>10000</v>
      </c>
      <c r="E1689" s="12">
        <v>3125</v>
      </c>
      <c r="F1689" t="s">
        <v>3438</v>
      </c>
      <c r="G1689" t="s">
        <v>17</v>
      </c>
      <c r="H1689" t="s">
        <v>18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3439</v>
      </c>
      <c r="O1689" s="8">
        <f>E1689/D1689*100</f>
        <v>31.25</v>
      </c>
      <c r="P1689" s="12">
        <f>E1689/L1689</f>
        <v>80.128205128205124</v>
      </c>
      <c r="Q1689" t="str">
        <f>LEFT(N1689,SEARCH("/",N1689,1)-1)</f>
        <v>music</v>
      </c>
      <c r="R1689" t="str">
        <f>RIGHT(N1689,LEN(N1689)-SEARCH("/",N1689,1))</f>
        <v>faith</v>
      </c>
      <c r="S1689" s="15">
        <f t="shared" si="52"/>
        <v>42802.046817129631</v>
      </c>
      <c r="T1689" s="15">
        <f t="shared" si="53"/>
        <v>42835.84375</v>
      </c>
    </row>
    <row r="1690" spans="1:20" ht="60" x14ac:dyDescent="0.25">
      <c r="A1690">
        <v>1688</v>
      </c>
      <c r="B1690" s="3" t="s">
        <v>3452</v>
      </c>
      <c r="C1690" s="3" t="s">
        <v>3453</v>
      </c>
      <c r="D1690" s="12">
        <v>4000</v>
      </c>
      <c r="E1690" s="12">
        <v>1772</v>
      </c>
      <c r="F1690" t="s">
        <v>3438</v>
      </c>
      <c r="G1690" t="s">
        <v>17</v>
      </c>
      <c r="H1690" t="s">
        <v>18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3439</v>
      </c>
      <c r="O1690" s="8">
        <f>E1690/D1690*100</f>
        <v>44.3</v>
      </c>
      <c r="P1690" s="12">
        <f>E1690/L1690</f>
        <v>253.14285714285714</v>
      </c>
      <c r="Q1690" t="str">
        <f>LEFT(N1690,SEARCH("/",N1690,1)-1)</f>
        <v>music</v>
      </c>
      <c r="R1690" t="str">
        <f>RIGHT(N1690,LEN(N1690)-SEARCH("/",N1690,1))</f>
        <v>faith</v>
      </c>
      <c r="S1690" s="15">
        <f t="shared" si="52"/>
        <v>42804.534652777773</v>
      </c>
      <c r="T1690" s="15">
        <f t="shared" si="53"/>
        <v>42834.492986111116</v>
      </c>
    </row>
    <row r="1691" spans="1:20" ht="30" x14ac:dyDescent="0.25">
      <c r="A1691">
        <v>1689</v>
      </c>
      <c r="B1691" s="3" t="s">
        <v>3454</v>
      </c>
      <c r="C1691" s="3" t="s">
        <v>3455</v>
      </c>
      <c r="D1691" s="12">
        <v>2400</v>
      </c>
      <c r="E1691" s="12">
        <v>2400</v>
      </c>
      <c r="F1691" t="s">
        <v>3438</v>
      </c>
      <c r="G1691" t="s">
        <v>17</v>
      </c>
      <c r="H1691" t="s">
        <v>18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3439</v>
      </c>
      <c r="O1691" s="8">
        <f>E1691/D1691*100</f>
        <v>100</v>
      </c>
      <c r="P1691" s="12">
        <f>E1691/L1691</f>
        <v>171.42857142857142</v>
      </c>
      <c r="Q1691" t="str">
        <f>LEFT(N1691,SEARCH("/",N1691,1)-1)</f>
        <v>music</v>
      </c>
      <c r="R1691" t="str">
        <f>RIGHT(N1691,LEN(N1691)-SEARCH("/",N1691,1))</f>
        <v>faith</v>
      </c>
      <c r="S1691" s="15">
        <f t="shared" si="52"/>
        <v>42780.942476851851</v>
      </c>
      <c r="T1691" s="15">
        <f t="shared" si="53"/>
        <v>42810.900810185187</v>
      </c>
    </row>
    <row r="1692" spans="1:20" ht="45" x14ac:dyDescent="0.25">
      <c r="A1692">
        <v>1690</v>
      </c>
      <c r="B1692" s="3" t="s">
        <v>3456</v>
      </c>
      <c r="C1692" s="3" t="s">
        <v>3457</v>
      </c>
      <c r="D1692" s="12">
        <v>2500</v>
      </c>
      <c r="E1692" s="12">
        <v>635</v>
      </c>
      <c r="F1692" t="s">
        <v>3438</v>
      </c>
      <c r="G1692" t="s">
        <v>17</v>
      </c>
      <c r="H1692" t="s">
        <v>18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3439</v>
      </c>
      <c r="O1692" s="8">
        <f>E1692/D1692*100</f>
        <v>25.4</v>
      </c>
      <c r="P1692" s="12">
        <f>E1692/L1692</f>
        <v>57.727272727272727</v>
      </c>
      <c r="Q1692" t="str">
        <f>LEFT(N1692,SEARCH("/",N1692,1)-1)</f>
        <v>music</v>
      </c>
      <c r="R1692" t="str">
        <f>RIGHT(N1692,LEN(N1692)-SEARCH("/",N1692,1))</f>
        <v>faith</v>
      </c>
      <c r="S1692" s="15">
        <f t="shared" si="52"/>
        <v>42801.43104166667</v>
      </c>
      <c r="T1692" s="15">
        <f t="shared" si="53"/>
        <v>42831.389374999999</v>
      </c>
    </row>
    <row r="1693" spans="1:20" ht="60" x14ac:dyDescent="0.25">
      <c r="A1693">
        <v>1691</v>
      </c>
      <c r="B1693" s="3" t="s">
        <v>3458</v>
      </c>
      <c r="C1693" s="3" t="s">
        <v>3459</v>
      </c>
      <c r="D1693" s="12">
        <v>30000</v>
      </c>
      <c r="E1693" s="12">
        <v>10042</v>
      </c>
      <c r="F1693" t="s">
        <v>3438</v>
      </c>
      <c r="G1693" t="s">
        <v>17</v>
      </c>
      <c r="H1693" t="s">
        <v>18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3439</v>
      </c>
      <c r="O1693" s="8">
        <f>E1693/D1693*100</f>
        <v>33.473333333333329</v>
      </c>
      <c r="P1693" s="12">
        <f>E1693/L1693</f>
        <v>264.26315789473682</v>
      </c>
      <c r="Q1693" t="str">
        <f>LEFT(N1693,SEARCH("/",N1693,1)-1)</f>
        <v>music</v>
      </c>
      <c r="R1693" t="str">
        <f>RIGHT(N1693,LEN(N1693)-SEARCH("/",N1693,1))</f>
        <v>faith</v>
      </c>
      <c r="S1693" s="15">
        <f t="shared" si="52"/>
        <v>42795.701481481476</v>
      </c>
      <c r="T1693" s="15">
        <f t="shared" si="53"/>
        <v>42828.041666666672</v>
      </c>
    </row>
    <row r="1694" spans="1:20" ht="45" x14ac:dyDescent="0.25">
      <c r="A1694">
        <v>1692</v>
      </c>
      <c r="B1694" s="3" t="s">
        <v>3460</v>
      </c>
      <c r="C1694" s="3" t="s">
        <v>3461</v>
      </c>
      <c r="D1694" s="12">
        <v>5000</v>
      </c>
      <c r="E1694" s="12">
        <v>2390</v>
      </c>
      <c r="F1694" t="s">
        <v>3438</v>
      </c>
      <c r="G1694" t="s">
        <v>17</v>
      </c>
      <c r="H1694" t="s">
        <v>18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3439</v>
      </c>
      <c r="O1694" s="8">
        <f>E1694/D1694*100</f>
        <v>47.8</v>
      </c>
      <c r="P1694" s="12">
        <f>E1694/L1694</f>
        <v>159.33333333333334</v>
      </c>
      <c r="Q1694" t="str">
        <f>LEFT(N1694,SEARCH("/",N1694,1)-1)</f>
        <v>music</v>
      </c>
      <c r="R1694" t="str">
        <f>RIGHT(N1694,LEN(N1694)-SEARCH("/",N1694,1))</f>
        <v>faith</v>
      </c>
      <c r="S1694" s="15">
        <f t="shared" si="52"/>
        <v>42788.151238425926</v>
      </c>
      <c r="T1694" s="15">
        <f t="shared" si="53"/>
        <v>42820.999305555553</v>
      </c>
    </row>
    <row r="1695" spans="1:20" ht="60" x14ac:dyDescent="0.25">
      <c r="A1695">
        <v>1693</v>
      </c>
      <c r="B1695" s="3" t="s">
        <v>3462</v>
      </c>
      <c r="C1695" s="3" t="s">
        <v>3463</v>
      </c>
      <c r="D1695" s="12">
        <v>3000</v>
      </c>
      <c r="E1695" s="12">
        <v>280</v>
      </c>
      <c r="F1695" t="s">
        <v>3438</v>
      </c>
      <c r="G1695" t="s">
        <v>24</v>
      </c>
      <c r="H1695" t="s">
        <v>25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3439</v>
      </c>
      <c r="O1695" s="8">
        <f>E1695/D1695*100</f>
        <v>9.3333333333333339</v>
      </c>
      <c r="P1695" s="12">
        <f>E1695/L1695</f>
        <v>35</v>
      </c>
      <c r="Q1695" t="str">
        <f>LEFT(N1695,SEARCH("/",N1695,1)-1)</f>
        <v>music</v>
      </c>
      <c r="R1695" t="str">
        <f>RIGHT(N1695,LEN(N1695)-SEARCH("/",N1695,1))</f>
        <v>faith</v>
      </c>
      <c r="S1695" s="15">
        <f t="shared" si="52"/>
        <v>42803.920277777783</v>
      </c>
      <c r="T1695" s="15">
        <f t="shared" si="53"/>
        <v>42834.833333333328</v>
      </c>
    </row>
    <row r="1696" spans="1:20" ht="60" x14ac:dyDescent="0.25">
      <c r="A1696">
        <v>1694</v>
      </c>
      <c r="B1696" s="3" t="s">
        <v>3464</v>
      </c>
      <c r="C1696" s="3" t="s">
        <v>3465</v>
      </c>
      <c r="D1696" s="12">
        <v>10000</v>
      </c>
      <c r="E1696" s="12">
        <v>5</v>
      </c>
      <c r="F1696" t="s">
        <v>3438</v>
      </c>
      <c r="G1696" t="s">
        <v>17</v>
      </c>
      <c r="H1696" t="s">
        <v>18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3439</v>
      </c>
      <c r="O1696" s="8">
        <f>E1696/D1696*100</f>
        <v>0.05</v>
      </c>
      <c r="P1696" s="12">
        <f>E1696/L1696</f>
        <v>5</v>
      </c>
      <c r="Q1696" t="str">
        <f>LEFT(N1696,SEARCH("/",N1696,1)-1)</f>
        <v>music</v>
      </c>
      <c r="R1696" t="str">
        <f>RIGHT(N1696,LEN(N1696)-SEARCH("/",N1696,1))</f>
        <v>faith</v>
      </c>
      <c r="S1696" s="15">
        <f t="shared" si="52"/>
        <v>42791.669837962967</v>
      </c>
      <c r="T1696" s="15">
        <f t="shared" si="53"/>
        <v>42821.191666666666</v>
      </c>
    </row>
    <row r="1697" spans="1:20" ht="60" x14ac:dyDescent="0.25">
      <c r="A1697">
        <v>1695</v>
      </c>
      <c r="B1697" s="3" t="s">
        <v>3466</v>
      </c>
      <c r="C1697" s="3" t="s">
        <v>3467</v>
      </c>
      <c r="D1697" s="12">
        <v>12000</v>
      </c>
      <c r="E1697" s="12">
        <v>1405</v>
      </c>
      <c r="F1697" t="s">
        <v>3438</v>
      </c>
      <c r="G1697" t="s">
        <v>17</v>
      </c>
      <c r="H1697" t="s">
        <v>18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3439</v>
      </c>
      <c r="O1697" s="8">
        <f>E1697/D1697*100</f>
        <v>11.708333333333334</v>
      </c>
      <c r="P1697" s="12">
        <f>E1697/L1697</f>
        <v>61.086956521739133</v>
      </c>
      <c r="Q1697" t="str">
        <f>LEFT(N1697,SEARCH("/",N1697,1)-1)</f>
        <v>music</v>
      </c>
      <c r="R1697" t="str">
        <f>RIGHT(N1697,LEN(N1697)-SEARCH("/",N1697,1))</f>
        <v>faith</v>
      </c>
      <c r="S1697" s="15">
        <f t="shared" si="52"/>
        <v>42801.031412037039</v>
      </c>
      <c r="T1697" s="15">
        <f t="shared" si="53"/>
        <v>42835.041666666672</v>
      </c>
    </row>
    <row r="1698" spans="1:20" ht="60" x14ac:dyDescent="0.25">
      <c r="A1698">
        <v>1696</v>
      </c>
      <c r="B1698" s="3" t="s">
        <v>3468</v>
      </c>
      <c r="C1698" s="3" t="s">
        <v>3469</v>
      </c>
      <c r="D1698" s="12">
        <v>300000</v>
      </c>
      <c r="E1698" s="12">
        <v>0</v>
      </c>
      <c r="F1698" t="s">
        <v>3438</v>
      </c>
      <c r="G1698" t="s">
        <v>17</v>
      </c>
      <c r="H1698" t="s">
        <v>18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3439</v>
      </c>
      <c r="O1698" s="8">
        <f>E1698/D1698*100</f>
        <v>0</v>
      </c>
      <c r="P1698" s="12" t="e">
        <f>E1698/L1698</f>
        <v>#DIV/0!</v>
      </c>
      <c r="Q1698" t="str">
        <f>LEFT(N1698,SEARCH("/",N1698,1)-1)</f>
        <v>music</v>
      </c>
      <c r="R1698" t="str">
        <f>RIGHT(N1698,LEN(N1698)-SEARCH("/",N1698,1))</f>
        <v>faith</v>
      </c>
      <c r="S1698" s="15">
        <f t="shared" si="52"/>
        <v>42796.069571759261</v>
      </c>
      <c r="T1698" s="15">
        <f t="shared" si="53"/>
        <v>42826.027905092589</v>
      </c>
    </row>
    <row r="1699" spans="1:20" ht="45" x14ac:dyDescent="0.25">
      <c r="A1699">
        <v>1697</v>
      </c>
      <c r="B1699" s="3" t="s">
        <v>3470</v>
      </c>
      <c r="C1699" s="3" t="s">
        <v>3471</v>
      </c>
      <c r="D1699" s="12">
        <v>12500</v>
      </c>
      <c r="E1699" s="12">
        <v>2526</v>
      </c>
      <c r="F1699" t="s">
        <v>3438</v>
      </c>
      <c r="G1699" t="s">
        <v>17</v>
      </c>
      <c r="H1699" t="s">
        <v>18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3439</v>
      </c>
      <c r="O1699" s="8">
        <f>E1699/D1699*100</f>
        <v>20.208000000000002</v>
      </c>
      <c r="P1699" s="12">
        <f>E1699/L1699</f>
        <v>114.81818181818181</v>
      </c>
      <c r="Q1699" t="str">
        <f>LEFT(N1699,SEARCH("/",N1699,1)-1)</f>
        <v>music</v>
      </c>
      <c r="R1699" t="str">
        <f>RIGHT(N1699,LEN(N1699)-SEARCH("/",N1699,1))</f>
        <v>faith</v>
      </c>
      <c r="S1699" s="15">
        <f t="shared" si="52"/>
        <v>42805.032962962956</v>
      </c>
      <c r="T1699" s="15">
        <f t="shared" si="53"/>
        <v>42834.991296296299</v>
      </c>
    </row>
    <row r="1700" spans="1:20" ht="75" x14ac:dyDescent="0.25">
      <c r="A1700">
        <v>1698</v>
      </c>
      <c r="B1700" s="3" t="s">
        <v>3472</v>
      </c>
      <c r="C1700" s="3" t="s">
        <v>3473</v>
      </c>
      <c r="D1700" s="12">
        <v>125000</v>
      </c>
      <c r="E1700" s="12">
        <v>0</v>
      </c>
      <c r="F1700" t="s">
        <v>3438</v>
      </c>
      <c r="G1700" t="s">
        <v>17</v>
      </c>
      <c r="H1700" t="s">
        <v>18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3439</v>
      </c>
      <c r="O1700" s="8">
        <f>E1700/D1700*100</f>
        <v>0</v>
      </c>
      <c r="P1700" s="12" t="e">
        <f>E1700/L1700</f>
        <v>#DIV/0!</v>
      </c>
      <c r="Q1700" t="str">
        <f>LEFT(N1700,SEARCH("/",N1700,1)-1)</f>
        <v>music</v>
      </c>
      <c r="R1700" t="str">
        <f>RIGHT(N1700,LEN(N1700)-SEARCH("/",N1700,1))</f>
        <v>faith</v>
      </c>
      <c r="S1700" s="15">
        <f t="shared" si="52"/>
        <v>42796.207870370374</v>
      </c>
      <c r="T1700" s="15">
        <f t="shared" si="53"/>
        <v>42820.147916666669</v>
      </c>
    </row>
    <row r="1701" spans="1:20" ht="60" x14ac:dyDescent="0.25">
      <c r="A1701">
        <v>1699</v>
      </c>
      <c r="B1701" s="3" t="s">
        <v>3474</v>
      </c>
      <c r="C1701" s="3" t="s">
        <v>3475</v>
      </c>
      <c r="D1701" s="12">
        <v>5105</v>
      </c>
      <c r="E1701" s="12">
        <v>216</v>
      </c>
      <c r="F1701" t="s">
        <v>3438</v>
      </c>
      <c r="G1701" t="s">
        <v>17</v>
      </c>
      <c r="H1701" t="s">
        <v>18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3439</v>
      </c>
      <c r="O1701" s="8">
        <f>E1701/D1701*100</f>
        <v>4.2311459353574925</v>
      </c>
      <c r="P1701" s="12">
        <f>E1701/L1701</f>
        <v>54</v>
      </c>
      <c r="Q1701" t="str">
        <f>LEFT(N1701,SEARCH("/",N1701,1)-1)</f>
        <v>music</v>
      </c>
      <c r="R1701" t="str">
        <f>RIGHT(N1701,LEN(N1701)-SEARCH("/",N1701,1))</f>
        <v>faith</v>
      </c>
      <c r="S1701" s="15">
        <f t="shared" si="52"/>
        <v>42806.863946759258</v>
      </c>
      <c r="T1701" s="15">
        <f t="shared" si="53"/>
        <v>42836.863946759258</v>
      </c>
    </row>
    <row r="1702" spans="1:20" ht="60" x14ac:dyDescent="0.25">
      <c r="A1702">
        <v>1700</v>
      </c>
      <c r="B1702" s="3" t="s">
        <v>3476</v>
      </c>
      <c r="C1702" s="3" t="s">
        <v>3477</v>
      </c>
      <c r="D1702" s="12">
        <v>20000</v>
      </c>
      <c r="E1702" s="12">
        <v>5212</v>
      </c>
      <c r="F1702" t="s">
        <v>3438</v>
      </c>
      <c r="G1702" t="s">
        <v>17</v>
      </c>
      <c r="H1702" t="s">
        <v>18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3439</v>
      </c>
      <c r="O1702" s="8">
        <f>E1702/D1702*100</f>
        <v>26.06</v>
      </c>
      <c r="P1702" s="12">
        <f>E1702/L1702</f>
        <v>65.974683544303801</v>
      </c>
      <c r="Q1702" t="str">
        <f>LEFT(N1702,SEARCH("/",N1702,1)-1)</f>
        <v>music</v>
      </c>
      <c r="R1702" t="str">
        <f>RIGHT(N1702,LEN(N1702)-SEARCH("/",N1702,1))</f>
        <v>faith</v>
      </c>
      <c r="S1702" s="15">
        <f t="shared" si="52"/>
        <v>42796.071643518517</v>
      </c>
      <c r="T1702" s="15">
        <f t="shared" si="53"/>
        <v>42826.166666666672</v>
      </c>
    </row>
    <row r="1703" spans="1:20" ht="60" x14ac:dyDescent="0.25">
      <c r="A1703">
        <v>1701</v>
      </c>
      <c r="B1703" s="3" t="s">
        <v>3478</v>
      </c>
      <c r="C1703" s="3" t="s">
        <v>3479</v>
      </c>
      <c r="D1703" s="12">
        <v>5050</v>
      </c>
      <c r="E1703" s="12">
        <v>10</v>
      </c>
      <c r="F1703" t="s">
        <v>357</v>
      </c>
      <c r="G1703" t="s">
        <v>17</v>
      </c>
      <c r="H1703" t="s">
        <v>18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3439</v>
      </c>
      <c r="O1703" s="8">
        <f>E1703/D1703*100</f>
        <v>0.19801980198019803</v>
      </c>
      <c r="P1703" s="12">
        <f>E1703/L1703</f>
        <v>5</v>
      </c>
      <c r="Q1703" t="str">
        <f>LEFT(N1703,SEARCH("/",N1703,1)-1)</f>
        <v>music</v>
      </c>
      <c r="R1703" t="str">
        <f>RIGHT(N1703,LEN(N1703)-SEARCH("/",N1703,1))</f>
        <v>faith</v>
      </c>
      <c r="S1703" s="15">
        <f t="shared" si="52"/>
        <v>41989.664409722223</v>
      </c>
      <c r="T1703" s="15">
        <f t="shared" si="53"/>
        <v>42019.664409722223</v>
      </c>
    </row>
    <row r="1704" spans="1:20" ht="30" x14ac:dyDescent="0.25">
      <c r="A1704">
        <v>1702</v>
      </c>
      <c r="B1704" s="3" t="s">
        <v>3480</v>
      </c>
      <c r="C1704" s="3" t="s">
        <v>3481</v>
      </c>
      <c r="D1704" s="12">
        <v>16500</v>
      </c>
      <c r="E1704" s="12">
        <v>1</v>
      </c>
      <c r="F1704" t="s">
        <v>357</v>
      </c>
      <c r="G1704" t="s">
        <v>17</v>
      </c>
      <c r="H1704" t="s">
        <v>18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3439</v>
      </c>
      <c r="O1704" s="8">
        <f>E1704/D1704*100</f>
        <v>6.0606060606060606E-3</v>
      </c>
      <c r="P1704" s="12">
        <f>E1704/L1704</f>
        <v>1</v>
      </c>
      <c r="Q1704" t="str">
        <f>LEFT(N1704,SEARCH("/",N1704,1)-1)</f>
        <v>music</v>
      </c>
      <c r="R1704" t="str">
        <f>RIGHT(N1704,LEN(N1704)-SEARCH("/",N1704,1))</f>
        <v>faith</v>
      </c>
      <c r="S1704" s="15">
        <f t="shared" si="52"/>
        <v>42063.869791666672</v>
      </c>
      <c r="T1704" s="15">
        <f t="shared" si="53"/>
        <v>42093.828125</v>
      </c>
    </row>
    <row r="1705" spans="1:20" ht="60" x14ac:dyDescent="0.25">
      <c r="A1705">
        <v>1703</v>
      </c>
      <c r="B1705" s="3" t="s">
        <v>3482</v>
      </c>
      <c r="C1705" s="3" t="s">
        <v>3483</v>
      </c>
      <c r="D1705" s="12">
        <v>5000</v>
      </c>
      <c r="E1705" s="12">
        <v>51</v>
      </c>
      <c r="F1705" t="s">
        <v>357</v>
      </c>
      <c r="G1705" t="s">
        <v>17</v>
      </c>
      <c r="H1705" t="s">
        <v>18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3439</v>
      </c>
      <c r="O1705" s="8">
        <f>E1705/D1705*100</f>
        <v>1.02</v>
      </c>
      <c r="P1705" s="12">
        <f>E1705/L1705</f>
        <v>25.5</v>
      </c>
      <c r="Q1705" t="str">
        <f>LEFT(N1705,SEARCH("/",N1705,1)-1)</f>
        <v>music</v>
      </c>
      <c r="R1705" t="str">
        <f>RIGHT(N1705,LEN(N1705)-SEARCH("/",N1705,1))</f>
        <v>faith</v>
      </c>
      <c r="S1705" s="15">
        <f t="shared" si="52"/>
        <v>42187.281678240746</v>
      </c>
      <c r="T1705" s="15">
        <f t="shared" si="53"/>
        <v>42247.281678240746</v>
      </c>
    </row>
    <row r="1706" spans="1:20" ht="45" x14ac:dyDescent="0.25">
      <c r="A1706">
        <v>1704</v>
      </c>
      <c r="B1706" s="3" t="s">
        <v>3484</v>
      </c>
      <c r="C1706" s="3" t="s">
        <v>3485</v>
      </c>
      <c r="D1706" s="12">
        <v>2000</v>
      </c>
      <c r="E1706" s="12">
        <v>1302</v>
      </c>
      <c r="F1706" t="s">
        <v>357</v>
      </c>
      <c r="G1706" t="s">
        <v>17</v>
      </c>
      <c r="H1706" t="s">
        <v>18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3439</v>
      </c>
      <c r="O1706" s="8">
        <f>E1706/D1706*100</f>
        <v>65.100000000000009</v>
      </c>
      <c r="P1706" s="12">
        <f>E1706/L1706</f>
        <v>118.36363636363636</v>
      </c>
      <c r="Q1706" t="str">
        <f>LEFT(N1706,SEARCH("/",N1706,1)-1)</f>
        <v>music</v>
      </c>
      <c r="R1706" t="str">
        <f>RIGHT(N1706,LEN(N1706)-SEARCH("/",N1706,1))</f>
        <v>faith</v>
      </c>
      <c r="S1706" s="15">
        <f t="shared" si="52"/>
        <v>42021.139733796299</v>
      </c>
      <c r="T1706" s="15">
        <f t="shared" si="53"/>
        <v>42051.139733796299</v>
      </c>
    </row>
    <row r="1707" spans="1:20" ht="45" x14ac:dyDescent="0.25">
      <c r="A1707">
        <v>1705</v>
      </c>
      <c r="B1707" s="3" t="s">
        <v>3486</v>
      </c>
      <c r="C1707" s="3" t="s">
        <v>3487</v>
      </c>
      <c r="D1707" s="12">
        <v>2000</v>
      </c>
      <c r="E1707" s="12">
        <v>0</v>
      </c>
      <c r="F1707" t="s">
        <v>357</v>
      </c>
      <c r="G1707" t="s">
        <v>17</v>
      </c>
      <c r="H1707" t="s">
        <v>18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3439</v>
      </c>
      <c r="O1707" s="8">
        <f>E1707/D1707*100</f>
        <v>0</v>
      </c>
      <c r="P1707" s="12" t="e">
        <f>E1707/L1707</f>
        <v>#DIV/0!</v>
      </c>
      <c r="Q1707" t="str">
        <f>LEFT(N1707,SEARCH("/",N1707,1)-1)</f>
        <v>music</v>
      </c>
      <c r="R1707" t="str">
        <f>RIGHT(N1707,LEN(N1707)-SEARCH("/",N1707,1))</f>
        <v>faith</v>
      </c>
      <c r="S1707" s="15">
        <f t="shared" si="52"/>
        <v>42245.016736111109</v>
      </c>
      <c r="T1707" s="15">
        <f t="shared" si="53"/>
        <v>42256.666666666672</v>
      </c>
    </row>
    <row r="1708" spans="1:20" ht="45" x14ac:dyDescent="0.25">
      <c r="A1708">
        <v>1706</v>
      </c>
      <c r="B1708" s="3" t="s">
        <v>3488</v>
      </c>
      <c r="C1708" s="3" t="s">
        <v>3489</v>
      </c>
      <c r="D1708" s="12">
        <v>5500</v>
      </c>
      <c r="E1708" s="12">
        <v>0</v>
      </c>
      <c r="F1708" t="s">
        <v>357</v>
      </c>
      <c r="G1708" t="s">
        <v>502</v>
      </c>
      <c r="H1708" t="s">
        <v>55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3439</v>
      </c>
      <c r="O1708" s="8">
        <f>E1708/D1708*100</f>
        <v>0</v>
      </c>
      <c r="P1708" s="12" t="e">
        <f>E1708/L1708</f>
        <v>#DIV/0!</v>
      </c>
      <c r="Q1708" t="str">
        <f>LEFT(N1708,SEARCH("/",N1708,1)-1)</f>
        <v>music</v>
      </c>
      <c r="R1708" t="str">
        <f>RIGHT(N1708,LEN(N1708)-SEARCH("/",N1708,1))</f>
        <v>faith</v>
      </c>
      <c r="S1708" s="15">
        <f t="shared" si="52"/>
        <v>42179.306388888886</v>
      </c>
      <c r="T1708" s="15">
        <f t="shared" si="53"/>
        <v>42239.306388888886</v>
      </c>
    </row>
    <row r="1709" spans="1:20" ht="60" x14ac:dyDescent="0.25">
      <c r="A1709">
        <v>1707</v>
      </c>
      <c r="B1709" s="3" t="s">
        <v>3490</v>
      </c>
      <c r="C1709" s="3" t="s">
        <v>3491</v>
      </c>
      <c r="D1709" s="12">
        <v>5000</v>
      </c>
      <c r="E1709" s="12">
        <v>487</v>
      </c>
      <c r="F1709" t="s">
        <v>357</v>
      </c>
      <c r="G1709" t="s">
        <v>17</v>
      </c>
      <c r="H1709" t="s">
        <v>18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3439</v>
      </c>
      <c r="O1709" s="8">
        <f>E1709/D1709*100</f>
        <v>9.74</v>
      </c>
      <c r="P1709" s="12">
        <f>E1709/L1709</f>
        <v>54.111111111111114</v>
      </c>
      <c r="Q1709" t="str">
        <f>LEFT(N1709,SEARCH("/",N1709,1)-1)</f>
        <v>music</v>
      </c>
      <c r="R1709" t="str">
        <f>RIGHT(N1709,LEN(N1709)-SEARCH("/",N1709,1))</f>
        <v>faith</v>
      </c>
      <c r="S1709" s="15">
        <f t="shared" si="52"/>
        <v>42427.721006944441</v>
      </c>
      <c r="T1709" s="15">
        <f t="shared" si="53"/>
        <v>42457.679340277777</v>
      </c>
    </row>
    <row r="1710" spans="1:20" ht="60" x14ac:dyDescent="0.25">
      <c r="A1710">
        <v>1708</v>
      </c>
      <c r="B1710" s="3" t="s">
        <v>3492</v>
      </c>
      <c r="C1710" s="3" t="s">
        <v>3493</v>
      </c>
      <c r="D1710" s="12">
        <v>7000</v>
      </c>
      <c r="E1710" s="12">
        <v>0</v>
      </c>
      <c r="F1710" t="s">
        <v>357</v>
      </c>
      <c r="G1710" t="s">
        <v>17</v>
      </c>
      <c r="H1710" t="s">
        <v>18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3439</v>
      </c>
      <c r="O1710" s="8">
        <f>E1710/D1710*100</f>
        <v>0</v>
      </c>
      <c r="P1710" s="12" t="e">
        <f>E1710/L1710</f>
        <v>#DIV/0!</v>
      </c>
      <c r="Q1710" t="str">
        <f>LEFT(N1710,SEARCH("/",N1710,1)-1)</f>
        <v>music</v>
      </c>
      <c r="R1710" t="str">
        <f>RIGHT(N1710,LEN(N1710)-SEARCH("/",N1710,1))</f>
        <v>faith</v>
      </c>
      <c r="S1710" s="15">
        <f t="shared" si="52"/>
        <v>42451.866967592592</v>
      </c>
      <c r="T1710" s="15">
        <f t="shared" si="53"/>
        <v>42491.866967592592</v>
      </c>
    </row>
    <row r="1711" spans="1:20" ht="45" x14ac:dyDescent="0.25">
      <c r="A1711">
        <v>1709</v>
      </c>
      <c r="B1711" s="3" t="s">
        <v>3494</v>
      </c>
      <c r="C1711" s="3" t="s">
        <v>3495</v>
      </c>
      <c r="D1711" s="12">
        <v>1750</v>
      </c>
      <c r="E1711" s="12">
        <v>85</v>
      </c>
      <c r="F1711" t="s">
        <v>357</v>
      </c>
      <c r="G1711" t="s">
        <v>17</v>
      </c>
      <c r="H1711" t="s">
        <v>18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3439</v>
      </c>
      <c r="O1711" s="8">
        <f>E1711/D1711*100</f>
        <v>4.8571428571428568</v>
      </c>
      <c r="P1711" s="12">
        <f>E1711/L1711</f>
        <v>21.25</v>
      </c>
      <c r="Q1711" t="str">
        <f>LEFT(N1711,SEARCH("/",N1711,1)-1)</f>
        <v>music</v>
      </c>
      <c r="R1711" t="str">
        <f>RIGHT(N1711,LEN(N1711)-SEARCH("/",N1711,1))</f>
        <v>faith</v>
      </c>
      <c r="S1711" s="15">
        <f t="shared" si="52"/>
        <v>41841.56381944444</v>
      </c>
      <c r="T1711" s="15">
        <f t="shared" si="53"/>
        <v>41882.818749999999</v>
      </c>
    </row>
    <row r="1712" spans="1:20" ht="30" x14ac:dyDescent="0.25">
      <c r="A1712">
        <v>1710</v>
      </c>
      <c r="B1712" s="3" t="s">
        <v>3496</v>
      </c>
      <c r="C1712" s="3" t="s">
        <v>3497</v>
      </c>
      <c r="D1712" s="12">
        <v>5000</v>
      </c>
      <c r="E1712" s="12">
        <v>34</v>
      </c>
      <c r="F1712" t="s">
        <v>357</v>
      </c>
      <c r="G1712" t="s">
        <v>502</v>
      </c>
      <c r="H1712" t="s">
        <v>55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3439</v>
      </c>
      <c r="O1712" s="8">
        <f>E1712/D1712*100</f>
        <v>0.67999999999999994</v>
      </c>
      <c r="P1712" s="12">
        <f>E1712/L1712</f>
        <v>34</v>
      </c>
      <c r="Q1712" t="str">
        <f>LEFT(N1712,SEARCH("/",N1712,1)-1)</f>
        <v>music</v>
      </c>
      <c r="R1712" t="str">
        <f>RIGHT(N1712,LEN(N1712)-SEARCH("/",N1712,1))</f>
        <v>faith</v>
      </c>
      <c r="S1712" s="15">
        <f t="shared" si="52"/>
        <v>42341.59129629629</v>
      </c>
      <c r="T1712" s="15">
        <f t="shared" si="53"/>
        <v>42387.541666666672</v>
      </c>
    </row>
    <row r="1713" spans="1:20" ht="60" x14ac:dyDescent="0.25">
      <c r="A1713">
        <v>1711</v>
      </c>
      <c r="B1713" s="3" t="s">
        <v>3498</v>
      </c>
      <c r="C1713" s="3" t="s">
        <v>3499</v>
      </c>
      <c r="D1713" s="12">
        <v>10000</v>
      </c>
      <c r="E1713" s="12">
        <v>1050</v>
      </c>
      <c r="F1713" t="s">
        <v>357</v>
      </c>
      <c r="G1713" t="s">
        <v>17</v>
      </c>
      <c r="H1713" t="s">
        <v>18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3439</v>
      </c>
      <c r="O1713" s="8">
        <f>E1713/D1713*100</f>
        <v>10.5</v>
      </c>
      <c r="P1713" s="12">
        <f>E1713/L1713</f>
        <v>525</v>
      </c>
      <c r="Q1713" t="str">
        <f>LEFT(N1713,SEARCH("/",N1713,1)-1)</f>
        <v>music</v>
      </c>
      <c r="R1713" t="str">
        <f>RIGHT(N1713,LEN(N1713)-SEARCH("/",N1713,1))</f>
        <v>faith</v>
      </c>
      <c r="S1713" s="15">
        <f t="shared" si="52"/>
        <v>41852.646226851852</v>
      </c>
      <c r="T1713" s="15">
        <f t="shared" si="53"/>
        <v>41883.646226851852</v>
      </c>
    </row>
    <row r="1714" spans="1:20" ht="60" x14ac:dyDescent="0.25">
      <c r="A1714">
        <v>1712</v>
      </c>
      <c r="B1714" s="3" t="s">
        <v>3500</v>
      </c>
      <c r="C1714" s="3" t="s">
        <v>3501</v>
      </c>
      <c r="D1714" s="12">
        <v>5000</v>
      </c>
      <c r="E1714" s="12">
        <v>0</v>
      </c>
      <c r="F1714" t="s">
        <v>357</v>
      </c>
      <c r="G1714" t="s">
        <v>17</v>
      </c>
      <c r="H1714" t="s">
        <v>18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3439</v>
      </c>
      <c r="O1714" s="8">
        <f>E1714/D1714*100</f>
        <v>0</v>
      </c>
      <c r="P1714" s="12" t="e">
        <f>E1714/L1714</f>
        <v>#DIV/0!</v>
      </c>
      <c r="Q1714" t="str">
        <f>LEFT(N1714,SEARCH("/",N1714,1)-1)</f>
        <v>music</v>
      </c>
      <c r="R1714" t="str">
        <f>RIGHT(N1714,LEN(N1714)-SEARCH("/",N1714,1))</f>
        <v>faith</v>
      </c>
      <c r="S1714" s="15">
        <f t="shared" si="52"/>
        <v>42125.913807870369</v>
      </c>
      <c r="T1714" s="15">
        <f t="shared" si="53"/>
        <v>42185.913807870369</v>
      </c>
    </row>
    <row r="1715" spans="1:20" ht="60" x14ac:dyDescent="0.25">
      <c r="A1715">
        <v>1713</v>
      </c>
      <c r="B1715" s="3" t="s">
        <v>3502</v>
      </c>
      <c r="C1715" s="3" t="s">
        <v>3503</v>
      </c>
      <c r="D1715" s="12">
        <v>3000</v>
      </c>
      <c r="E1715" s="12">
        <v>50</v>
      </c>
      <c r="F1715" t="s">
        <v>357</v>
      </c>
      <c r="G1715" t="s">
        <v>17</v>
      </c>
      <c r="H1715" t="s">
        <v>18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3439</v>
      </c>
      <c r="O1715" s="8">
        <f>E1715/D1715*100</f>
        <v>1.6666666666666667</v>
      </c>
      <c r="P1715" s="12">
        <f>E1715/L1715</f>
        <v>50</v>
      </c>
      <c r="Q1715" t="str">
        <f>LEFT(N1715,SEARCH("/",N1715,1)-1)</f>
        <v>music</v>
      </c>
      <c r="R1715" t="str">
        <f>RIGHT(N1715,LEN(N1715)-SEARCH("/",N1715,1))</f>
        <v>faith</v>
      </c>
      <c r="S1715" s="15">
        <f t="shared" si="52"/>
        <v>41887.801064814819</v>
      </c>
      <c r="T1715" s="15">
        <f t="shared" si="53"/>
        <v>41917.801064814819</v>
      </c>
    </row>
    <row r="1716" spans="1:20" ht="60" x14ac:dyDescent="0.25">
      <c r="A1716">
        <v>1714</v>
      </c>
      <c r="B1716" s="3" t="s">
        <v>3504</v>
      </c>
      <c r="C1716" s="3" t="s">
        <v>3505</v>
      </c>
      <c r="D1716" s="12">
        <v>25000</v>
      </c>
      <c r="E1716" s="12">
        <v>1967</v>
      </c>
      <c r="F1716" t="s">
        <v>357</v>
      </c>
      <c r="G1716" t="s">
        <v>17</v>
      </c>
      <c r="H1716" t="s">
        <v>18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3439</v>
      </c>
      <c r="O1716" s="8">
        <f>E1716/D1716*100</f>
        <v>7.8680000000000003</v>
      </c>
      <c r="P1716" s="12">
        <f>E1716/L1716</f>
        <v>115.70588235294117</v>
      </c>
      <c r="Q1716" t="str">
        <f>LEFT(N1716,SEARCH("/",N1716,1)-1)</f>
        <v>music</v>
      </c>
      <c r="R1716" t="str">
        <f>RIGHT(N1716,LEN(N1716)-SEARCH("/",N1716,1))</f>
        <v>faith</v>
      </c>
      <c r="S1716" s="15">
        <f t="shared" si="52"/>
        <v>42095.918530092589</v>
      </c>
      <c r="T1716" s="15">
        <f t="shared" si="53"/>
        <v>42125.918530092589</v>
      </c>
    </row>
    <row r="1717" spans="1:20" ht="45" x14ac:dyDescent="0.25">
      <c r="A1717">
        <v>1715</v>
      </c>
      <c r="B1717" s="3" t="s">
        <v>3506</v>
      </c>
      <c r="C1717" s="3" t="s">
        <v>3507</v>
      </c>
      <c r="D1717" s="12">
        <v>5000</v>
      </c>
      <c r="E1717" s="12">
        <v>11</v>
      </c>
      <c r="F1717" t="s">
        <v>357</v>
      </c>
      <c r="G1717" t="s">
        <v>17</v>
      </c>
      <c r="H1717" t="s">
        <v>18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3439</v>
      </c>
      <c r="O1717" s="8">
        <f>E1717/D1717*100</f>
        <v>0.22</v>
      </c>
      <c r="P1717" s="12">
        <f>E1717/L1717</f>
        <v>5.5</v>
      </c>
      <c r="Q1717" t="str">
        <f>LEFT(N1717,SEARCH("/",N1717,1)-1)</f>
        <v>music</v>
      </c>
      <c r="R1717" t="str">
        <f>RIGHT(N1717,LEN(N1717)-SEARCH("/",N1717,1))</f>
        <v>faith</v>
      </c>
      <c r="S1717" s="15">
        <f t="shared" si="52"/>
        <v>42064.217418981483</v>
      </c>
      <c r="T1717" s="15">
        <f t="shared" si="53"/>
        <v>42094.140277777777</v>
      </c>
    </row>
    <row r="1718" spans="1:20" ht="60" x14ac:dyDescent="0.25">
      <c r="A1718">
        <v>1716</v>
      </c>
      <c r="B1718" s="3" t="s">
        <v>3508</v>
      </c>
      <c r="C1718" s="3" t="s">
        <v>3509</v>
      </c>
      <c r="D1718" s="12">
        <v>2000</v>
      </c>
      <c r="E1718" s="12">
        <v>150</v>
      </c>
      <c r="F1718" t="s">
        <v>357</v>
      </c>
      <c r="G1718" t="s">
        <v>17</v>
      </c>
      <c r="H1718" t="s">
        <v>18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3439</v>
      </c>
      <c r="O1718" s="8">
        <f>E1718/D1718*100</f>
        <v>7.5</v>
      </c>
      <c r="P1718" s="12">
        <f>E1718/L1718</f>
        <v>50</v>
      </c>
      <c r="Q1718" t="str">
        <f>LEFT(N1718,SEARCH("/",N1718,1)-1)</f>
        <v>music</v>
      </c>
      <c r="R1718" t="str">
        <f>RIGHT(N1718,LEN(N1718)-SEARCH("/",N1718,1))</f>
        <v>faith</v>
      </c>
      <c r="S1718" s="15">
        <f t="shared" si="52"/>
        <v>42673.577534722222</v>
      </c>
      <c r="T1718" s="15">
        <f t="shared" si="53"/>
        <v>42713.619201388887</v>
      </c>
    </row>
    <row r="1719" spans="1:20" ht="45" x14ac:dyDescent="0.25">
      <c r="A1719">
        <v>1717</v>
      </c>
      <c r="B1719" s="3" t="s">
        <v>3510</v>
      </c>
      <c r="C1719" s="3" t="s">
        <v>3511</v>
      </c>
      <c r="D1719" s="12">
        <v>3265</v>
      </c>
      <c r="E1719" s="12">
        <v>1395</v>
      </c>
      <c r="F1719" t="s">
        <v>357</v>
      </c>
      <c r="G1719" t="s">
        <v>17</v>
      </c>
      <c r="H1719" t="s">
        <v>18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3439</v>
      </c>
      <c r="O1719" s="8">
        <f>E1719/D1719*100</f>
        <v>42.725880551301685</v>
      </c>
      <c r="P1719" s="12">
        <f>E1719/L1719</f>
        <v>34.024390243902438</v>
      </c>
      <c r="Q1719" t="str">
        <f>LEFT(N1719,SEARCH("/",N1719,1)-1)</f>
        <v>music</v>
      </c>
      <c r="R1719" t="str">
        <f>RIGHT(N1719,LEN(N1719)-SEARCH("/",N1719,1))</f>
        <v>faith</v>
      </c>
      <c r="S1719" s="15">
        <f t="shared" si="52"/>
        <v>42460.98192129629</v>
      </c>
      <c r="T1719" s="15">
        <f t="shared" si="53"/>
        <v>42481.166666666672</v>
      </c>
    </row>
    <row r="1720" spans="1:20" x14ac:dyDescent="0.25">
      <c r="A1720">
        <v>1718</v>
      </c>
      <c r="B1720" s="3" t="s">
        <v>3512</v>
      </c>
      <c r="C1720" s="3" t="s">
        <v>3513</v>
      </c>
      <c r="D1720" s="12">
        <v>35000</v>
      </c>
      <c r="E1720" s="12">
        <v>75</v>
      </c>
      <c r="F1720" t="s">
        <v>357</v>
      </c>
      <c r="G1720" t="s">
        <v>17</v>
      </c>
      <c r="H1720" t="s">
        <v>18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3439</v>
      </c>
      <c r="O1720" s="8">
        <f>E1720/D1720*100</f>
        <v>0.2142857142857143</v>
      </c>
      <c r="P1720" s="12">
        <f>E1720/L1720</f>
        <v>37.5</v>
      </c>
      <c r="Q1720" t="str">
        <f>LEFT(N1720,SEARCH("/",N1720,1)-1)</f>
        <v>music</v>
      </c>
      <c r="R1720" t="str">
        <f>RIGHT(N1720,LEN(N1720)-SEARCH("/",N1720,1))</f>
        <v>faith</v>
      </c>
      <c r="S1720" s="15">
        <f t="shared" si="52"/>
        <v>42460.610520833332</v>
      </c>
      <c r="T1720" s="15">
        <f t="shared" si="53"/>
        <v>42504.207638888889</v>
      </c>
    </row>
    <row r="1721" spans="1:20" ht="60" x14ac:dyDescent="0.25">
      <c r="A1721">
        <v>1719</v>
      </c>
      <c r="B1721" s="3" t="s">
        <v>3514</v>
      </c>
      <c r="C1721" s="3" t="s">
        <v>3515</v>
      </c>
      <c r="D1721" s="12">
        <v>4000</v>
      </c>
      <c r="E1721" s="12">
        <v>35</v>
      </c>
      <c r="F1721" t="s">
        <v>357</v>
      </c>
      <c r="G1721" t="s">
        <v>17</v>
      </c>
      <c r="H1721" t="s">
        <v>18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3439</v>
      </c>
      <c r="O1721" s="8">
        <f>E1721/D1721*100</f>
        <v>0.87500000000000011</v>
      </c>
      <c r="P1721" s="12">
        <f>E1721/L1721</f>
        <v>11.666666666666666</v>
      </c>
      <c r="Q1721" t="str">
        <f>LEFT(N1721,SEARCH("/",N1721,1)-1)</f>
        <v>music</v>
      </c>
      <c r="R1721" t="str">
        <f>RIGHT(N1721,LEN(N1721)-SEARCH("/",N1721,1))</f>
        <v>faith</v>
      </c>
      <c r="S1721" s="15">
        <f t="shared" si="52"/>
        <v>41869.534618055557</v>
      </c>
      <c r="T1721" s="15">
        <f t="shared" si="53"/>
        <v>41899.534618055557</v>
      </c>
    </row>
    <row r="1722" spans="1:20" ht="60" x14ac:dyDescent="0.25">
      <c r="A1722">
        <v>1720</v>
      </c>
      <c r="B1722" s="3" t="s">
        <v>3516</v>
      </c>
      <c r="C1722" s="3" t="s">
        <v>3517</v>
      </c>
      <c r="D1722" s="12">
        <v>4000</v>
      </c>
      <c r="E1722" s="12">
        <v>225</v>
      </c>
      <c r="F1722" t="s">
        <v>357</v>
      </c>
      <c r="G1722" t="s">
        <v>17</v>
      </c>
      <c r="H1722" t="s">
        <v>18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3439</v>
      </c>
      <c r="O1722" s="8">
        <f>E1722/D1722*100</f>
        <v>5.625</v>
      </c>
      <c r="P1722" s="12">
        <f>E1722/L1722</f>
        <v>28.125</v>
      </c>
      <c r="Q1722" t="str">
        <f>LEFT(N1722,SEARCH("/",N1722,1)-1)</f>
        <v>music</v>
      </c>
      <c r="R1722" t="str">
        <f>RIGHT(N1722,LEN(N1722)-SEARCH("/",N1722,1))</f>
        <v>faith</v>
      </c>
      <c r="S1722" s="15">
        <f t="shared" si="52"/>
        <v>41922.783229166671</v>
      </c>
      <c r="T1722" s="15">
        <f t="shared" si="53"/>
        <v>41952.824895833335</v>
      </c>
    </row>
    <row r="1723" spans="1:20" ht="45" x14ac:dyDescent="0.25">
      <c r="A1723">
        <v>1721</v>
      </c>
      <c r="B1723" s="3" t="s">
        <v>3518</v>
      </c>
      <c r="C1723" s="3" t="s">
        <v>3519</v>
      </c>
      <c r="D1723" s="12">
        <v>5000</v>
      </c>
      <c r="E1723" s="12">
        <v>0</v>
      </c>
      <c r="F1723" t="s">
        <v>357</v>
      </c>
      <c r="G1723" t="s">
        <v>17</v>
      </c>
      <c r="H1723" t="s">
        <v>18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3439</v>
      </c>
      <c r="O1723" s="8">
        <f>E1723/D1723*100</f>
        <v>0</v>
      </c>
      <c r="P1723" s="12" t="e">
        <f>E1723/L1723</f>
        <v>#DIV/0!</v>
      </c>
      <c r="Q1723" t="str">
        <f>LEFT(N1723,SEARCH("/",N1723,1)-1)</f>
        <v>music</v>
      </c>
      <c r="R1723" t="str">
        <f>RIGHT(N1723,LEN(N1723)-SEARCH("/",N1723,1))</f>
        <v>faith</v>
      </c>
      <c r="S1723" s="15">
        <f t="shared" si="52"/>
        <v>42319.461377314816</v>
      </c>
      <c r="T1723" s="15">
        <f t="shared" si="53"/>
        <v>42349.461377314816</v>
      </c>
    </row>
    <row r="1724" spans="1:20" ht="45" x14ac:dyDescent="0.25">
      <c r="A1724">
        <v>1722</v>
      </c>
      <c r="B1724" s="3" t="s">
        <v>3520</v>
      </c>
      <c r="C1724" s="3" t="s">
        <v>3521</v>
      </c>
      <c r="D1724" s="12">
        <v>2880</v>
      </c>
      <c r="E1724" s="12">
        <v>1</v>
      </c>
      <c r="F1724" t="s">
        <v>357</v>
      </c>
      <c r="G1724" t="s">
        <v>17</v>
      </c>
      <c r="H1724" t="s">
        <v>18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3439</v>
      </c>
      <c r="O1724" s="8">
        <f>E1724/D1724*100</f>
        <v>3.4722222222222224E-2</v>
      </c>
      <c r="P1724" s="12">
        <f>E1724/L1724</f>
        <v>1</v>
      </c>
      <c r="Q1724" t="str">
        <f>LEFT(N1724,SEARCH("/",N1724,1)-1)</f>
        <v>music</v>
      </c>
      <c r="R1724" t="str">
        <f>RIGHT(N1724,LEN(N1724)-SEARCH("/",N1724,1))</f>
        <v>faith</v>
      </c>
      <c r="S1724" s="15">
        <f t="shared" si="52"/>
        <v>42425.960983796293</v>
      </c>
      <c r="T1724" s="15">
        <f t="shared" si="53"/>
        <v>42463.006944444445</v>
      </c>
    </row>
    <row r="1725" spans="1:20" ht="60" x14ac:dyDescent="0.25">
      <c r="A1725">
        <v>1723</v>
      </c>
      <c r="B1725" s="3" t="s">
        <v>3522</v>
      </c>
      <c r="C1725" s="3" t="s">
        <v>3523</v>
      </c>
      <c r="D1725" s="12">
        <v>10000</v>
      </c>
      <c r="E1725" s="12">
        <v>650</v>
      </c>
      <c r="F1725" t="s">
        <v>357</v>
      </c>
      <c r="G1725" t="s">
        <v>17</v>
      </c>
      <c r="H1725" t="s">
        <v>18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3439</v>
      </c>
      <c r="O1725" s="8">
        <f>E1725/D1725*100</f>
        <v>6.5</v>
      </c>
      <c r="P1725" s="12">
        <f>E1725/L1725</f>
        <v>216.66666666666666</v>
      </c>
      <c r="Q1725" t="str">
        <f>LEFT(N1725,SEARCH("/",N1725,1)-1)</f>
        <v>music</v>
      </c>
      <c r="R1725" t="str">
        <f>RIGHT(N1725,LEN(N1725)-SEARCH("/",N1725,1))</f>
        <v>faith</v>
      </c>
      <c r="S1725" s="15">
        <f t="shared" si="52"/>
        <v>42129.82540509259</v>
      </c>
      <c r="T1725" s="15">
        <f t="shared" si="53"/>
        <v>42186.25</v>
      </c>
    </row>
    <row r="1726" spans="1:20" ht="60" x14ac:dyDescent="0.25">
      <c r="A1726">
        <v>1724</v>
      </c>
      <c r="B1726" s="3" t="s">
        <v>3524</v>
      </c>
      <c r="C1726" s="3" t="s">
        <v>3525</v>
      </c>
      <c r="D1726" s="12">
        <v>6000</v>
      </c>
      <c r="E1726" s="12">
        <v>35</v>
      </c>
      <c r="F1726" t="s">
        <v>357</v>
      </c>
      <c r="G1726" t="s">
        <v>17</v>
      </c>
      <c r="H1726" t="s">
        <v>18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3439</v>
      </c>
      <c r="O1726" s="8">
        <f>E1726/D1726*100</f>
        <v>0.58333333333333337</v>
      </c>
      <c r="P1726" s="12">
        <f>E1726/L1726</f>
        <v>8.75</v>
      </c>
      <c r="Q1726" t="str">
        <f>LEFT(N1726,SEARCH("/",N1726,1)-1)</f>
        <v>music</v>
      </c>
      <c r="R1726" t="str">
        <f>RIGHT(N1726,LEN(N1726)-SEARCH("/",N1726,1))</f>
        <v>faith</v>
      </c>
      <c r="S1726" s="15">
        <f t="shared" si="52"/>
        <v>41912.932430555556</v>
      </c>
      <c r="T1726" s="15">
        <f t="shared" si="53"/>
        <v>41942.932430555556</v>
      </c>
    </row>
    <row r="1727" spans="1:20" ht="60" x14ac:dyDescent="0.25">
      <c r="A1727">
        <v>1725</v>
      </c>
      <c r="B1727" s="3" t="s">
        <v>3526</v>
      </c>
      <c r="C1727" s="3" t="s">
        <v>3527</v>
      </c>
      <c r="D1727" s="12">
        <v>5500</v>
      </c>
      <c r="E1727" s="12">
        <v>560</v>
      </c>
      <c r="F1727" t="s">
        <v>357</v>
      </c>
      <c r="G1727" t="s">
        <v>17</v>
      </c>
      <c r="H1727" t="s">
        <v>18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3439</v>
      </c>
      <c r="O1727" s="8">
        <f>E1727/D1727*100</f>
        <v>10.181818181818182</v>
      </c>
      <c r="P1727" s="12">
        <f>E1727/L1727</f>
        <v>62.222222222222221</v>
      </c>
      <c r="Q1727" t="str">
        <f>LEFT(N1727,SEARCH("/",N1727,1)-1)</f>
        <v>music</v>
      </c>
      <c r="R1727" t="str">
        <f>RIGHT(N1727,LEN(N1727)-SEARCH("/",N1727,1))</f>
        <v>faith</v>
      </c>
      <c r="S1727" s="15">
        <f t="shared" si="52"/>
        <v>41845.968159722222</v>
      </c>
      <c r="T1727" s="15">
        <f t="shared" si="53"/>
        <v>41875.968159722222</v>
      </c>
    </row>
    <row r="1728" spans="1:20" ht="30" x14ac:dyDescent="0.25">
      <c r="A1728">
        <v>1726</v>
      </c>
      <c r="B1728" s="3" t="s">
        <v>3528</v>
      </c>
      <c r="C1728" s="3" t="s">
        <v>3529</v>
      </c>
      <c r="D1728" s="12">
        <v>6500</v>
      </c>
      <c r="E1728" s="12">
        <v>2196</v>
      </c>
      <c r="F1728" t="s">
        <v>357</v>
      </c>
      <c r="G1728" t="s">
        <v>17</v>
      </c>
      <c r="H1728" t="s">
        <v>18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3439</v>
      </c>
      <c r="O1728" s="8">
        <f>E1728/D1728*100</f>
        <v>33.784615384615385</v>
      </c>
      <c r="P1728" s="12">
        <f>E1728/L1728</f>
        <v>137.25</v>
      </c>
      <c r="Q1728" t="str">
        <f>LEFT(N1728,SEARCH("/",N1728,1)-1)</f>
        <v>music</v>
      </c>
      <c r="R1728" t="str">
        <f>RIGHT(N1728,LEN(N1728)-SEARCH("/",N1728,1))</f>
        <v>faith</v>
      </c>
      <c r="S1728" s="15">
        <f t="shared" si="52"/>
        <v>41788.919722222221</v>
      </c>
      <c r="T1728" s="15">
        <f t="shared" si="53"/>
        <v>41817.919722222221</v>
      </c>
    </row>
    <row r="1729" spans="1:20" ht="60" x14ac:dyDescent="0.25">
      <c r="A1729">
        <v>1727</v>
      </c>
      <c r="B1729" s="3" t="s">
        <v>3530</v>
      </c>
      <c r="C1729" s="3" t="s">
        <v>3531</v>
      </c>
      <c r="D1729" s="12">
        <v>3000</v>
      </c>
      <c r="E1729" s="12">
        <v>1</v>
      </c>
      <c r="F1729" t="s">
        <v>357</v>
      </c>
      <c r="G1729" t="s">
        <v>24</v>
      </c>
      <c r="H1729" t="s">
        <v>25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3439</v>
      </c>
      <c r="O1729" s="8">
        <f>E1729/D1729*100</f>
        <v>3.3333333333333333E-2</v>
      </c>
      <c r="P1729" s="12">
        <f>E1729/L1729</f>
        <v>1</v>
      </c>
      <c r="Q1729" t="str">
        <f>LEFT(N1729,SEARCH("/",N1729,1)-1)</f>
        <v>music</v>
      </c>
      <c r="R1729" t="str">
        <f>RIGHT(N1729,LEN(N1729)-SEARCH("/",N1729,1))</f>
        <v>faith</v>
      </c>
      <c r="S1729" s="15">
        <f t="shared" si="52"/>
        <v>42044.927974537044</v>
      </c>
      <c r="T1729" s="15">
        <f t="shared" si="53"/>
        <v>42099.458333333328</v>
      </c>
    </row>
    <row r="1730" spans="1:20" ht="45" x14ac:dyDescent="0.25">
      <c r="A1730">
        <v>1728</v>
      </c>
      <c r="B1730" s="3" t="s">
        <v>3532</v>
      </c>
      <c r="C1730" s="3" t="s">
        <v>3533</v>
      </c>
      <c r="D1730" s="12">
        <v>1250</v>
      </c>
      <c r="E1730" s="12">
        <v>855</v>
      </c>
      <c r="F1730" t="s">
        <v>357</v>
      </c>
      <c r="G1730" t="s">
        <v>17</v>
      </c>
      <c r="H1730" t="s">
        <v>18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3439</v>
      </c>
      <c r="O1730" s="8">
        <f>E1730/D1730*100</f>
        <v>68.400000000000006</v>
      </c>
      <c r="P1730" s="12">
        <f>E1730/L1730</f>
        <v>122.14285714285714</v>
      </c>
      <c r="Q1730" t="str">
        <f>LEFT(N1730,SEARCH("/",N1730,1)-1)</f>
        <v>music</v>
      </c>
      <c r="R1730" t="str">
        <f>RIGHT(N1730,LEN(N1730)-SEARCH("/",N1730,1))</f>
        <v>faith</v>
      </c>
      <c r="S1730" s="15">
        <f t="shared" si="52"/>
        <v>42268.625856481478</v>
      </c>
      <c r="T1730" s="15">
        <f t="shared" si="53"/>
        <v>42298.625856481478</v>
      </c>
    </row>
    <row r="1731" spans="1:20" ht="60" x14ac:dyDescent="0.25">
      <c r="A1731">
        <v>1729</v>
      </c>
      <c r="B1731" s="3" t="s">
        <v>3534</v>
      </c>
      <c r="C1731" s="3" t="s">
        <v>3535</v>
      </c>
      <c r="D1731" s="12">
        <v>10000</v>
      </c>
      <c r="E1731" s="12">
        <v>0</v>
      </c>
      <c r="F1731" t="s">
        <v>357</v>
      </c>
      <c r="G1731" t="s">
        <v>17</v>
      </c>
      <c r="H1731" t="s">
        <v>18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3439</v>
      </c>
      <c r="O1731" s="8">
        <f>E1731/D1731*100</f>
        <v>0</v>
      </c>
      <c r="P1731" s="12" t="e">
        <f>E1731/L1731</f>
        <v>#DIV/0!</v>
      </c>
      <c r="Q1731" t="str">
        <f>LEFT(N1731,SEARCH("/",N1731,1)-1)</f>
        <v>music</v>
      </c>
      <c r="R1731" t="str">
        <f>RIGHT(N1731,LEN(N1731)-SEARCH("/",N1731,1))</f>
        <v>faith</v>
      </c>
      <c r="S1731" s="15">
        <f t="shared" ref="S1731:S1794" si="54">(((J1731/60)/60)/24)+DATE(1970,1,1)</f>
        <v>42471.052152777775</v>
      </c>
      <c r="T1731" s="15">
        <f t="shared" ref="T1731:T1794" si="55">(((I1731/60)/60)/24)+DATE(1970,1,1)</f>
        <v>42531.052152777775</v>
      </c>
    </row>
    <row r="1732" spans="1:20" ht="45" x14ac:dyDescent="0.25">
      <c r="A1732">
        <v>1730</v>
      </c>
      <c r="B1732" s="3" t="s">
        <v>3536</v>
      </c>
      <c r="C1732" s="3" t="s">
        <v>3537</v>
      </c>
      <c r="D1732" s="12">
        <v>3000</v>
      </c>
      <c r="E1732" s="12">
        <v>0</v>
      </c>
      <c r="F1732" t="s">
        <v>357</v>
      </c>
      <c r="G1732" t="s">
        <v>17</v>
      </c>
      <c r="H1732" t="s">
        <v>18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3439</v>
      </c>
      <c r="O1732" s="8">
        <f>E1732/D1732*100</f>
        <v>0</v>
      </c>
      <c r="P1732" s="12" t="e">
        <f>E1732/L1732</f>
        <v>#DIV/0!</v>
      </c>
      <c r="Q1732" t="str">
        <f>LEFT(N1732,SEARCH("/",N1732,1)-1)</f>
        <v>music</v>
      </c>
      <c r="R1732" t="str">
        <f>RIGHT(N1732,LEN(N1732)-SEARCH("/",N1732,1))</f>
        <v>faith</v>
      </c>
      <c r="S1732" s="15">
        <f t="shared" si="54"/>
        <v>42272.087766203709</v>
      </c>
      <c r="T1732" s="15">
        <f t="shared" si="55"/>
        <v>42302.087766203709</v>
      </c>
    </row>
    <row r="1733" spans="1:20" ht="30" x14ac:dyDescent="0.25">
      <c r="A1733">
        <v>1731</v>
      </c>
      <c r="B1733" s="3" t="s">
        <v>3538</v>
      </c>
      <c r="C1733" s="3" t="s">
        <v>3539</v>
      </c>
      <c r="D1733" s="12">
        <v>1000</v>
      </c>
      <c r="E1733" s="12">
        <v>0</v>
      </c>
      <c r="F1733" t="s">
        <v>357</v>
      </c>
      <c r="G1733" t="s">
        <v>17</v>
      </c>
      <c r="H1733" t="s">
        <v>18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3439</v>
      </c>
      <c r="O1733" s="8">
        <f>E1733/D1733*100</f>
        <v>0</v>
      </c>
      <c r="P1733" s="12" t="e">
        <f>E1733/L1733</f>
        <v>#DIV/0!</v>
      </c>
      <c r="Q1733" t="str">
        <f>LEFT(N1733,SEARCH("/",N1733,1)-1)</f>
        <v>music</v>
      </c>
      <c r="R1733" t="str">
        <f>RIGHT(N1733,LEN(N1733)-SEARCH("/",N1733,1))</f>
        <v>faith</v>
      </c>
      <c r="S1733" s="15">
        <f t="shared" si="54"/>
        <v>42152.906851851847</v>
      </c>
      <c r="T1733" s="15">
        <f t="shared" si="55"/>
        <v>42166.625</v>
      </c>
    </row>
    <row r="1734" spans="1:20" ht="60" x14ac:dyDescent="0.25">
      <c r="A1734">
        <v>1732</v>
      </c>
      <c r="B1734" s="3" t="s">
        <v>3540</v>
      </c>
      <c r="C1734" s="3" t="s">
        <v>3541</v>
      </c>
      <c r="D1734" s="12">
        <v>4000</v>
      </c>
      <c r="E1734" s="12">
        <v>0</v>
      </c>
      <c r="F1734" t="s">
        <v>357</v>
      </c>
      <c r="G1734" t="s">
        <v>17</v>
      </c>
      <c r="H1734" t="s">
        <v>18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3439</v>
      </c>
      <c r="O1734" s="8">
        <f>E1734/D1734*100</f>
        <v>0</v>
      </c>
      <c r="P1734" s="12" t="e">
        <f>E1734/L1734</f>
        <v>#DIV/0!</v>
      </c>
      <c r="Q1734" t="str">
        <f>LEFT(N1734,SEARCH("/",N1734,1)-1)</f>
        <v>music</v>
      </c>
      <c r="R1734" t="str">
        <f>RIGHT(N1734,LEN(N1734)-SEARCH("/",N1734,1))</f>
        <v>faith</v>
      </c>
      <c r="S1734" s="15">
        <f t="shared" si="54"/>
        <v>42325.683807870373</v>
      </c>
      <c r="T1734" s="15">
        <f t="shared" si="55"/>
        <v>42385.208333333328</v>
      </c>
    </row>
    <row r="1735" spans="1:20" ht="60" x14ac:dyDescent="0.25">
      <c r="A1735">
        <v>1733</v>
      </c>
      <c r="B1735" s="3" t="s">
        <v>3542</v>
      </c>
      <c r="C1735" s="3" t="s">
        <v>3543</v>
      </c>
      <c r="D1735" s="12">
        <v>10000</v>
      </c>
      <c r="E1735" s="12">
        <v>0</v>
      </c>
      <c r="F1735" t="s">
        <v>357</v>
      </c>
      <c r="G1735" t="s">
        <v>17</v>
      </c>
      <c r="H1735" t="s">
        <v>18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3439</v>
      </c>
      <c r="O1735" s="8">
        <f>E1735/D1735*100</f>
        <v>0</v>
      </c>
      <c r="P1735" s="12" t="e">
        <f>E1735/L1735</f>
        <v>#DIV/0!</v>
      </c>
      <c r="Q1735" t="str">
        <f>LEFT(N1735,SEARCH("/",N1735,1)-1)</f>
        <v>music</v>
      </c>
      <c r="R1735" t="str">
        <f>RIGHT(N1735,LEN(N1735)-SEARCH("/",N1735,1))</f>
        <v>faith</v>
      </c>
      <c r="S1735" s="15">
        <f t="shared" si="54"/>
        <v>42614.675625000003</v>
      </c>
      <c r="T1735" s="15">
        <f t="shared" si="55"/>
        <v>42626.895833333328</v>
      </c>
    </row>
    <row r="1736" spans="1:20" ht="45" x14ac:dyDescent="0.25">
      <c r="A1736">
        <v>1734</v>
      </c>
      <c r="B1736" s="3" t="s">
        <v>3544</v>
      </c>
      <c r="C1736" s="3" t="s">
        <v>3545</v>
      </c>
      <c r="D1736" s="12">
        <v>4500</v>
      </c>
      <c r="E1736" s="12">
        <v>1</v>
      </c>
      <c r="F1736" t="s">
        <v>357</v>
      </c>
      <c r="G1736" t="s">
        <v>17</v>
      </c>
      <c r="H1736" t="s">
        <v>18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3439</v>
      </c>
      <c r="O1736" s="8">
        <f>E1736/D1736*100</f>
        <v>2.2222222222222223E-2</v>
      </c>
      <c r="P1736" s="12">
        <f>E1736/L1736</f>
        <v>1</v>
      </c>
      <c r="Q1736" t="str">
        <f>LEFT(N1736,SEARCH("/",N1736,1)-1)</f>
        <v>music</v>
      </c>
      <c r="R1736" t="str">
        <f>RIGHT(N1736,LEN(N1736)-SEARCH("/",N1736,1))</f>
        <v>faith</v>
      </c>
      <c r="S1736" s="15">
        <f t="shared" si="54"/>
        <v>42102.036527777775</v>
      </c>
      <c r="T1736" s="15">
        <f t="shared" si="55"/>
        <v>42132.036527777775</v>
      </c>
    </row>
    <row r="1737" spans="1:20" ht="45" x14ac:dyDescent="0.25">
      <c r="A1737">
        <v>1735</v>
      </c>
      <c r="B1737" s="3" t="s">
        <v>3546</v>
      </c>
      <c r="C1737" s="3" t="s">
        <v>3547</v>
      </c>
      <c r="D1737" s="12">
        <v>1000</v>
      </c>
      <c r="E1737" s="12">
        <v>110</v>
      </c>
      <c r="F1737" t="s">
        <v>357</v>
      </c>
      <c r="G1737" t="s">
        <v>17</v>
      </c>
      <c r="H1737" t="s">
        <v>18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3439</v>
      </c>
      <c r="O1737" s="8">
        <f>E1737/D1737*100</f>
        <v>11</v>
      </c>
      <c r="P1737" s="12">
        <f>E1737/L1737</f>
        <v>55</v>
      </c>
      <c r="Q1737" t="str">
        <f>LEFT(N1737,SEARCH("/",N1737,1)-1)</f>
        <v>music</v>
      </c>
      <c r="R1737" t="str">
        <f>RIGHT(N1737,LEN(N1737)-SEARCH("/",N1737,1))</f>
        <v>faith</v>
      </c>
      <c r="S1737" s="15">
        <f t="shared" si="54"/>
        <v>42559.814178240747</v>
      </c>
      <c r="T1737" s="15">
        <f t="shared" si="55"/>
        <v>42589.814178240747</v>
      </c>
    </row>
    <row r="1738" spans="1:20" ht="45" x14ac:dyDescent="0.25">
      <c r="A1738">
        <v>1736</v>
      </c>
      <c r="B1738" s="3" t="s">
        <v>3548</v>
      </c>
      <c r="C1738" s="3" t="s">
        <v>3549</v>
      </c>
      <c r="D1738" s="12">
        <v>3000</v>
      </c>
      <c r="E1738" s="12">
        <v>22</v>
      </c>
      <c r="F1738" t="s">
        <v>357</v>
      </c>
      <c r="G1738" t="s">
        <v>17</v>
      </c>
      <c r="H1738" t="s">
        <v>18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3439</v>
      </c>
      <c r="O1738" s="8">
        <f>E1738/D1738*100</f>
        <v>0.73333333333333328</v>
      </c>
      <c r="P1738" s="12">
        <f>E1738/L1738</f>
        <v>22</v>
      </c>
      <c r="Q1738" t="str">
        <f>LEFT(N1738,SEARCH("/",N1738,1)-1)</f>
        <v>music</v>
      </c>
      <c r="R1738" t="str">
        <f>RIGHT(N1738,LEN(N1738)-SEARCH("/",N1738,1))</f>
        <v>faith</v>
      </c>
      <c r="S1738" s="15">
        <f t="shared" si="54"/>
        <v>42286.861493055556</v>
      </c>
      <c r="T1738" s="15">
        <f t="shared" si="55"/>
        <v>42316.90315972222</v>
      </c>
    </row>
    <row r="1739" spans="1:20" ht="60" x14ac:dyDescent="0.25">
      <c r="A1739">
        <v>1737</v>
      </c>
      <c r="B1739" s="3" t="s">
        <v>3550</v>
      </c>
      <c r="C1739" s="3" t="s">
        <v>3551</v>
      </c>
      <c r="D1739" s="12">
        <v>4000</v>
      </c>
      <c r="E1739" s="12">
        <v>850</v>
      </c>
      <c r="F1739" t="s">
        <v>357</v>
      </c>
      <c r="G1739" t="s">
        <v>17</v>
      </c>
      <c r="H1739" t="s">
        <v>18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3439</v>
      </c>
      <c r="O1739" s="8">
        <f>E1739/D1739*100</f>
        <v>21.25</v>
      </c>
      <c r="P1739" s="12">
        <f>E1739/L1739</f>
        <v>56.666666666666664</v>
      </c>
      <c r="Q1739" t="str">
        <f>LEFT(N1739,SEARCH("/",N1739,1)-1)</f>
        <v>music</v>
      </c>
      <c r="R1739" t="str">
        <f>RIGHT(N1739,LEN(N1739)-SEARCH("/",N1739,1))</f>
        <v>faith</v>
      </c>
      <c r="S1739" s="15">
        <f t="shared" si="54"/>
        <v>42175.948981481488</v>
      </c>
      <c r="T1739" s="15">
        <f t="shared" si="55"/>
        <v>42205.948981481488</v>
      </c>
    </row>
    <row r="1740" spans="1:20" ht="45" x14ac:dyDescent="0.25">
      <c r="A1740">
        <v>1738</v>
      </c>
      <c r="B1740" s="3" t="s">
        <v>3552</v>
      </c>
      <c r="C1740" s="3" t="s">
        <v>3553</v>
      </c>
      <c r="D1740" s="12">
        <v>5000</v>
      </c>
      <c r="E1740" s="12">
        <v>20</v>
      </c>
      <c r="F1740" t="s">
        <v>357</v>
      </c>
      <c r="G1740" t="s">
        <v>17</v>
      </c>
      <c r="H1740" t="s">
        <v>18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3439</v>
      </c>
      <c r="O1740" s="8">
        <f>E1740/D1740*100</f>
        <v>0.4</v>
      </c>
      <c r="P1740" s="12">
        <f>E1740/L1740</f>
        <v>20</v>
      </c>
      <c r="Q1740" t="str">
        <f>LEFT(N1740,SEARCH("/",N1740,1)-1)</f>
        <v>music</v>
      </c>
      <c r="R1740" t="str">
        <f>RIGHT(N1740,LEN(N1740)-SEARCH("/",N1740,1))</f>
        <v>faith</v>
      </c>
      <c r="S1740" s="15">
        <f t="shared" si="54"/>
        <v>41884.874328703707</v>
      </c>
      <c r="T1740" s="15">
        <f t="shared" si="55"/>
        <v>41914.874328703707</v>
      </c>
    </row>
    <row r="1741" spans="1:20" ht="45" x14ac:dyDescent="0.25">
      <c r="A1741">
        <v>1739</v>
      </c>
      <c r="B1741" s="3" t="s">
        <v>3554</v>
      </c>
      <c r="C1741" s="3" t="s">
        <v>3555</v>
      </c>
      <c r="D1741" s="12">
        <v>1000</v>
      </c>
      <c r="E1741" s="12">
        <v>1</v>
      </c>
      <c r="F1741" t="s">
        <v>357</v>
      </c>
      <c r="G1741" t="s">
        <v>17</v>
      </c>
      <c r="H1741" t="s">
        <v>18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3439</v>
      </c>
      <c r="O1741" s="8">
        <f>E1741/D1741*100</f>
        <v>0.1</v>
      </c>
      <c r="P1741" s="12">
        <f>E1741/L1741</f>
        <v>1</v>
      </c>
      <c r="Q1741" t="str">
        <f>LEFT(N1741,SEARCH("/",N1741,1)-1)</f>
        <v>music</v>
      </c>
      <c r="R1741" t="str">
        <f>RIGHT(N1741,LEN(N1741)-SEARCH("/",N1741,1))</f>
        <v>faith</v>
      </c>
      <c r="S1741" s="15">
        <f t="shared" si="54"/>
        <v>42435.874212962968</v>
      </c>
      <c r="T1741" s="15">
        <f t="shared" si="55"/>
        <v>42494.832546296297</v>
      </c>
    </row>
    <row r="1742" spans="1:20" ht="45" x14ac:dyDescent="0.25">
      <c r="A1742">
        <v>1740</v>
      </c>
      <c r="B1742" s="3" t="s">
        <v>3556</v>
      </c>
      <c r="C1742" s="3" t="s">
        <v>3557</v>
      </c>
      <c r="D1742" s="12">
        <v>3000</v>
      </c>
      <c r="E1742" s="12">
        <v>0</v>
      </c>
      <c r="F1742" t="s">
        <v>357</v>
      </c>
      <c r="G1742" t="s">
        <v>17</v>
      </c>
      <c r="H1742" t="s">
        <v>18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3439</v>
      </c>
      <c r="O1742" s="8">
        <f>E1742/D1742*100</f>
        <v>0</v>
      </c>
      <c r="P1742" s="12" t="e">
        <f>E1742/L1742</f>
        <v>#DIV/0!</v>
      </c>
      <c r="Q1742" t="str">
        <f>LEFT(N1742,SEARCH("/",N1742,1)-1)</f>
        <v>music</v>
      </c>
      <c r="R1742" t="str">
        <f>RIGHT(N1742,LEN(N1742)-SEARCH("/",N1742,1))</f>
        <v>faith</v>
      </c>
      <c r="S1742" s="15">
        <f t="shared" si="54"/>
        <v>42171.817384259266</v>
      </c>
      <c r="T1742" s="15">
        <f t="shared" si="55"/>
        <v>42201.817384259266</v>
      </c>
    </row>
    <row r="1743" spans="1:20" ht="45" x14ac:dyDescent="0.25">
      <c r="A1743">
        <v>1741</v>
      </c>
      <c r="B1743" s="3" t="s">
        <v>3558</v>
      </c>
      <c r="C1743" s="3" t="s">
        <v>3559</v>
      </c>
      <c r="D1743" s="12">
        <v>1200</v>
      </c>
      <c r="E1743" s="12">
        <v>1330</v>
      </c>
      <c r="F1743" t="s">
        <v>16</v>
      </c>
      <c r="G1743" t="s">
        <v>24</v>
      </c>
      <c r="H1743" t="s">
        <v>25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2434</v>
      </c>
      <c r="O1743" s="8">
        <f>E1743/D1743*100</f>
        <v>110.83333333333334</v>
      </c>
      <c r="P1743" s="12">
        <f>E1743/L1743</f>
        <v>25.576923076923077</v>
      </c>
      <c r="Q1743" t="str">
        <f>LEFT(N1743,SEARCH("/",N1743,1)-1)</f>
        <v>photography</v>
      </c>
      <c r="R1743" t="str">
        <f>RIGHT(N1743,LEN(N1743)-SEARCH("/",N1743,1))</f>
        <v>photobooks</v>
      </c>
      <c r="S1743" s="15">
        <f t="shared" si="54"/>
        <v>42120.628136574072</v>
      </c>
      <c r="T1743" s="15">
        <f t="shared" si="55"/>
        <v>42165.628136574072</v>
      </c>
    </row>
    <row r="1744" spans="1:20" ht="60" x14ac:dyDescent="0.25">
      <c r="A1744">
        <v>1742</v>
      </c>
      <c r="B1744" s="3" t="s">
        <v>3560</v>
      </c>
      <c r="C1744" s="3" t="s">
        <v>3561</v>
      </c>
      <c r="D1744" s="12">
        <v>2000</v>
      </c>
      <c r="E1744" s="12">
        <v>2175</v>
      </c>
      <c r="F1744" t="s">
        <v>16</v>
      </c>
      <c r="G1744" t="s">
        <v>17</v>
      </c>
      <c r="H1744" t="s">
        <v>18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2434</v>
      </c>
      <c r="O1744" s="8">
        <f>E1744/D1744*100</f>
        <v>108.74999999999999</v>
      </c>
      <c r="P1744" s="12">
        <f>E1744/L1744</f>
        <v>63.970588235294116</v>
      </c>
      <c r="Q1744" t="str">
        <f>LEFT(N1744,SEARCH("/",N1744,1)-1)</f>
        <v>photography</v>
      </c>
      <c r="R1744" t="str">
        <f>RIGHT(N1744,LEN(N1744)-SEARCH("/",N1744,1))</f>
        <v>photobooks</v>
      </c>
      <c r="S1744" s="15">
        <f t="shared" si="54"/>
        <v>42710.876967592587</v>
      </c>
      <c r="T1744" s="15">
        <f t="shared" si="55"/>
        <v>42742.875</v>
      </c>
    </row>
    <row r="1745" spans="1:20" ht="45" x14ac:dyDescent="0.25">
      <c r="A1745">
        <v>1743</v>
      </c>
      <c r="B1745" s="3" t="s">
        <v>3562</v>
      </c>
      <c r="C1745" s="3" t="s">
        <v>3563</v>
      </c>
      <c r="D1745" s="12">
        <v>6000</v>
      </c>
      <c r="E1745" s="12">
        <v>6025</v>
      </c>
      <c r="F1745" t="s">
        <v>16</v>
      </c>
      <c r="G1745" t="s">
        <v>17</v>
      </c>
      <c r="H1745" t="s">
        <v>18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2434</v>
      </c>
      <c r="O1745" s="8">
        <f>E1745/D1745*100</f>
        <v>100.41666666666667</v>
      </c>
      <c r="P1745" s="12">
        <f>E1745/L1745</f>
        <v>89.925373134328353</v>
      </c>
      <c r="Q1745" t="str">
        <f>LEFT(N1745,SEARCH("/",N1745,1)-1)</f>
        <v>photography</v>
      </c>
      <c r="R1745" t="str">
        <f>RIGHT(N1745,LEN(N1745)-SEARCH("/",N1745,1))</f>
        <v>photobooks</v>
      </c>
      <c r="S1745" s="15">
        <f t="shared" si="54"/>
        <v>42586.925636574073</v>
      </c>
      <c r="T1745" s="15">
        <f t="shared" si="55"/>
        <v>42609.165972222225</v>
      </c>
    </row>
    <row r="1746" spans="1:20" ht="60" x14ac:dyDescent="0.25">
      <c r="A1746">
        <v>1744</v>
      </c>
      <c r="B1746" s="3" t="s">
        <v>3564</v>
      </c>
      <c r="C1746" s="3" t="s">
        <v>3565</v>
      </c>
      <c r="D1746" s="12">
        <v>5500</v>
      </c>
      <c r="E1746" s="12">
        <v>6515</v>
      </c>
      <c r="F1746" t="s">
        <v>16</v>
      </c>
      <c r="G1746" t="s">
        <v>24</v>
      </c>
      <c r="H1746" t="s">
        <v>25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2434</v>
      </c>
      <c r="O1746" s="8">
        <f>E1746/D1746*100</f>
        <v>118.45454545454545</v>
      </c>
      <c r="P1746" s="12">
        <f>E1746/L1746</f>
        <v>93.071428571428569</v>
      </c>
      <c r="Q1746" t="str">
        <f>LEFT(N1746,SEARCH("/",N1746,1)-1)</f>
        <v>photography</v>
      </c>
      <c r="R1746" t="str">
        <f>RIGHT(N1746,LEN(N1746)-SEARCH("/",N1746,1))</f>
        <v>photobooks</v>
      </c>
      <c r="S1746" s="15">
        <f t="shared" si="54"/>
        <v>42026.605057870373</v>
      </c>
      <c r="T1746" s="15">
        <f t="shared" si="55"/>
        <v>42071.563391203701</v>
      </c>
    </row>
    <row r="1747" spans="1:20" ht="60" x14ac:dyDescent="0.25">
      <c r="A1747">
        <v>1745</v>
      </c>
      <c r="B1747" s="3" t="s">
        <v>3566</v>
      </c>
      <c r="C1747" s="3" t="s">
        <v>3567</v>
      </c>
      <c r="D1747" s="12">
        <v>7000</v>
      </c>
      <c r="E1747" s="12">
        <v>7981</v>
      </c>
      <c r="F1747" t="s">
        <v>16</v>
      </c>
      <c r="G1747" t="s">
        <v>17</v>
      </c>
      <c r="H1747" t="s">
        <v>18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2434</v>
      </c>
      <c r="O1747" s="8">
        <f>E1747/D1747*100</f>
        <v>114.01428571428571</v>
      </c>
      <c r="P1747" s="12">
        <f>E1747/L1747</f>
        <v>89.674157303370791</v>
      </c>
      <c r="Q1747" t="str">
        <f>LEFT(N1747,SEARCH("/",N1747,1)-1)</f>
        <v>photography</v>
      </c>
      <c r="R1747" t="str">
        <f>RIGHT(N1747,LEN(N1747)-SEARCH("/",N1747,1))</f>
        <v>photobooks</v>
      </c>
      <c r="S1747" s="15">
        <f t="shared" si="54"/>
        <v>42690.259699074071</v>
      </c>
      <c r="T1747" s="15">
        <f t="shared" si="55"/>
        <v>42726.083333333328</v>
      </c>
    </row>
    <row r="1748" spans="1:20" ht="60" x14ac:dyDescent="0.25">
      <c r="A1748">
        <v>1746</v>
      </c>
      <c r="B1748" s="3" t="s">
        <v>3568</v>
      </c>
      <c r="C1748" s="3" t="s">
        <v>3569</v>
      </c>
      <c r="D1748" s="12">
        <v>15000</v>
      </c>
      <c r="E1748" s="12">
        <v>22215</v>
      </c>
      <c r="F1748" t="s">
        <v>16</v>
      </c>
      <c r="G1748" t="s">
        <v>17</v>
      </c>
      <c r="H1748" t="s">
        <v>18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2434</v>
      </c>
      <c r="O1748" s="8">
        <f>E1748/D1748*100</f>
        <v>148.10000000000002</v>
      </c>
      <c r="P1748" s="12">
        <f>E1748/L1748</f>
        <v>207.61682242990653</v>
      </c>
      <c r="Q1748" t="str">
        <f>LEFT(N1748,SEARCH("/",N1748,1)-1)</f>
        <v>photography</v>
      </c>
      <c r="R1748" t="str">
        <f>RIGHT(N1748,LEN(N1748)-SEARCH("/",N1748,1))</f>
        <v>photobooks</v>
      </c>
      <c r="S1748" s="15">
        <f t="shared" si="54"/>
        <v>42668.176701388889</v>
      </c>
      <c r="T1748" s="15">
        <f t="shared" si="55"/>
        <v>42698.083333333328</v>
      </c>
    </row>
    <row r="1749" spans="1:20" ht="60" x14ac:dyDescent="0.25">
      <c r="A1749">
        <v>1747</v>
      </c>
      <c r="B1749" s="3" t="s">
        <v>3570</v>
      </c>
      <c r="C1749" s="3" t="s">
        <v>3571</v>
      </c>
      <c r="D1749" s="12">
        <v>9000</v>
      </c>
      <c r="E1749" s="12">
        <v>9446</v>
      </c>
      <c r="F1749" t="s">
        <v>16</v>
      </c>
      <c r="G1749" t="s">
        <v>24</v>
      </c>
      <c r="H1749" t="s">
        <v>25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2434</v>
      </c>
      <c r="O1749" s="8">
        <f>E1749/D1749*100</f>
        <v>104.95555555555556</v>
      </c>
      <c r="P1749" s="12">
        <f>E1749/L1749</f>
        <v>59.408805031446541</v>
      </c>
      <c r="Q1749" t="str">
        <f>LEFT(N1749,SEARCH("/",N1749,1)-1)</f>
        <v>photography</v>
      </c>
      <c r="R1749" t="str">
        <f>RIGHT(N1749,LEN(N1749)-SEARCH("/",N1749,1))</f>
        <v>photobooks</v>
      </c>
      <c r="S1749" s="15">
        <f t="shared" si="54"/>
        <v>42292.435532407413</v>
      </c>
      <c r="T1749" s="15">
        <f t="shared" si="55"/>
        <v>42321.625</v>
      </c>
    </row>
    <row r="1750" spans="1:20" ht="45" x14ac:dyDescent="0.25">
      <c r="A1750">
        <v>1748</v>
      </c>
      <c r="B1750" s="3" t="s">
        <v>3572</v>
      </c>
      <c r="C1750" s="3" t="s">
        <v>3573</v>
      </c>
      <c r="D1750" s="12">
        <v>50000</v>
      </c>
      <c r="E1750" s="12">
        <v>64974</v>
      </c>
      <c r="F1750" t="s">
        <v>16</v>
      </c>
      <c r="G1750" t="s">
        <v>159</v>
      </c>
      <c r="H1750" t="s">
        <v>160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2434</v>
      </c>
      <c r="O1750" s="8">
        <f>E1750/D1750*100</f>
        <v>129.94800000000001</v>
      </c>
      <c r="P1750" s="12">
        <f>E1750/L1750</f>
        <v>358.97237569060775</v>
      </c>
      <c r="Q1750" t="str">
        <f>LEFT(N1750,SEARCH("/",N1750,1)-1)</f>
        <v>photography</v>
      </c>
      <c r="R1750" t="str">
        <f>RIGHT(N1750,LEN(N1750)-SEARCH("/",N1750,1))</f>
        <v>photobooks</v>
      </c>
      <c r="S1750" s="15">
        <f t="shared" si="54"/>
        <v>42219.950729166667</v>
      </c>
      <c r="T1750" s="15">
        <f t="shared" si="55"/>
        <v>42249.950729166667</v>
      </c>
    </row>
    <row r="1751" spans="1:20" ht="45" x14ac:dyDescent="0.25">
      <c r="A1751">
        <v>1749</v>
      </c>
      <c r="B1751" s="3" t="s">
        <v>3574</v>
      </c>
      <c r="C1751" s="3" t="s">
        <v>3575</v>
      </c>
      <c r="D1751" s="12">
        <v>10050</v>
      </c>
      <c r="E1751" s="12">
        <v>12410.5</v>
      </c>
      <c r="F1751" t="s">
        <v>16</v>
      </c>
      <c r="G1751" t="s">
        <v>3576</v>
      </c>
      <c r="H1751" t="s">
        <v>55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2434</v>
      </c>
      <c r="O1751" s="8">
        <f>E1751/D1751*100</f>
        <v>123.48756218905473</v>
      </c>
      <c r="P1751" s="12">
        <f>E1751/L1751</f>
        <v>94.736641221374043</v>
      </c>
      <c r="Q1751" t="str">
        <f>LEFT(N1751,SEARCH("/",N1751,1)-1)</f>
        <v>photography</v>
      </c>
      <c r="R1751" t="str">
        <f>RIGHT(N1751,LEN(N1751)-SEARCH("/",N1751,1))</f>
        <v>photobooks</v>
      </c>
      <c r="S1751" s="15">
        <f t="shared" si="54"/>
        <v>42758.975937499999</v>
      </c>
      <c r="T1751" s="15">
        <f t="shared" si="55"/>
        <v>42795.791666666672</v>
      </c>
    </row>
    <row r="1752" spans="1:20" ht="60" x14ac:dyDescent="0.25">
      <c r="A1752">
        <v>1750</v>
      </c>
      <c r="B1752" s="3" t="s">
        <v>3577</v>
      </c>
      <c r="C1752" s="3" t="s">
        <v>3578</v>
      </c>
      <c r="D1752" s="12">
        <v>5000</v>
      </c>
      <c r="E1752" s="12">
        <v>10081</v>
      </c>
      <c r="F1752" t="s">
        <v>16</v>
      </c>
      <c r="G1752" t="s">
        <v>17</v>
      </c>
      <c r="H1752" t="s">
        <v>18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2434</v>
      </c>
      <c r="O1752" s="8">
        <f>E1752/D1752*100</f>
        <v>201.62</v>
      </c>
      <c r="P1752" s="12">
        <f>E1752/L1752</f>
        <v>80.647999999999996</v>
      </c>
      <c r="Q1752" t="str">
        <f>LEFT(N1752,SEARCH("/",N1752,1)-1)</f>
        <v>photography</v>
      </c>
      <c r="R1752" t="str">
        <f>RIGHT(N1752,LEN(N1752)-SEARCH("/",N1752,1))</f>
        <v>photobooks</v>
      </c>
      <c r="S1752" s="15">
        <f t="shared" si="54"/>
        <v>42454.836851851855</v>
      </c>
      <c r="T1752" s="15">
        <f t="shared" si="55"/>
        <v>42479.836851851855</v>
      </c>
    </row>
    <row r="1753" spans="1:20" ht="30" x14ac:dyDescent="0.25">
      <c r="A1753">
        <v>1751</v>
      </c>
      <c r="B1753" s="3" t="s">
        <v>3579</v>
      </c>
      <c r="C1753" s="3" t="s">
        <v>3580</v>
      </c>
      <c r="D1753" s="12">
        <v>10000</v>
      </c>
      <c r="E1753" s="12">
        <v>10290</v>
      </c>
      <c r="F1753" t="s">
        <v>16</v>
      </c>
      <c r="G1753" t="s">
        <v>17</v>
      </c>
      <c r="H1753" t="s">
        <v>18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2434</v>
      </c>
      <c r="O1753" s="8">
        <f>E1753/D1753*100</f>
        <v>102.89999999999999</v>
      </c>
      <c r="P1753" s="12">
        <f>E1753/L1753</f>
        <v>168.68852459016392</v>
      </c>
      <c r="Q1753" t="str">
        <f>LEFT(N1753,SEARCH("/",N1753,1)-1)</f>
        <v>photography</v>
      </c>
      <c r="R1753" t="str">
        <f>RIGHT(N1753,LEN(N1753)-SEARCH("/",N1753,1))</f>
        <v>photobooks</v>
      </c>
      <c r="S1753" s="15">
        <f t="shared" si="54"/>
        <v>42052.7815162037</v>
      </c>
      <c r="T1753" s="15">
        <f t="shared" si="55"/>
        <v>42082.739849537036</v>
      </c>
    </row>
    <row r="1754" spans="1:20" ht="45" x14ac:dyDescent="0.25">
      <c r="A1754">
        <v>1752</v>
      </c>
      <c r="B1754" s="3" t="s">
        <v>3581</v>
      </c>
      <c r="C1754" s="3" t="s">
        <v>3582</v>
      </c>
      <c r="D1754" s="12">
        <v>1200</v>
      </c>
      <c r="E1754" s="12">
        <v>3122</v>
      </c>
      <c r="F1754" t="s">
        <v>16</v>
      </c>
      <c r="G1754" t="s">
        <v>24</v>
      </c>
      <c r="H1754" t="s">
        <v>25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2434</v>
      </c>
      <c r="O1754" s="8">
        <f>E1754/D1754*100</f>
        <v>260.16666666666663</v>
      </c>
      <c r="P1754" s="12">
        <f>E1754/L1754</f>
        <v>34.68888888888889</v>
      </c>
      <c r="Q1754" t="str">
        <f>LEFT(N1754,SEARCH("/",N1754,1)-1)</f>
        <v>photography</v>
      </c>
      <c r="R1754" t="str">
        <f>RIGHT(N1754,LEN(N1754)-SEARCH("/",N1754,1))</f>
        <v>photobooks</v>
      </c>
      <c r="S1754" s="15">
        <f t="shared" si="54"/>
        <v>42627.253263888888</v>
      </c>
      <c r="T1754" s="15">
        <f t="shared" si="55"/>
        <v>42657.253263888888</v>
      </c>
    </row>
    <row r="1755" spans="1:20" ht="45" x14ac:dyDescent="0.25">
      <c r="A1755">
        <v>1753</v>
      </c>
      <c r="B1755" s="3" t="s">
        <v>3583</v>
      </c>
      <c r="C1755" s="3" t="s">
        <v>3584</v>
      </c>
      <c r="D1755" s="12">
        <v>15000</v>
      </c>
      <c r="E1755" s="12">
        <v>16200</v>
      </c>
      <c r="F1755" t="s">
        <v>16</v>
      </c>
      <c r="G1755" t="s">
        <v>309</v>
      </c>
      <c r="H1755" t="s">
        <v>310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2434</v>
      </c>
      <c r="O1755" s="8">
        <f>E1755/D1755*100</f>
        <v>108</v>
      </c>
      <c r="P1755" s="12">
        <f>E1755/L1755</f>
        <v>462.85714285714283</v>
      </c>
      <c r="Q1755" t="str">
        <f>LEFT(N1755,SEARCH("/",N1755,1)-1)</f>
        <v>photography</v>
      </c>
      <c r="R1755" t="str">
        <f>RIGHT(N1755,LEN(N1755)-SEARCH("/",N1755,1))</f>
        <v>photobooks</v>
      </c>
      <c r="S1755" s="15">
        <f t="shared" si="54"/>
        <v>42420.74962962963</v>
      </c>
      <c r="T1755" s="15">
        <f t="shared" si="55"/>
        <v>42450.707962962959</v>
      </c>
    </row>
    <row r="1756" spans="1:20" ht="60" x14ac:dyDescent="0.25">
      <c r="A1756">
        <v>1754</v>
      </c>
      <c r="B1756" s="3" t="s">
        <v>3585</v>
      </c>
      <c r="C1756" s="3" t="s">
        <v>3586</v>
      </c>
      <c r="D1756" s="12">
        <v>8500</v>
      </c>
      <c r="E1756" s="12">
        <v>9395</v>
      </c>
      <c r="F1756" t="s">
        <v>16</v>
      </c>
      <c r="G1756" t="s">
        <v>159</v>
      </c>
      <c r="H1756" t="s">
        <v>160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2434</v>
      </c>
      <c r="O1756" s="8">
        <f>E1756/D1756*100</f>
        <v>110.52941176470587</v>
      </c>
      <c r="P1756" s="12">
        <f>E1756/L1756</f>
        <v>104.38888888888889</v>
      </c>
      <c r="Q1756" t="str">
        <f>LEFT(N1756,SEARCH("/",N1756,1)-1)</f>
        <v>photography</v>
      </c>
      <c r="R1756" t="str">
        <f>RIGHT(N1756,LEN(N1756)-SEARCH("/",N1756,1))</f>
        <v>photobooks</v>
      </c>
      <c r="S1756" s="15">
        <f t="shared" si="54"/>
        <v>42067.876770833333</v>
      </c>
      <c r="T1756" s="15">
        <f t="shared" si="55"/>
        <v>42097.835104166668</v>
      </c>
    </row>
    <row r="1757" spans="1:20" ht="60" x14ac:dyDescent="0.25">
      <c r="A1757">
        <v>1755</v>
      </c>
      <c r="B1757" s="3" t="s">
        <v>3587</v>
      </c>
      <c r="C1757" s="3" t="s">
        <v>3588</v>
      </c>
      <c r="D1757" s="12">
        <v>25</v>
      </c>
      <c r="E1757" s="12">
        <v>30</v>
      </c>
      <c r="F1757" t="s">
        <v>16</v>
      </c>
      <c r="G1757" t="s">
        <v>17</v>
      </c>
      <c r="H1757" t="s">
        <v>18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2434</v>
      </c>
      <c r="O1757" s="8">
        <f>E1757/D1757*100</f>
        <v>120</v>
      </c>
      <c r="P1757" s="12">
        <f>E1757/L1757</f>
        <v>7.5</v>
      </c>
      <c r="Q1757" t="str">
        <f>LEFT(N1757,SEARCH("/",N1757,1)-1)</f>
        <v>photography</v>
      </c>
      <c r="R1757" t="str">
        <f>RIGHT(N1757,LEN(N1757)-SEARCH("/",N1757,1))</f>
        <v>photobooks</v>
      </c>
      <c r="S1757" s="15">
        <f t="shared" si="54"/>
        <v>42252.788900462961</v>
      </c>
      <c r="T1757" s="15">
        <f t="shared" si="55"/>
        <v>42282.788900462961</v>
      </c>
    </row>
    <row r="1758" spans="1:20" ht="45" x14ac:dyDescent="0.25">
      <c r="A1758">
        <v>1756</v>
      </c>
      <c r="B1758" s="3" t="s">
        <v>3589</v>
      </c>
      <c r="C1758" s="3" t="s">
        <v>3590</v>
      </c>
      <c r="D1758" s="12">
        <v>5500</v>
      </c>
      <c r="E1758" s="12">
        <v>5655.6</v>
      </c>
      <c r="F1758" t="s">
        <v>16</v>
      </c>
      <c r="G1758" t="s">
        <v>17</v>
      </c>
      <c r="H1758" t="s">
        <v>18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2434</v>
      </c>
      <c r="O1758" s="8">
        <f>E1758/D1758*100</f>
        <v>102.82909090909091</v>
      </c>
      <c r="P1758" s="12">
        <f>E1758/L1758</f>
        <v>47.13</v>
      </c>
      <c r="Q1758" t="str">
        <f>LEFT(N1758,SEARCH("/",N1758,1)-1)</f>
        <v>photography</v>
      </c>
      <c r="R1758" t="str">
        <f>RIGHT(N1758,LEN(N1758)-SEARCH("/",N1758,1))</f>
        <v>photobooks</v>
      </c>
      <c r="S1758" s="15">
        <f t="shared" si="54"/>
        <v>42571.167465277773</v>
      </c>
      <c r="T1758" s="15">
        <f t="shared" si="55"/>
        <v>42611.167465277773</v>
      </c>
    </row>
    <row r="1759" spans="1:20" ht="45" x14ac:dyDescent="0.25">
      <c r="A1759">
        <v>1757</v>
      </c>
      <c r="B1759" s="3" t="s">
        <v>3591</v>
      </c>
      <c r="C1759" s="3" t="s">
        <v>3592</v>
      </c>
      <c r="D1759" s="12">
        <v>5000</v>
      </c>
      <c r="E1759" s="12">
        <v>5800</v>
      </c>
      <c r="F1759" t="s">
        <v>16</v>
      </c>
      <c r="G1759" t="s">
        <v>17</v>
      </c>
      <c r="H1759" t="s">
        <v>18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2434</v>
      </c>
      <c r="O1759" s="8">
        <f>E1759/D1759*100</f>
        <v>115.99999999999999</v>
      </c>
      <c r="P1759" s="12">
        <f>E1759/L1759</f>
        <v>414.28571428571428</v>
      </c>
      <c r="Q1759" t="str">
        <f>LEFT(N1759,SEARCH("/",N1759,1)-1)</f>
        <v>photography</v>
      </c>
      <c r="R1759" t="str">
        <f>RIGHT(N1759,LEN(N1759)-SEARCH("/",N1759,1))</f>
        <v>photobooks</v>
      </c>
      <c r="S1759" s="15">
        <f t="shared" si="54"/>
        <v>42733.827349537038</v>
      </c>
      <c r="T1759" s="15">
        <f t="shared" si="55"/>
        <v>42763.811805555553</v>
      </c>
    </row>
    <row r="1760" spans="1:20" ht="60" x14ac:dyDescent="0.25">
      <c r="A1760">
        <v>1758</v>
      </c>
      <c r="B1760" s="3" t="s">
        <v>3593</v>
      </c>
      <c r="C1760" s="3" t="s">
        <v>3594</v>
      </c>
      <c r="D1760" s="12">
        <v>1000</v>
      </c>
      <c r="E1760" s="12">
        <v>1147</v>
      </c>
      <c r="F1760" t="s">
        <v>16</v>
      </c>
      <c r="G1760" t="s">
        <v>17</v>
      </c>
      <c r="H1760" t="s">
        <v>18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2434</v>
      </c>
      <c r="O1760" s="8">
        <f>E1760/D1760*100</f>
        <v>114.7</v>
      </c>
      <c r="P1760" s="12">
        <f>E1760/L1760</f>
        <v>42.481481481481481</v>
      </c>
      <c r="Q1760" t="str">
        <f>LEFT(N1760,SEARCH("/",N1760,1)-1)</f>
        <v>photography</v>
      </c>
      <c r="R1760" t="str">
        <f>RIGHT(N1760,LEN(N1760)-SEARCH("/",N1760,1))</f>
        <v>photobooks</v>
      </c>
      <c r="S1760" s="15">
        <f t="shared" si="54"/>
        <v>42505.955925925926</v>
      </c>
      <c r="T1760" s="15">
        <f t="shared" si="55"/>
        <v>42565.955925925926</v>
      </c>
    </row>
    <row r="1761" spans="1:20" ht="30" x14ac:dyDescent="0.25">
      <c r="A1761">
        <v>1759</v>
      </c>
      <c r="B1761" s="3" t="s">
        <v>3595</v>
      </c>
      <c r="C1761" s="3" t="s">
        <v>3596</v>
      </c>
      <c r="D1761" s="12">
        <v>5000</v>
      </c>
      <c r="E1761" s="12">
        <v>5330</v>
      </c>
      <c r="F1761" t="s">
        <v>16</v>
      </c>
      <c r="G1761" t="s">
        <v>17</v>
      </c>
      <c r="H1761" t="s">
        <v>18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2434</v>
      </c>
      <c r="O1761" s="8">
        <f>E1761/D1761*100</f>
        <v>106.60000000000001</v>
      </c>
      <c r="P1761" s="12">
        <f>E1761/L1761</f>
        <v>108.77551020408163</v>
      </c>
      <c r="Q1761" t="str">
        <f>LEFT(N1761,SEARCH("/",N1761,1)-1)</f>
        <v>photography</v>
      </c>
      <c r="R1761" t="str">
        <f>RIGHT(N1761,LEN(N1761)-SEARCH("/",N1761,1))</f>
        <v>photobooks</v>
      </c>
      <c r="S1761" s="15">
        <f t="shared" si="54"/>
        <v>42068.829039351855</v>
      </c>
      <c r="T1761" s="15">
        <f t="shared" si="55"/>
        <v>42088.787372685183</v>
      </c>
    </row>
    <row r="1762" spans="1:20" ht="60" x14ac:dyDescent="0.25">
      <c r="A1762">
        <v>1760</v>
      </c>
      <c r="B1762" s="3" t="s">
        <v>3597</v>
      </c>
      <c r="C1762" s="3" t="s">
        <v>3598</v>
      </c>
      <c r="D1762" s="12">
        <v>5000</v>
      </c>
      <c r="E1762" s="12">
        <v>8272</v>
      </c>
      <c r="F1762" t="s">
        <v>16</v>
      </c>
      <c r="G1762" t="s">
        <v>17</v>
      </c>
      <c r="H1762" t="s">
        <v>18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2434</v>
      </c>
      <c r="O1762" s="8">
        <f>E1762/D1762*100</f>
        <v>165.44</v>
      </c>
      <c r="P1762" s="12">
        <f>E1762/L1762</f>
        <v>81.098039215686271</v>
      </c>
      <c r="Q1762" t="str">
        <f>LEFT(N1762,SEARCH("/",N1762,1)-1)</f>
        <v>photography</v>
      </c>
      <c r="R1762" t="str">
        <f>RIGHT(N1762,LEN(N1762)-SEARCH("/",N1762,1))</f>
        <v>photobooks</v>
      </c>
      <c r="S1762" s="15">
        <f t="shared" si="54"/>
        <v>42405.67260416667</v>
      </c>
      <c r="T1762" s="15">
        <f t="shared" si="55"/>
        <v>42425.67260416667</v>
      </c>
    </row>
    <row r="1763" spans="1:20" ht="30" x14ac:dyDescent="0.25">
      <c r="A1763">
        <v>1761</v>
      </c>
      <c r="B1763" s="3" t="s">
        <v>3599</v>
      </c>
      <c r="C1763" s="3" t="s">
        <v>3600</v>
      </c>
      <c r="D1763" s="12">
        <v>100</v>
      </c>
      <c r="E1763" s="12">
        <v>155</v>
      </c>
      <c r="F1763" t="s">
        <v>16</v>
      </c>
      <c r="G1763" t="s">
        <v>24</v>
      </c>
      <c r="H1763" t="s">
        <v>25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2434</v>
      </c>
      <c r="O1763" s="8">
        <f>E1763/D1763*100</f>
        <v>155</v>
      </c>
      <c r="P1763" s="12">
        <f>E1763/L1763</f>
        <v>51.666666666666664</v>
      </c>
      <c r="Q1763" t="str">
        <f>LEFT(N1763,SEARCH("/",N1763,1)-1)</f>
        <v>photography</v>
      </c>
      <c r="R1763" t="str">
        <f>RIGHT(N1763,LEN(N1763)-SEARCH("/",N1763,1))</f>
        <v>photobooks</v>
      </c>
      <c r="S1763" s="15">
        <f t="shared" si="54"/>
        <v>42209.567824074074</v>
      </c>
      <c r="T1763" s="15">
        <f t="shared" si="55"/>
        <v>42259.567824074074</v>
      </c>
    </row>
    <row r="1764" spans="1:20" ht="30" x14ac:dyDescent="0.25">
      <c r="A1764">
        <v>1762</v>
      </c>
      <c r="B1764" s="3" t="s">
        <v>3601</v>
      </c>
      <c r="C1764" s="3" t="s">
        <v>3602</v>
      </c>
      <c r="D1764" s="12">
        <v>100</v>
      </c>
      <c r="E1764" s="12">
        <v>885</v>
      </c>
      <c r="F1764" t="s">
        <v>16</v>
      </c>
      <c r="G1764" t="s">
        <v>17</v>
      </c>
      <c r="H1764" t="s">
        <v>18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2434</v>
      </c>
      <c r="O1764" s="8">
        <f>E1764/D1764*100</f>
        <v>885</v>
      </c>
      <c r="P1764" s="12">
        <f>E1764/L1764</f>
        <v>35.4</v>
      </c>
      <c r="Q1764" t="str">
        <f>LEFT(N1764,SEARCH("/",N1764,1)-1)</f>
        <v>photography</v>
      </c>
      <c r="R1764" t="str">
        <f>RIGHT(N1764,LEN(N1764)-SEARCH("/",N1764,1))</f>
        <v>photobooks</v>
      </c>
      <c r="S1764" s="15">
        <f t="shared" si="54"/>
        <v>42410.982002314813</v>
      </c>
      <c r="T1764" s="15">
        <f t="shared" si="55"/>
        <v>42440.982002314813</v>
      </c>
    </row>
    <row r="1765" spans="1:20" ht="60" x14ac:dyDescent="0.25">
      <c r="A1765">
        <v>1763</v>
      </c>
      <c r="B1765" s="3" t="s">
        <v>3603</v>
      </c>
      <c r="C1765" s="3" t="s">
        <v>3604</v>
      </c>
      <c r="D1765" s="12">
        <v>12000</v>
      </c>
      <c r="E1765" s="12">
        <v>12229</v>
      </c>
      <c r="F1765" t="s">
        <v>16</v>
      </c>
      <c r="G1765" t="s">
        <v>17</v>
      </c>
      <c r="H1765" t="s">
        <v>18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2434</v>
      </c>
      <c r="O1765" s="8">
        <f>E1765/D1765*100</f>
        <v>101.90833333333333</v>
      </c>
      <c r="P1765" s="12">
        <f>E1765/L1765</f>
        <v>103.63559322033899</v>
      </c>
      <c r="Q1765" t="str">
        <f>LEFT(N1765,SEARCH("/",N1765,1)-1)</f>
        <v>photography</v>
      </c>
      <c r="R1765" t="str">
        <f>RIGHT(N1765,LEN(N1765)-SEARCH("/",N1765,1))</f>
        <v>photobooks</v>
      </c>
      <c r="S1765" s="15">
        <f t="shared" si="54"/>
        <v>42636.868518518517</v>
      </c>
      <c r="T1765" s="15">
        <f t="shared" si="55"/>
        <v>42666.868518518517</v>
      </c>
    </row>
    <row r="1766" spans="1:20" ht="60" x14ac:dyDescent="0.25">
      <c r="A1766">
        <v>1764</v>
      </c>
      <c r="B1766" s="3" t="s">
        <v>3605</v>
      </c>
      <c r="C1766" s="3" t="s">
        <v>3606</v>
      </c>
      <c r="D1766" s="12">
        <v>11000</v>
      </c>
      <c r="E1766" s="12">
        <v>2156</v>
      </c>
      <c r="F1766" t="s">
        <v>357</v>
      </c>
      <c r="G1766" t="s">
        <v>24</v>
      </c>
      <c r="H1766" t="s">
        <v>25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2434</v>
      </c>
      <c r="O1766" s="8">
        <f>E1766/D1766*100</f>
        <v>19.600000000000001</v>
      </c>
      <c r="P1766" s="12">
        <f>E1766/L1766</f>
        <v>55.282051282051285</v>
      </c>
      <c r="Q1766" t="str">
        <f>LEFT(N1766,SEARCH("/",N1766,1)-1)</f>
        <v>photography</v>
      </c>
      <c r="R1766" t="str">
        <f>RIGHT(N1766,LEN(N1766)-SEARCH("/",N1766,1))</f>
        <v>photobooks</v>
      </c>
      <c r="S1766" s="15">
        <f t="shared" si="54"/>
        <v>41825.485868055555</v>
      </c>
      <c r="T1766" s="15">
        <f t="shared" si="55"/>
        <v>41854.485868055555</v>
      </c>
    </row>
    <row r="1767" spans="1:20" ht="60" x14ac:dyDescent="0.25">
      <c r="A1767">
        <v>1765</v>
      </c>
      <c r="B1767" s="3" t="s">
        <v>3607</v>
      </c>
      <c r="C1767" s="3" t="s">
        <v>3608</v>
      </c>
      <c r="D1767" s="12">
        <v>12500</v>
      </c>
      <c r="E1767" s="12">
        <v>7433.48</v>
      </c>
      <c r="F1767" t="s">
        <v>357</v>
      </c>
      <c r="G1767" t="s">
        <v>17</v>
      </c>
      <c r="H1767" t="s">
        <v>18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2434</v>
      </c>
      <c r="O1767" s="8">
        <f>E1767/D1767*100</f>
        <v>59.467839999999995</v>
      </c>
      <c r="P1767" s="12">
        <f>E1767/L1767</f>
        <v>72.16970873786407</v>
      </c>
      <c r="Q1767" t="str">
        <f>LEFT(N1767,SEARCH("/",N1767,1)-1)</f>
        <v>photography</v>
      </c>
      <c r="R1767" t="str">
        <f>RIGHT(N1767,LEN(N1767)-SEARCH("/",N1767,1))</f>
        <v>photobooks</v>
      </c>
      <c r="S1767" s="15">
        <f t="shared" si="54"/>
        <v>41834.980462962965</v>
      </c>
      <c r="T1767" s="15">
        <f t="shared" si="55"/>
        <v>41864.980462962965</v>
      </c>
    </row>
    <row r="1768" spans="1:20" ht="30" x14ac:dyDescent="0.25">
      <c r="A1768">
        <v>1766</v>
      </c>
      <c r="B1768" s="3" t="s">
        <v>3609</v>
      </c>
      <c r="C1768" s="3" t="s">
        <v>3610</v>
      </c>
      <c r="D1768" s="12">
        <v>1500</v>
      </c>
      <c r="E1768" s="12">
        <v>0</v>
      </c>
      <c r="F1768" t="s">
        <v>357</v>
      </c>
      <c r="G1768" t="s">
        <v>50</v>
      </c>
      <c r="H1768" t="s">
        <v>51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2434</v>
      </c>
      <c r="O1768" s="8">
        <f>E1768/D1768*100</f>
        <v>0</v>
      </c>
      <c r="P1768" s="12" t="e">
        <f>E1768/L1768</f>
        <v>#DIV/0!</v>
      </c>
      <c r="Q1768" t="str">
        <f>LEFT(N1768,SEARCH("/",N1768,1)-1)</f>
        <v>photography</v>
      </c>
      <c r="R1768" t="str">
        <f>RIGHT(N1768,LEN(N1768)-SEARCH("/",N1768,1))</f>
        <v>photobooks</v>
      </c>
      <c r="S1768" s="15">
        <f t="shared" si="54"/>
        <v>41855.859814814816</v>
      </c>
      <c r="T1768" s="15">
        <f t="shared" si="55"/>
        <v>41876.859814814816</v>
      </c>
    </row>
    <row r="1769" spans="1:20" ht="45" x14ac:dyDescent="0.25">
      <c r="A1769">
        <v>1767</v>
      </c>
      <c r="B1769" s="3" t="s">
        <v>3611</v>
      </c>
      <c r="C1769" s="3" t="s">
        <v>3612</v>
      </c>
      <c r="D1769" s="12">
        <v>5000</v>
      </c>
      <c r="E1769" s="12">
        <v>2286</v>
      </c>
      <c r="F1769" t="s">
        <v>357</v>
      </c>
      <c r="G1769" t="s">
        <v>17</v>
      </c>
      <c r="H1769" t="s">
        <v>18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2434</v>
      </c>
      <c r="O1769" s="8">
        <f>E1769/D1769*100</f>
        <v>45.72</v>
      </c>
      <c r="P1769" s="12">
        <f>E1769/L1769</f>
        <v>58.615384615384613</v>
      </c>
      <c r="Q1769" t="str">
        <f>LEFT(N1769,SEARCH("/",N1769,1)-1)</f>
        <v>photography</v>
      </c>
      <c r="R1769" t="str">
        <f>RIGHT(N1769,LEN(N1769)-SEARCH("/",N1769,1))</f>
        <v>photobooks</v>
      </c>
      <c r="S1769" s="15">
        <f t="shared" si="54"/>
        <v>41824.658379629633</v>
      </c>
      <c r="T1769" s="15">
        <f t="shared" si="55"/>
        <v>41854.658379629633</v>
      </c>
    </row>
    <row r="1770" spans="1:20" ht="45" x14ac:dyDescent="0.25">
      <c r="A1770">
        <v>1768</v>
      </c>
      <c r="B1770" s="3" t="s">
        <v>3613</v>
      </c>
      <c r="C1770" s="3" t="s">
        <v>3614</v>
      </c>
      <c r="D1770" s="12">
        <v>5000</v>
      </c>
      <c r="E1770" s="12">
        <v>187</v>
      </c>
      <c r="F1770" t="s">
        <v>357</v>
      </c>
      <c r="G1770" t="s">
        <v>17</v>
      </c>
      <c r="H1770" t="s">
        <v>18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2434</v>
      </c>
      <c r="O1770" s="8">
        <f>E1770/D1770*100</f>
        <v>3.74</v>
      </c>
      <c r="P1770" s="12">
        <f>E1770/L1770</f>
        <v>12.466666666666667</v>
      </c>
      <c r="Q1770" t="str">
        <f>LEFT(N1770,SEARCH("/",N1770,1)-1)</f>
        <v>photography</v>
      </c>
      <c r="R1770" t="str">
        <f>RIGHT(N1770,LEN(N1770)-SEARCH("/",N1770,1))</f>
        <v>photobooks</v>
      </c>
      <c r="S1770" s="15">
        <f t="shared" si="54"/>
        <v>41849.560694444444</v>
      </c>
      <c r="T1770" s="15">
        <f t="shared" si="55"/>
        <v>41909.560694444444</v>
      </c>
    </row>
    <row r="1771" spans="1:20" ht="45" x14ac:dyDescent="0.25">
      <c r="A1771">
        <v>1769</v>
      </c>
      <c r="B1771" s="3" t="s">
        <v>3615</v>
      </c>
      <c r="C1771" s="3" t="s">
        <v>3616</v>
      </c>
      <c r="D1771" s="12">
        <v>40000</v>
      </c>
      <c r="E1771" s="12">
        <v>1081</v>
      </c>
      <c r="F1771" t="s">
        <v>357</v>
      </c>
      <c r="G1771" t="s">
        <v>17</v>
      </c>
      <c r="H1771" t="s">
        <v>18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2434</v>
      </c>
      <c r="O1771" s="8">
        <f>E1771/D1771*100</f>
        <v>2.7025000000000001</v>
      </c>
      <c r="P1771" s="12">
        <f>E1771/L1771</f>
        <v>49.136363636363633</v>
      </c>
      <c r="Q1771" t="str">
        <f>LEFT(N1771,SEARCH("/",N1771,1)-1)</f>
        <v>photography</v>
      </c>
      <c r="R1771" t="str">
        <f>RIGHT(N1771,LEN(N1771)-SEARCH("/",N1771,1))</f>
        <v>photobooks</v>
      </c>
      <c r="S1771" s="15">
        <f t="shared" si="54"/>
        <v>41987.818969907406</v>
      </c>
      <c r="T1771" s="15">
        <f t="shared" si="55"/>
        <v>42017.818969907406</v>
      </c>
    </row>
    <row r="1772" spans="1:20" ht="60" x14ac:dyDescent="0.25">
      <c r="A1772">
        <v>1770</v>
      </c>
      <c r="B1772" s="3" t="s">
        <v>3617</v>
      </c>
      <c r="C1772" s="3" t="s">
        <v>3618</v>
      </c>
      <c r="D1772" s="12">
        <v>24500</v>
      </c>
      <c r="E1772" s="12">
        <v>13846</v>
      </c>
      <c r="F1772" t="s">
        <v>357</v>
      </c>
      <c r="G1772" t="s">
        <v>17</v>
      </c>
      <c r="H1772" t="s">
        <v>18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2434</v>
      </c>
      <c r="O1772" s="8">
        <f>E1772/D1772*100</f>
        <v>56.51428571428572</v>
      </c>
      <c r="P1772" s="12">
        <f>E1772/L1772</f>
        <v>150.5</v>
      </c>
      <c r="Q1772" t="str">
        <f>LEFT(N1772,SEARCH("/",N1772,1)-1)</f>
        <v>photography</v>
      </c>
      <c r="R1772" t="str">
        <f>RIGHT(N1772,LEN(N1772)-SEARCH("/",N1772,1))</f>
        <v>photobooks</v>
      </c>
      <c r="S1772" s="15">
        <f t="shared" si="54"/>
        <v>41891.780023148152</v>
      </c>
      <c r="T1772" s="15">
        <f t="shared" si="55"/>
        <v>41926.780023148152</v>
      </c>
    </row>
    <row r="1773" spans="1:20" ht="60" x14ac:dyDescent="0.25">
      <c r="A1773">
        <v>1771</v>
      </c>
      <c r="B1773" s="3" t="s">
        <v>3619</v>
      </c>
      <c r="C1773" s="3" t="s">
        <v>3620</v>
      </c>
      <c r="D1773" s="12">
        <v>4200</v>
      </c>
      <c r="E1773" s="12">
        <v>895</v>
      </c>
      <c r="F1773" t="s">
        <v>357</v>
      </c>
      <c r="G1773" t="s">
        <v>24</v>
      </c>
      <c r="H1773" t="s">
        <v>25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2434</v>
      </c>
      <c r="O1773" s="8">
        <f>E1773/D1773*100</f>
        <v>21.30952380952381</v>
      </c>
      <c r="P1773" s="12">
        <f>E1773/L1773</f>
        <v>35.799999999999997</v>
      </c>
      <c r="Q1773" t="str">
        <f>LEFT(N1773,SEARCH("/",N1773,1)-1)</f>
        <v>photography</v>
      </c>
      <c r="R1773" t="str">
        <f>RIGHT(N1773,LEN(N1773)-SEARCH("/",N1773,1))</f>
        <v>photobooks</v>
      </c>
      <c r="S1773" s="15">
        <f t="shared" si="54"/>
        <v>41905.979629629634</v>
      </c>
      <c r="T1773" s="15">
        <f t="shared" si="55"/>
        <v>41935.979629629634</v>
      </c>
    </row>
    <row r="1774" spans="1:20" ht="45" x14ac:dyDescent="0.25">
      <c r="A1774">
        <v>1772</v>
      </c>
      <c r="B1774" s="3" t="s">
        <v>3621</v>
      </c>
      <c r="C1774" s="3" t="s">
        <v>3622</v>
      </c>
      <c r="D1774" s="12">
        <v>5500</v>
      </c>
      <c r="E1774" s="12">
        <v>858</v>
      </c>
      <c r="F1774" t="s">
        <v>357</v>
      </c>
      <c r="G1774" t="s">
        <v>24</v>
      </c>
      <c r="H1774" t="s">
        <v>25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2434</v>
      </c>
      <c r="O1774" s="8">
        <f>E1774/D1774*100</f>
        <v>15.6</v>
      </c>
      <c r="P1774" s="12">
        <f>E1774/L1774</f>
        <v>45.157894736842103</v>
      </c>
      <c r="Q1774" t="str">
        <f>LEFT(N1774,SEARCH("/",N1774,1)-1)</f>
        <v>photography</v>
      </c>
      <c r="R1774" t="str">
        <f>RIGHT(N1774,LEN(N1774)-SEARCH("/",N1774,1))</f>
        <v>photobooks</v>
      </c>
      <c r="S1774" s="15">
        <f t="shared" si="54"/>
        <v>41766.718009259261</v>
      </c>
      <c r="T1774" s="15">
        <f t="shared" si="55"/>
        <v>41826.718009259261</v>
      </c>
    </row>
    <row r="1775" spans="1:20" ht="60" x14ac:dyDescent="0.25">
      <c r="A1775">
        <v>1773</v>
      </c>
      <c r="B1775" s="3" t="s">
        <v>3623</v>
      </c>
      <c r="C1775" s="3" t="s">
        <v>3624</v>
      </c>
      <c r="D1775" s="12">
        <v>30000</v>
      </c>
      <c r="E1775" s="12">
        <v>1877</v>
      </c>
      <c r="F1775" t="s">
        <v>357</v>
      </c>
      <c r="G1775" t="s">
        <v>17</v>
      </c>
      <c r="H1775" t="s">
        <v>18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2434</v>
      </c>
      <c r="O1775" s="8">
        <f>E1775/D1775*100</f>
        <v>6.2566666666666677</v>
      </c>
      <c r="P1775" s="12">
        <f>E1775/L1775</f>
        <v>98.78947368421052</v>
      </c>
      <c r="Q1775" t="str">
        <f>LEFT(N1775,SEARCH("/",N1775,1)-1)</f>
        <v>photography</v>
      </c>
      <c r="R1775" t="str">
        <f>RIGHT(N1775,LEN(N1775)-SEARCH("/",N1775,1))</f>
        <v>photobooks</v>
      </c>
      <c r="S1775" s="15">
        <f t="shared" si="54"/>
        <v>41978.760393518518</v>
      </c>
      <c r="T1775" s="15">
        <f t="shared" si="55"/>
        <v>42023.760393518518</v>
      </c>
    </row>
    <row r="1776" spans="1:20" ht="60" x14ac:dyDescent="0.25">
      <c r="A1776">
        <v>1774</v>
      </c>
      <c r="B1776" s="3" t="s">
        <v>3625</v>
      </c>
      <c r="C1776" s="3" t="s">
        <v>3626</v>
      </c>
      <c r="D1776" s="12">
        <v>2500</v>
      </c>
      <c r="E1776" s="12">
        <v>1148</v>
      </c>
      <c r="F1776" t="s">
        <v>357</v>
      </c>
      <c r="G1776" t="s">
        <v>17</v>
      </c>
      <c r="H1776" t="s">
        <v>18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2434</v>
      </c>
      <c r="O1776" s="8">
        <f>E1776/D1776*100</f>
        <v>45.92</v>
      </c>
      <c r="P1776" s="12">
        <f>E1776/L1776</f>
        <v>88.307692307692307</v>
      </c>
      <c r="Q1776" t="str">
        <f>LEFT(N1776,SEARCH("/",N1776,1)-1)</f>
        <v>photography</v>
      </c>
      <c r="R1776" t="str">
        <f>RIGHT(N1776,LEN(N1776)-SEARCH("/",N1776,1))</f>
        <v>photobooks</v>
      </c>
      <c r="S1776" s="15">
        <f t="shared" si="54"/>
        <v>41930.218657407408</v>
      </c>
      <c r="T1776" s="15">
        <f t="shared" si="55"/>
        <v>41972.624305555553</v>
      </c>
    </row>
    <row r="1777" spans="1:20" ht="45" x14ac:dyDescent="0.25">
      <c r="A1777">
        <v>1775</v>
      </c>
      <c r="B1777" s="3" t="s">
        <v>3627</v>
      </c>
      <c r="C1777" s="3" t="s">
        <v>3628</v>
      </c>
      <c r="D1777" s="12">
        <v>32500</v>
      </c>
      <c r="E1777" s="12">
        <v>21158</v>
      </c>
      <c r="F1777" t="s">
        <v>357</v>
      </c>
      <c r="G1777" t="s">
        <v>17</v>
      </c>
      <c r="H1777" t="s">
        <v>18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2434</v>
      </c>
      <c r="O1777" s="8">
        <f>E1777/D1777*100</f>
        <v>65.101538461538468</v>
      </c>
      <c r="P1777" s="12">
        <f>E1777/L1777</f>
        <v>170.62903225806451</v>
      </c>
      <c r="Q1777" t="str">
        <f>LEFT(N1777,SEARCH("/",N1777,1)-1)</f>
        <v>photography</v>
      </c>
      <c r="R1777" t="str">
        <f>RIGHT(N1777,LEN(N1777)-SEARCH("/",N1777,1))</f>
        <v>photobooks</v>
      </c>
      <c r="S1777" s="15">
        <f t="shared" si="54"/>
        <v>41891.976388888892</v>
      </c>
      <c r="T1777" s="15">
        <f t="shared" si="55"/>
        <v>41936.976388888892</v>
      </c>
    </row>
    <row r="1778" spans="1:20" ht="45" x14ac:dyDescent="0.25">
      <c r="A1778">
        <v>1776</v>
      </c>
      <c r="B1778" s="3" t="s">
        <v>3629</v>
      </c>
      <c r="C1778" s="3" t="s">
        <v>3630</v>
      </c>
      <c r="D1778" s="12">
        <v>5000</v>
      </c>
      <c r="E1778" s="12">
        <v>335</v>
      </c>
      <c r="F1778" t="s">
        <v>357</v>
      </c>
      <c r="G1778" t="s">
        <v>24</v>
      </c>
      <c r="H1778" t="s">
        <v>25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2434</v>
      </c>
      <c r="O1778" s="8">
        <f>E1778/D1778*100</f>
        <v>6.7</v>
      </c>
      <c r="P1778" s="12">
        <f>E1778/L1778</f>
        <v>83.75</v>
      </c>
      <c r="Q1778" t="str">
        <f>LEFT(N1778,SEARCH("/",N1778,1)-1)</f>
        <v>photography</v>
      </c>
      <c r="R1778" t="str">
        <f>RIGHT(N1778,LEN(N1778)-SEARCH("/",N1778,1))</f>
        <v>photobooks</v>
      </c>
      <c r="S1778" s="15">
        <f t="shared" si="54"/>
        <v>41905.95684027778</v>
      </c>
      <c r="T1778" s="15">
        <f t="shared" si="55"/>
        <v>41941.95684027778</v>
      </c>
    </row>
    <row r="1779" spans="1:20" ht="60" x14ac:dyDescent="0.25">
      <c r="A1779">
        <v>1777</v>
      </c>
      <c r="B1779" s="3" t="s">
        <v>3631</v>
      </c>
      <c r="C1779" s="3" t="s">
        <v>3632</v>
      </c>
      <c r="D1779" s="12">
        <v>4800</v>
      </c>
      <c r="E1779" s="12">
        <v>651</v>
      </c>
      <c r="F1779" t="s">
        <v>357</v>
      </c>
      <c r="G1779" t="s">
        <v>387</v>
      </c>
      <c r="H1779" t="s">
        <v>55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2434</v>
      </c>
      <c r="O1779" s="8">
        <f>E1779/D1779*100</f>
        <v>13.5625</v>
      </c>
      <c r="P1779" s="12">
        <f>E1779/L1779</f>
        <v>65.099999999999994</v>
      </c>
      <c r="Q1779" t="str">
        <f>LEFT(N1779,SEARCH("/",N1779,1)-1)</f>
        <v>photography</v>
      </c>
      <c r="R1779" t="str">
        <f>RIGHT(N1779,LEN(N1779)-SEARCH("/",N1779,1))</f>
        <v>photobooks</v>
      </c>
      <c r="S1779" s="15">
        <f t="shared" si="54"/>
        <v>42025.357094907406</v>
      </c>
      <c r="T1779" s="15">
        <f t="shared" si="55"/>
        <v>42055.357094907406</v>
      </c>
    </row>
    <row r="1780" spans="1:20" ht="45" x14ac:dyDescent="0.25">
      <c r="A1780">
        <v>1778</v>
      </c>
      <c r="B1780" s="3" t="s">
        <v>3633</v>
      </c>
      <c r="C1780" s="3" t="s">
        <v>3634</v>
      </c>
      <c r="D1780" s="12">
        <v>50000</v>
      </c>
      <c r="E1780" s="12">
        <v>995</v>
      </c>
      <c r="F1780" t="s">
        <v>357</v>
      </c>
      <c r="G1780" t="s">
        <v>17</v>
      </c>
      <c r="H1780" t="s">
        <v>18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2434</v>
      </c>
      <c r="O1780" s="8">
        <f>E1780/D1780*100</f>
        <v>1.9900000000000002</v>
      </c>
      <c r="P1780" s="12">
        <f>E1780/L1780</f>
        <v>66.333333333333329</v>
      </c>
      <c r="Q1780" t="str">
        <f>LEFT(N1780,SEARCH("/",N1780,1)-1)</f>
        <v>photography</v>
      </c>
      <c r="R1780" t="str">
        <f>RIGHT(N1780,LEN(N1780)-SEARCH("/",N1780,1))</f>
        <v>photobooks</v>
      </c>
      <c r="S1780" s="15">
        <f t="shared" si="54"/>
        <v>42045.86336805555</v>
      </c>
      <c r="T1780" s="15">
        <f t="shared" si="55"/>
        <v>42090.821701388893</v>
      </c>
    </row>
    <row r="1781" spans="1:20" ht="60" x14ac:dyDescent="0.25">
      <c r="A1781">
        <v>1779</v>
      </c>
      <c r="B1781" s="3" t="s">
        <v>3635</v>
      </c>
      <c r="C1781" s="3" t="s">
        <v>3636</v>
      </c>
      <c r="D1781" s="12">
        <v>11000</v>
      </c>
      <c r="E1781" s="12">
        <v>3986</v>
      </c>
      <c r="F1781" t="s">
        <v>357</v>
      </c>
      <c r="G1781" t="s">
        <v>17</v>
      </c>
      <c r="H1781" t="s">
        <v>18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2434</v>
      </c>
      <c r="O1781" s="8">
        <f>E1781/D1781*100</f>
        <v>36.236363636363642</v>
      </c>
      <c r="P1781" s="12">
        <f>E1781/L1781</f>
        <v>104.89473684210526</v>
      </c>
      <c r="Q1781" t="str">
        <f>LEFT(N1781,SEARCH("/",N1781,1)-1)</f>
        <v>photography</v>
      </c>
      <c r="R1781" t="str">
        <f>RIGHT(N1781,LEN(N1781)-SEARCH("/",N1781,1))</f>
        <v>photobooks</v>
      </c>
      <c r="S1781" s="15">
        <f t="shared" si="54"/>
        <v>42585.691898148143</v>
      </c>
      <c r="T1781" s="15">
        <f t="shared" si="55"/>
        <v>42615.691898148143</v>
      </c>
    </row>
    <row r="1782" spans="1:20" ht="60" x14ac:dyDescent="0.25">
      <c r="A1782">
        <v>1780</v>
      </c>
      <c r="B1782" s="3" t="s">
        <v>3637</v>
      </c>
      <c r="C1782" s="3" t="s">
        <v>3638</v>
      </c>
      <c r="D1782" s="12">
        <v>30000</v>
      </c>
      <c r="E1782" s="12">
        <v>11923</v>
      </c>
      <c r="F1782" t="s">
        <v>357</v>
      </c>
      <c r="G1782" t="s">
        <v>17</v>
      </c>
      <c r="H1782" t="s">
        <v>18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2434</v>
      </c>
      <c r="O1782" s="8">
        <f>E1782/D1782*100</f>
        <v>39.743333333333339</v>
      </c>
      <c r="P1782" s="12">
        <f>E1782/L1782</f>
        <v>78.440789473684205</v>
      </c>
      <c r="Q1782" t="str">
        <f>LEFT(N1782,SEARCH("/",N1782,1)-1)</f>
        <v>photography</v>
      </c>
      <c r="R1782" t="str">
        <f>RIGHT(N1782,LEN(N1782)-SEARCH("/",N1782,1))</f>
        <v>photobooks</v>
      </c>
      <c r="S1782" s="15">
        <f t="shared" si="54"/>
        <v>42493.600810185191</v>
      </c>
      <c r="T1782" s="15">
        <f t="shared" si="55"/>
        <v>42553.600810185191</v>
      </c>
    </row>
    <row r="1783" spans="1:20" ht="60" x14ac:dyDescent="0.25">
      <c r="A1783">
        <v>1781</v>
      </c>
      <c r="B1783" s="3" t="s">
        <v>3639</v>
      </c>
      <c r="C1783" s="3" t="s">
        <v>3640</v>
      </c>
      <c r="D1783" s="12">
        <v>5500</v>
      </c>
      <c r="E1783" s="12">
        <v>1417</v>
      </c>
      <c r="F1783" t="s">
        <v>357</v>
      </c>
      <c r="G1783" t="s">
        <v>17</v>
      </c>
      <c r="H1783" t="s">
        <v>18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2434</v>
      </c>
      <c r="O1783" s="8">
        <f>E1783/D1783*100</f>
        <v>25.763636363636365</v>
      </c>
      <c r="P1783" s="12">
        <f>E1783/L1783</f>
        <v>59.041666666666664</v>
      </c>
      <c r="Q1783" t="str">
        <f>LEFT(N1783,SEARCH("/",N1783,1)-1)</f>
        <v>photography</v>
      </c>
      <c r="R1783" t="str">
        <f>RIGHT(N1783,LEN(N1783)-SEARCH("/",N1783,1))</f>
        <v>photobooks</v>
      </c>
      <c r="S1783" s="15">
        <f t="shared" si="54"/>
        <v>42597.617418981477</v>
      </c>
      <c r="T1783" s="15">
        <f t="shared" si="55"/>
        <v>42628.617418981477</v>
      </c>
    </row>
    <row r="1784" spans="1:20" ht="60" x14ac:dyDescent="0.25">
      <c r="A1784">
        <v>1782</v>
      </c>
      <c r="B1784" s="3" t="s">
        <v>3641</v>
      </c>
      <c r="C1784" s="3" t="s">
        <v>3642</v>
      </c>
      <c r="D1784" s="12">
        <v>35000</v>
      </c>
      <c r="E1784" s="12">
        <v>5422</v>
      </c>
      <c r="F1784" t="s">
        <v>357</v>
      </c>
      <c r="G1784" t="s">
        <v>17</v>
      </c>
      <c r="H1784" t="s">
        <v>18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2434</v>
      </c>
      <c r="O1784" s="8">
        <f>E1784/D1784*100</f>
        <v>15.491428571428573</v>
      </c>
      <c r="P1784" s="12">
        <f>E1784/L1784</f>
        <v>71.34210526315789</v>
      </c>
      <c r="Q1784" t="str">
        <f>LEFT(N1784,SEARCH("/",N1784,1)-1)</f>
        <v>photography</v>
      </c>
      <c r="R1784" t="str">
        <f>RIGHT(N1784,LEN(N1784)-SEARCH("/",N1784,1))</f>
        <v>photobooks</v>
      </c>
      <c r="S1784" s="15">
        <f t="shared" si="54"/>
        <v>42388.575104166666</v>
      </c>
      <c r="T1784" s="15">
        <f t="shared" si="55"/>
        <v>42421.575104166666</v>
      </c>
    </row>
    <row r="1785" spans="1:20" ht="60" x14ac:dyDescent="0.25">
      <c r="A1785">
        <v>1783</v>
      </c>
      <c r="B1785" s="3" t="s">
        <v>3643</v>
      </c>
      <c r="C1785" s="3" t="s">
        <v>3644</v>
      </c>
      <c r="D1785" s="12">
        <v>40000</v>
      </c>
      <c r="E1785" s="12">
        <v>9477</v>
      </c>
      <c r="F1785" t="s">
        <v>357</v>
      </c>
      <c r="G1785" t="s">
        <v>17</v>
      </c>
      <c r="H1785" t="s">
        <v>18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2434</v>
      </c>
      <c r="O1785" s="8">
        <f>E1785/D1785*100</f>
        <v>23.692499999999999</v>
      </c>
      <c r="P1785" s="12">
        <f>E1785/L1785</f>
        <v>51.227027027027027</v>
      </c>
      <c r="Q1785" t="str">
        <f>LEFT(N1785,SEARCH("/",N1785,1)-1)</f>
        <v>photography</v>
      </c>
      <c r="R1785" t="str">
        <f>RIGHT(N1785,LEN(N1785)-SEARCH("/",N1785,1))</f>
        <v>photobooks</v>
      </c>
      <c r="S1785" s="15">
        <f t="shared" si="54"/>
        <v>42115.949976851851</v>
      </c>
      <c r="T1785" s="15">
        <f t="shared" si="55"/>
        <v>42145.949976851851</v>
      </c>
    </row>
    <row r="1786" spans="1:20" ht="60" x14ac:dyDescent="0.25">
      <c r="A1786">
        <v>1784</v>
      </c>
      <c r="B1786" s="3" t="s">
        <v>3645</v>
      </c>
      <c r="C1786" s="3" t="s">
        <v>3646</v>
      </c>
      <c r="D1786" s="12">
        <v>5000</v>
      </c>
      <c r="E1786" s="12">
        <v>1988</v>
      </c>
      <c r="F1786" t="s">
        <v>357</v>
      </c>
      <c r="G1786" t="s">
        <v>17</v>
      </c>
      <c r="H1786" t="s">
        <v>18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2434</v>
      </c>
      <c r="O1786" s="8">
        <f>E1786/D1786*100</f>
        <v>39.76</v>
      </c>
      <c r="P1786" s="12">
        <f>E1786/L1786</f>
        <v>60.242424242424242</v>
      </c>
      <c r="Q1786" t="str">
        <f>LEFT(N1786,SEARCH("/",N1786,1)-1)</f>
        <v>photography</v>
      </c>
      <c r="R1786" t="str">
        <f>RIGHT(N1786,LEN(N1786)-SEARCH("/",N1786,1))</f>
        <v>photobooks</v>
      </c>
      <c r="S1786" s="15">
        <f t="shared" si="54"/>
        <v>42003.655555555553</v>
      </c>
      <c r="T1786" s="15">
        <f t="shared" si="55"/>
        <v>42035.142361111109</v>
      </c>
    </row>
    <row r="1787" spans="1:20" ht="45" x14ac:dyDescent="0.25">
      <c r="A1787">
        <v>1785</v>
      </c>
      <c r="B1787" s="3" t="s">
        <v>3647</v>
      </c>
      <c r="C1787" s="3" t="s">
        <v>3648</v>
      </c>
      <c r="D1787" s="12">
        <v>24000</v>
      </c>
      <c r="E1787" s="12">
        <v>4853</v>
      </c>
      <c r="F1787" t="s">
        <v>357</v>
      </c>
      <c r="G1787" t="s">
        <v>17</v>
      </c>
      <c r="H1787" t="s">
        <v>18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2434</v>
      </c>
      <c r="O1787" s="8">
        <f>E1787/D1787*100</f>
        <v>20.220833333333331</v>
      </c>
      <c r="P1787" s="12">
        <f>E1787/L1787</f>
        <v>44.935185185185183</v>
      </c>
      <c r="Q1787" t="str">
        <f>LEFT(N1787,SEARCH("/",N1787,1)-1)</f>
        <v>photography</v>
      </c>
      <c r="R1787" t="str">
        <f>RIGHT(N1787,LEN(N1787)-SEARCH("/",N1787,1))</f>
        <v>photobooks</v>
      </c>
      <c r="S1787" s="15">
        <f t="shared" si="54"/>
        <v>41897.134895833333</v>
      </c>
      <c r="T1787" s="15">
        <f t="shared" si="55"/>
        <v>41928</v>
      </c>
    </row>
    <row r="1788" spans="1:20" ht="60" x14ac:dyDescent="0.25">
      <c r="A1788">
        <v>1786</v>
      </c>
      <c r="B1788" s="3" t="s">
        <v>3649</v>
      </c>
      <c r="C1788" s="3" t="s">
        <v>3650</v>
      </c>
      <c r="D1788" s="12">
        <v>1900</v>
      </c>
      <c r="E1788" s="12">
        <v>905</v>
      </c>
      <c r="F1788" t="s">
        <v>357</v>
      </c>
      <c r="G1788" t="s">
        <v>387</v>
      </c>
      <c r="H1788" t="s">
        <v>55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2434</v>
      </c>
      <c r="O1788" s="8">
        <f>E1788/D1788*100</f>
        <v>47.631578947368418</v>
      </c>
      <c r="P1788" s="12">
        <f>E1788/L1788</f>
        <v>31.206896551724139</v>
      </c>
      <c r="Q1788" t="str">
        <f>LEFT(N1788,SEARCH("/",N1788,1)-1)</f>
        <v>photography</v>
      </c>
      <c r="R1788" t="str">
        <f>RIGHT(N1788,LEN(N1788)-SEARCH("/",N1788,1))</f>
        <v>photobooks</v>
      </c>
      <c r="S1788" s="15">
        <f t="shared" si="54"/>
        <v>41958.550659722227</v>
      </c>
      <c r="T1788" s="15">
        <f t="shared" si="55"/>
        <v>41988.550659722227</v>
      </c>
    </row>
    <row r="1789" spans="1:20" ht="45" x14ac:dyDescent="0.25">
      <c r="A1789">
        <v>1787</v>
      </c>
      <c r="B1789" s="3" t="s">
        <v>3651</v>
      </c>
      <c r="C1789" s="3" t="s">
        <v>3652</v>
      </c>
      <c r="D1789" s="12">
        <v>10000</v>
      </c>
      <c r="E1789" s="12">
        <v>1533</v>
      </c>
      <c r="F1789" t="s">
        <v>357</v>
      </c>
      <c r="G1789" t="s">
        <v>17</v>
      </c>
      <c r="H1789" t="s">
        <v>18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2434</v>
      </c>
      <c r="O1789" s="8">
        <f>E1789/D1789*100</f>
        <v>15.329999999999998</v>
      </c>
      <c r="P1789" s="12">
        <f>E1789/L1789</f>
        <v>63.875</v>
      </c>
      <c r="Q1789" t="str">
        <f>LEFT(N1789,SEARCH("/",N1789,1)-1)</f>
        <v>photography</v>
      </c>
      <c r="R1789" t="str">
        <f>RIGHT(N1789,LEN(N1789)-SEARCH("/",N1789,1))</f>
        <v>photobooks</v>
      </c>
      <c r="S1789" s="15">
        <f t="shared" si="54"/>
        <v>42068.65552083333</v>
      </c>
      <c r="T1789" s="15">
        <f t="shared" si="55"/>
        <v>42098.613854166666</v>
      </c>
    </row>
    <row r="1790" spans="1:20" ht="45" x14ac:dyDescent="0.25">
      <c r="A1790">
        <v>1788</v>
      </c>
      <c r="B1790" s="3" t="s">
        <v>3653</v>
      </c>
      <c r="C1790" s="3" t="s">
        <v>3654</v>
      </c>
      <c r="D1790" s="12">
        <v>5500</v>
      </c>
      <c r="E1790" s="12">
        <v>76</v>
      </c>
      <c r="F1790" t="s">
        <v>357</v>
      </c>
      <c r="G1790" t="s">
        <v>24</v>
      </c>
      <c r="H1790" t="s">
        <v>25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2434</v>
      </c>
      <c r="O1790" s="8">
        <f>E1790/D1790*100</f>
        <v>1.3818181818181818</v>
      </c>
      <c r="P1790" s="12">
        <f>E1790/L1790</f>
        <v>19</v>
      </c>
      <c r="Q1790" t="str">
        <f>LEFT(N1790,SEARCH("/",N1790,1)-1)</f>
        <v>photography</v>
      </c>
      <c r="R1790" t="str">
        <f>RIGHT(N1790,LEN(N1790)-SEARCH("/",N1790,1))</f>
        <v>photobooks</v>
      </c>
      <c r="S1790" s="15">
        <f t="shared" si="54"/>
        <v>41913.94840277778</v>
      </c>
      <c r="T1790" s="15">
        <f t="shared" si="55"/>
        <v>41943.94840277778</v>
      </c>
    </row>
    <row r="1791" spans="1:20" ht="45" x14ac:dyDescent="0.25">
      <c r="A1791">
        <v>1789</v>
      </c>
      <c r="B1791" s="3" t="s">
        <v>3655</v>
      </c>
      <c r="C1791" s="3" t="s">
        <v>3656</v>
      </c>
      <c r="D1791" s="12">
        <v>8000</v>
      </c>
      <c r="E1791" s="12">
        <v>40</v>
      </c>
      <c r="F1791" t="s">
        <v>357</v>
      </c>
      <c r="G1791" t="s">
        <v>17</v>
      </c>
      <c r="H1791" t="s">
        <v>18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2434</v>
      </c>
      <c r="O1791" s="8">
        <f>E1791/D1791*100</f>
        <v>0.5</v>
      </c>
      <c r="P1791" s="12">
        <f>E1791/L1791</f>
        <v>10</v>
      </c>
      <c r="Q1791" t="str">
        <f>LEFT(N1791,SEARCH("/",N1791,1)-1)</f>
        <v>photography</v>
      </c>
      <c r="R1791" t="str">
        <f>RIGHT(N1791,LEN(N1791)-SEARCH("/",N1791,1))</f>
        <v>photobooks</v>
      </c>
      <c r="S1791" s="15">
        <f t="shared" si="54"/>
        <v>41956.250034722223</v>
      </c>
      <c r="T1791" s="15">
        <f t="shared" si="55"/>
        <v>42016.250034722223</v>
      </c>
    </row>
    <row r="1792" spans="1:20" ht="45" x14ac:dyDescent="0.25">
      <c r="A1792">
        <v>1790</v>
      </c>
      <c r="B1792" s="3" t="s">
        <v>3657</v>
      </c>
      <c r="C1792" s="3" t="s">
        <v>3658</v>
      </c>
      <c r="D1792" s="12">
        <v>33000</v>
      </c>
      <c r="E1792" s="12">
        <v>1636</v>
      </c>
      <c r="F1792" t="s">
        <v>357</v>
      </c>
      <c r="G1792" t="s">
        <v>17</v>
      </c>
      <c r="H1792" t="s">
        <v>18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2434</v>
      </c>
      <c r="O1792" s="8">
        <f>E1792/D1792*100</f>
        <v>4.957575757575758</v>
      </c>
      <c r="P1792" s="12">
        <f>E1792/L1792</f>
        <v>109.06666666666666</v>
      </c>
      <c r="Q1792" t="str">
        <f>LEFT(N1792,SEARCH("/",N1792,1)-1)</f>
        <v>photography</v>
      </c>
      <c r="R1792" t="str">
        <f>RIGHT(N1792,LEN(N1792)-SEARCH("/",N1792,1))</f>
        <v>photobooks</v>
      </c>
      <c r="S1792" s="15">
        <f t="shared" si="54"/>
        <v>42010.674513888895</v>
      </c>
      <c r="T1792" s="15">
        <f t="shared" si="55"/>
        <v>42040.674513888895</v>
      </c>
    </row>
    <row r="1793" spans="1:20" ht="45" x14ac:dyDescent="0.25">
      <c r="A1793">
        <v>1791</v>
      </c>
      <c r="B1793" s="3" t="s">
        <v>3659</v>
      </c>
      <c r="C1793" s="3" t="s">
        <v>3660</v>
      </c>
      <c r="D1793" s="12">
        <v>3000</v>
      </c>
      <c r="E1793" s="12">
        <v>107</v>
      </c>
      <c r="F1793" t="s">
        <v>357</v>
      </c>
      <c r="G1793" t="s">
        <v>24</v>
      </c>
      <c r="H1793" t="s">
        <v>25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2434</v>
      </c>
      <c r="O1793" s="8">
        <f>E1793/D1793*100</f>
        <v>3.5666666666666664</v>
      </c>
      <c r="P1793" s="12">
        <f>E1793/L1793</f>
        <v>26.75</v>
      </c>
      <c r="Q1793" t="str">
        <f>LEFT(N1793,SEARCH("/",N1793,1)-1)</f>
        <v>photography</v>
      </c>
      <c r="R1793" t="str">
        <f>RIGHT(N1793,LEN(N1793)-SEARCH("/",N1793,1))</f>
        <v>photobooks</v>
      </c>
      <c r="S1793" s="15">
        <f t="shared" si="54"/>
        <v>41973.740335648152</v>
      </c>
      <c r="T1793" s="15">
        <f t="shared" si="55"/>
        <v>42033.740335648152</v>
      </c>
    </row>
    <row r="1794" spans="1:20" ht="45" x14ac:dyDescent="0.25">
      <c r="A1794">
        <v>1792</v>
      </c>
      <c r="B1794" s="3" t="s">
        <v>3661</v>
      </c>
      <c r="C1794" s="3" t="s">
        <v>3662</v>
      </c>
      <c r="D1794" s="12">
        <v>25000</v>
      </c>
      <c r="E1794" s="12">
        <v>15281</v>
      </c>
      <c r="F1794" t="s">
        <v>357</v>
      </c>
      <c r="G1794" t="s">
        <v>17</v>
      </c>
      <c r="H1794" t="s">
        <v>18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2434</v>
      </c>
      <c r="O1794" s="8">
        <f>E1794/D1794*100</f>
        <v>61.124000000000002</v>
      </c>
      <c r="P1794" s="12">
        <f>E1794/L1794</f>
        <v>109.93525179856115</v>
      </c>
      <c r="Q1794" t="str">
        <f>LEFT(N1794,SEARCH("/",N1794,1)-1)</f>
        <v>photography</v>
      </c>
      <c r="R1794" t="str">
        <f>RIGHT(N1794,LEN(N1794)-SEARCH("/",N1794,1))</f>
        <v>photobooks</v>
      </c>
      <c r="S1794" s="15">
        <f t="shared" si="54"/>
        <v>42189.031041666662</v>
      </c>
      <c r="T1794" s="15">
        <f t="shared" si="55"/>
        <v>42226.290972222225</v>
      </c>
    </row>
    <row r="1795" spans="1:20" ht="45" x14ac:dyDescent="0.25">
      <c r="A1795">
        <v>1793</v>
      </c>
      <c r="B1795" s="3" t="s">
        <v>3663</v>
      </c>
      <c r="C1795" s="3" t="s">
        <v>3664</v>
      </c>
      <c r="D1795" s="12">
        <v>3000</v>
      </c>
      <c r="E1795" s="12">
        <v>40</v>
      </c>
      <c r="F1795" t="s">
        <v>357</v>
      </c>
      <c r="G1795" t="s">
        <v>50</v>
      </c>
      <c r="H1795" t="s">
        <v>51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2434</v>
      </c>
      <c r="O1795" s="8">
        <f>E1795/D1795*100</f>
        <v>1.3333333333333335</v>
      </c>
      <c r="P1795" s="12">
        <f>E1795/L1795</f>
        <v>20</v>
      </c>
      <c r="Q1795" t="str">
        <f>LEFT(N1795,SEARCH("/",N1795,1)-1)</f>
        <v>photography</v>
      </c>
      <c r="R1795" t="str">
        <f>RIGHT(N1795,LEN(N1795)-SEARCH("/",N1795,1))</f>
        <v>photobooks</v>
      </c>
      <c r="S1795" s="15">
        <f t="shared" ref="S1795:S1858" si="56">(((J1795/60)/60)/24)+DATE(1970,1,1)</f>
        <v>41940.89166666667</v>
      </c>
      <c r="T1795" s="15">
        <f t="shared" ref="T1795:T1858" si="57">(((I1795/60)/60)/24)+DATE(1970,1,1)</f>
        <v>41970.933333333334</v>
      </c>
    </row>
    <row r="1796" spans="1:20" ht="60" x14ac:dyDescent="0.25">
      <c r="A1796">
        <v>1794</v>
      </c>
      <c r="B1796" s="3" t="s">
        <v>3665</v>
      </c>
      <c r="C1796" s="3" t="s">
        <v>3666</v>
      </c>
      <c r="D1796" s="12">
        <v>9000</v>
      </c>
      <c r="E1796" s="12">
        <v>997</v>
      </c>
      <c r="F1796" t="s">
        <v>357</v>
      </c>
      <c r="G1796" t="s">
        <v>17</v>
      </c>
      <c r="H1796" t="s">
        <v>18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2434</v>
      </c>
      <c r="O1796" s="8">
        <f>E1796/D1796*100</f>
        <v>11.077777777777778</v>
      </c>
      <c r="P1796" s="12">
        <f>E1796/L1796</f>
        <v>55.388888888888886</v>
      </c>
      <c r="Q1796" t="str">
        <f>LEFT(N1796,SEARCH("/",N1796,1)-1)</f>
        <v>photography</v>
      </c>
      <c r="R1796" t="str">
        <f>RIGHT(N1796,LEN(N1796)-SEARCH("/",N1796,1))</f>
        <v>photobooks</v>
      </c>
      <c r="S1796" s="15">
        <f t="shared" si="56"/>
        <v>42011.551180555558</v>
      </c>
      <c r="T1796" s="15">
        <f t="shared" si="57"/>
        <v>42046.551180555558</v>
      </c>
    </row>
    <row r="1797" spans="1:20" ht="45" x14ac:dyDescent="0.25">
      <c r="A1797">
        <v>1795</v>
      </c>
      <c r="B1797" s="3" t="s">
        <v>3667</v>
      </c>
      <c r="C1797" s="3" t="s">
        <v>3668</v>
      </c>
      <c r="D1797" s="12">
        <v>28000</v>
      </c>
      <c r="E1797" s="12">
        <v>10846</v>
      </c>
      <c r="F1797" t="s">
        <v>357</v>
      </c>
      <c r="G1797" t="s">
        <v>502</v>
      </c>
      <c r="H1797" t="s">
        <v>55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2434</v>
      </c>
      <c r="O1797" s="8">
        <f>E1797/D1797*100</f>
        <v>38.735714285714288</v>
      </c>
      <c r="P1797" s="12">
        <f>E1797/L1797</f>
        <v>133.90123456790124</v>
      </c>
      <c r="Q1797" t="str">
        <f>LEFT(N1797,SEARCH("/",N1797,1)-1)</f>
        <v>photography</v>
      </c>
      <c r="R1797" t="str">
        <f>RIGHT(N1797,LEN(N1797)-SEARCH("/",N1797,1))</f>
        <v>photobooks</v>
      </c>
      <c r="S1797" s="15">
        <f t="shared" si="56"/>
        <v>42628.288668981477</v>
      </c>
      <c r="T1797" s="15">
        <f t="shared" si="57"/>
        <v>42657.666666666672</v>
      </c>
    </row>
    <row r="1798" spans="1:20" ht="60" x14ac:dyDescent="0.25">
      <c r="A1798">
        <v>1796</v>
      </c>
      <c r="B1798" s="3" t="s">
        <v>3669</v>
      </c>
      <c r="C1798" s="3" t="s">
        <v>3670</v>
      </c>
      <c r="D1798" s="12">
        <v>19000</v>
      </c>
      <c r="E1798" s="12">
        <v>4190</v>
      </c>
      <c r="F1798" t="s">
        <v>357</v>
      </c>
      <c r="G1798" t="s">
        <v>24</v>
      </c>
      <c r="H1798" t="s">
        <v>25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2434</v>
      </c>
      <c r="O1798" s="8">
        <f>E1798/D1798*100</f>
        <v>22.05263157894737</v>
      </c>
      <c r="P1798" s="12">
        <f>E1798/L1798</f>
        <v>48.720930232558139</v>
      </c>
      <c r="Q1798" t="str">
        <f>LEFT(N1798,SEARCH("/",N1798,1)-1)</f>
        <v>photography</v>
      </c>
      <c r="R1798" t="str">
        <f>RIGHT(N1798,LEN(N1798)-SEARCH("/",N1798,1))</f>
        <v>photobooks</v>
      </c>
      <c r="S1798" s="15">
        <f t="shared" si="56"/>
        <v>42515.439421296294</v>
      </c>
      <c r="T1798" s="15">
        <f t="shared" si="57"/>
        <v>42575.439421296294</v>
      </c>
    </row>
    <row r="1799" spans="1:20" ht="45" x14ac:dyDescent="0.25">
      <c r="A1799">
        <v>1797</v>
      </c>
      <c r="B1799" s="3" t="s">
        <v>3671</v>
      </c>
      <c r="C1799" s="3" t="s">
        <v>3672</v>
      </c>
      <c r="D1799" s="12">
        <v>10000</v>
      </c>
      <c r="E1799" s="12">
        <v>6755</v>
      </c>
      <c r="F1799" t="s">
        <v>357</v>
      </c>
      <c r="G1799" t="s">
        <v>17</v>
      </c>
      <c r="H1799" t="s">
        <v>18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2434</v>
      </c>
      <c r="O1799" s="8">
        <f>E1799/D1799*100</f>
        <v>67.55</v>
      </c>
      <c r="P1799" s="12">
        <f>E1799/L1799</f>
        <v>48.25</v>
      </c>
      <c r="Q1799" t="str">
        <f>LEFT(N1799,SEARCH("/",N1799,1)-1)</f>
        <v>photography</v>
      </c>
      <c r="R1799" t="str">
        <f>RIGHT(N1799,LEN(N1799)-SEARCH("/",N1799,1))</f>
        <v>photobooks</v>
      </c>
      <c r="S1799" s="15">
        <f t="shared" si="56"/>
        <v>42689.56931712963</v>
      </c>
      <c r="T1799" s="15">
        <f t="shared" si="57"/>
        <v>42719.56931712963</v>
      </c>
    </row>
    <row r="1800" spans="1:20" ht="45" x14ac:dyDescent="0.25">
      <c r="A1800">
        <v>1798</v>
      </c>
      <c r="B1800" s="3" t="s">
        <v>3673</v>
      </c>
      <c r="C1800" s="3" t="s">
        <v>3674</v>
      </c>
      <c r="D1800" s="12">
        <v>16000</v>
      </c>
      <c r="E1800" s="12">
        <v>2182</v>
      </c>
      <c r="F1800" t="s">
        <v>357</v>
      </c>
      <c r="G1800" t="s">
        <v>17</v>
      </c>
      <c r="H1800" t="s">
        <v>18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2434</v>
      </c>
      <c r="O1800" s="8">
        <f>E1800/D1800*100</f>
        <v>13.637499999999999</v>
      </c>
      <c r="P1800" s="12">
        <f>E1800/L1800</f>
        <v>58.972972972972975</v>
      </c>
      <c r="Q1800" t="str">
        <f>LEFT(N1800,SEARCH("/",N1800,1)-1)</f>
        <v>photography</v>
      </c>
      <c r="R1800" t="str">
        <f>RIGHT(N1800,LEN(N1800)-SEARCH("/",N1800,1))</f>
        <v>photobooks</v>
      </c>
      <c r="S1800" s="15">
        <f t="shared" si="56"/>
        <v>42344.32677083333</v>
      </c>
      <c r="T1800" s="15">
        <f t="shared" si="57"/>
        <v>42404.32677083333</v>
      </c>
    </row>
    <row r="1801" spans="1:20" ht="30" x14ac:dyDescent="0.25">
      <c r="A1801">
        <v>1799</v>
      </c>
      <c r="B1801" s="3" t="s">
        <v>3675</v>
      </c>
      <c r="C1801" s="3" t="s">
        <v>3676</v>
      </c>
      <c r="D1801" s="12">
        <v>4000</v>
      </c>
      <c r="E1801" s="12">
        <v>69.83</v>
      </c>
      <c r="F1801" t="s">
        <v>357</v>
      </c>
      <c r="G1801" t="s">
        <v>24</v>
      </c>
      <c r="H1801" t="s">
        <v>25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2434</v>
      </c>
      <c r="O1801" s="8">
        <f>E1801/D1801*100</f>
        <v>1.7457500000000001</v>
      </c>
      <c r="P1801" s="12">
        <f>E1801/L1801</f>
        <v>11.638333333333334</v>
      </c>
      <c r="Q1801" t="str">
        <f>LEFT(N1801,SEARCH("/",N1801,1)-1)</f>
        <v>photography</v>
      </c>
      <c r="R1801" t="str">
        <f>RIGHT(N1801,LEN(N1801)-SEARCH("/",N1801,1))</f>
        <v>photobooks</v>
      </c>
      <c r="S1801" s="15">
        <f t="shared" si="56"/>
        <v>41934.842685185184</v>
      </c>
      <c r="T1801" s="15">
        <f t="shared" si="57"/>
        <v>41954.884351851855</v>
      </c>
    </row>
    <row r="1802" spans="1:20" ht="60" x14ac:dyDescent="0.25">
      <c r="A1802">
        <v>1800</v>
      </c>
      <c r="B1802" s="3" t="s">
        <v>3677</v>
      </c>
      <c r="C1802" s="3" t="s">
        <v>3678</v>
      </c>
      <c r="D1802" s="12">
        <v>46260</v>
      </c>
      <c r="E1802" s="12">
        <v>9460</v>
      </c>
      <c r="F1802" t="s">
        <v>357</v>
      </c>
      <c r="G1802" t="s">
        <v>24</v>
      </c>
      <c r="H1802" t="s">
        <v>25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2434</v>
      </c>
      <c r="O1802" s="8">
        <f>E1802/D1802*100</f>
        <v>20.44963251188932</v>
      </c>
      <c r="P1802" s="12">
        <f>E1802/L1802</f>
        <v>83.716814159292042</v>
      </c>
      <c r="Q1802" t="str">
        <f>LEFT(N1802,SEARCH("/",N1802,1)-1)</f>
        <v>photography</v>
      </c>
      <c r="R1802" t="str">
        <f>RIGHT(N1802,LEN(N1802)-SEARCH("/",N1802,1))</f>
        <v>photobooks</v>
      </c>
      <c r="S1802" s="15">
        <f t="shared" si="56"/>
        <v>42623.606134259258</v>
      </c>
      <c r="T1802" s="15">
        <f t="shared" si="57"/>
        <v>42653.606134259258</v>
      </c>
    </row>
    <row r="1803" spans="1:20" ht="60" x14ac:dyDescent="0.25">
      <c r="A1803">
        <v>1801</v>
      </c>
      <c r="B1803" s="3" t="s">
        <v>3679</v>
      </c>
      <c r="C1803" s="3" t="s">
        <v>3680</v>
      </c>
      <c r="D1803" s="12">
        <v>17000</v>
      </c>
      <c r="E1803" s="12">
        <v>2355</v>
      </c>
      <c r="F1803" t="s">
        <v>357</v>
      </c>
      <c r="G1803" t="s">
        <v>24</v>
      </c>
      <c r="H1803" t="s">
        <v>25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2434</v>
      </c>
      <c r="O1803" s="8">
        <f>E1803/D1803*100</f>
        <v>13.852941176470587</v>
      </c>
      <c r="P1803" s="12">
        <f>E1803/L1803</f>
        <v>63.648648648648646</v>
      </c>
      <c r="Q1803" t="str">
        <f>LEFT(N1803,SEARCH("/",N1803,1)-1)</f>
        <v>photography</v>
      </c>
      <c r="R1803" t="str">
        <f>RIGHT(N1803,LEN(N1803)-SEARCH("/",N1803,1))</f>
        <v>photobooks</v>
      </c>
      <c r="S1803" s="15">
        <f t="shared" si="56"/>
        <v>42321.660509259258</v>
      </c>
      <c r="T1803" s="15">
        <f t="shared" si="57"/>
        <v>42353.506944444445</v>
      </c>
    </row>
    <row r="1804" spans="1:20" ht="45" x14ac:dyDescent="0.25">
      <c r="A1804">
        <v>1802</v>
      </c>
      <c r="B1804" s="3" t="s">
        <v>3681</v>
      </c>
      <c r="C1804" s="3" t="s">
        <v>3682</v>
      </c>
      <c r="D1804" s="12">
        <v>3500</v>
      </c>
      <c r="E1804" s="12">
        <v>1697</v>
      </c>
      <c r="F1804" t="s">
        <v>357</v>
      </c>
      <c r="G1804" t="s">
        <v>502</v>
      </c>
      <c r="H1804" t="s">
        <v>55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2434</v>
      </c>
      <c r="O1804" s="8">
        <f>E1804/D1804*100</f>
        <v>48.485714285714288</v>
      </c>
      <c r="P1804" s="12">
        <f>E1804/L1804</f>
        <v>94.277777777777771</v>
      </c>
      <c r="Q1804" t="str">
        <f>LEFT(N1804,SEARCH("/",N1804,1)-1)</f>
        <v>photography</v>
      </c>
      <c r="R1804" t="str">
        <f>RIGHT(N1804,LEN(N1804)-SEARCH("/",N1804,1))</f>
        <v>photobooks</v>
      </c>
      <c r="S1804" s="15">
        <f t="shared" si="56"/>
        <v>42159.47256944445</v>
      </c>
      <c r="T1804" s="15">
        <f t="shared" si="57"/>
        <v>42182.915972222225</v>
      </c>
    </row>
    <row r="1805" spans="1:20" ht="45" x14ac:dyDescent="0.25">
      <c r="A1805">
        <v>1803</v>
      </c>
      <c r="B1805" s="3" t="s">
        <v>3683</v>
      </c>
      <c r="C1805" s="3" t="s">
        <v>3684</v>
      </c>
      <c r="D1805" s="12">
        <v>17500</v>
      </c>
      <c r="E1805" s="12">
        <v>5390</v>
      </c>
      <c r="F1805" t="s">
        <v>357</v>
      </c>
      <c r="G1805" t="s">
        <v>17</v>
      </c>
      <c r="H1805" t="s">
        <v>18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2434</v>
      </c>
      <c r="O1805" s="8">
        <f>E1805/D1805*100</f>
        <v>30.8</v>
      </c>
      <c r="P1805" s="12">
        <f>E1805/L1805</f>
        <v>71.86666666666666</v>
      </c>
      <c r="Q1805" t="str">
        <f>LEFT(N1805,SEARCH("/",N1805,1)-1)</f>
        <v>photography</v>
      </c>
      <c r="R1805" t="str">
        <f>RIGHT(N1805,LEN(N1805)-SEARCH("/",N1805,1))</f>
        <v>photobooks</v>
      </c>
      <c r="S1805" s="15">
        <f t="shared" si="56"/>
        <v>42018.071550925932</v>
      </c>
      <c r="T1805" s="15">
        <f t="shared" si="57"/>
        <v>42049.071550925932</v>
      </c>
    </row>
    <row r="1806" spans="1:20" ht="45" x14ac:dyDescent="0.25">
      <c r="A1806">
        <v>1804</v>
      </c>
      <c r="B1806" s="3" t="s">
        <v>3685</v>
      </c>
      <c r="C1806" s="3" t="s">
        <v>3686</v>
      </c>
      <c r="D1806" s="12">
        <v>15500</v>
      </c>
      <c r="E1806" s="12">
        <v>5452</v>
      </c>
      <c r="F1806" t="s">
        <v>357</v>
      </c>
      <c r="G1806" t="s">
        <v>17</v>
      </c>
      <c r="H1806" t="s">
        <v>18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2434</v>
      </c>
      <c r="O1806" s="8">
        <f>E1806/D1806*100</f>
        <v>35.174193548387095</v>
      </c>
      <c r="P1806" s="12">
        <f>E1806/L1806</f>
        <v>104.84615384615384</v>
      </c>
      <c r="Q1806" t="str">
        <f>LEFT(N1806,SEARCH("/",N1806,1)-1)</f>
        <v>photography</v>
      </c>
      <c r="R1806" t="str">
        <f>RIGHT(N1806,LEN(N1806)-SEARCH("/",N1806,1))</f>
        <v>photobooks</v>
      </c>
      <c r="S1806" s="15">
        <f t="shared" si="56"/>
        <v>42282.678287037037</v>
      </c>
      <c r="T1806" s="15">
        <f t="shared" si="57"/>
        <v>42322.719953703709</v>
      </c>
    </row>
    <row r="1807" spans="1:20" ht="60" x14ac:dyDescent="0.25">
      <c r="A1807">
        <v>1805</v>
      </c>
      <c r="B1807" s="3" t="s">
        <v>3687</v>
      </c>
      <c r="C1807" s="3" t="s">
        <v>3688</v>
      </c>
      <c r="D1807" s="12">
        <v>22500</v>
      </c>
      <c r="E1807" s="12">
        <v>8191</v>
      </c>
      <c r="F1807" t="s">
        <v>357</v>
      </c>
      <c r="G1807" t="s">
        <v>502</v>
      </c>
      <c r="H1807" t="s">
        <v>55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2434</v>
      </c>
      <c r="O1807" s="8">
        <f>E1807/D1807*100</f>
        <v>36.404444444444444</v>
      </c>
      <c r="P1807" s="12">
        <f>E1807/L1807</f>
        <v>67.139344262295083</v>
      </c>
      <c r="Q1807" t="str">
        <f>LEFT(N1807,SEARCH("/",N1807,1)-1)</f>
        <v>photography</v>
      </c>
      <c r="R1807" t="str">
        <f>RIGHT(N1807,LEN(N1807)-SEARCH("/",N1807,1))</f>
        <v>photobooks</v>
      </c>
      <c r="S1807" s="15">
        <f t="shared" si="56"/>
        <v>42247.803912037038</v>
      </c>
      <c r="T1807" s="15">
        <f t="shared" si="57"/>
        <v>42279.75</v>
      </c>
    </row>
    <row r="1808" spans="1:20" ht="60" x14ac:dyDescent="0.25">
      <c r="A1808">
        <v>1806</v>
      </c>
      <c r="B1808" s="3" t="s">
        <v>3689</v>
      </c>
      <c r="C1808" s="3" t="s">
        <v>3690</v>
      </c>
      <c r="D1808" s="12">
        <v>20000</v>
      </c>
      <c r="E1808" s="12">
        <v>591</v>
      </c>
      <c r="F1808" t="s">
        <v>357</v>
      </c>
      <c r="G1808" t="s">
        <v>24</v>
      </c>
      <c r="H1808" t="s">
        <v>25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2434</v>
      </c>
      <c r="O1808" s="8">
        <f>E1808/D1808*100</f>
        <v>2.9550000000000001</v>
      </c>
      <c r="P1808" s="12">
        <f>E1808/L1808</f>
        <v>73.875</v>
      </c>
      <c r="Q1808" t="str">
        <f>LEFT(N1808,SEARCH("/",N1808,1)-1)</f>
        <v>photography</v>
      </c>
      <c r="R1808" t="str">
        <f>RIGHT(N1808,LEN(N1808)-SEARCH("/",N1808,1))</f>
        <v>photobooks</v>
      </c>
      <c r="S1808" s="15">
        <f t="shared" si="56"/>
        <v>41877.638298611113</v>
      </c>
      <c r="T1808" s="15">
        <f t="shared" si="57"/>
        <v>41912.638298611113</v>
      </c>
    </row>
    <row r="1809" spans="1:20" ht="30" x14ac:dyDescent="0.25">
      <c r="A1809">
        <v>1807</v>
      </c>
      <c r="B1809" s="3" t="s">
        <v>3691</v>
      </c>
      <c r="C1809" s="3" t="s">
        <v>3692</v>
      </c>
      <c r="D1809" s="12">
        <v>5000</v>
      </c>
      <c r="E1809" s="12">
        <v>553</v>
      </c>
      <c r="F1809" t="s">
        <v>357</v>
      </c>
      <c r="G1809" t="s">
        <v>17</v>
      </c>
      <c r="H1809" t="s">
        <v>18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2434</v>
      </c>
      <c r="O1809" s="8">
        <f>E1809/D1809*100</f>
        <v>11.06</v>
      </c>
      <c r="P1809" s="12">
        <f>E1809/L1809</f>
        <v>69.125</v>
      </c>
      <c r="Q1809" t="str">
        <f>LEFT(N1809,SEARCH("/",N1809,1)-1)</f>
        <v>photography</v>
      </c>
      <c r="R1809" t="str">
        <f>RIGHT(N1809,LEN(N1809)-SEARCH("/",N1809,1))</f>
        <v>photobooks</v>
      </c>
      <c r="S1809" s="15">
        <f t="shared" si="56"/>
        <v>41880.068437499998</v>
      </c>
      <c r="T1809" s="15">
        <f t="shared" si="57"/>
        <v>41910.068437499998</v>
      </c>
    </row>
    <row r="1810" spans="1:20" ht="60" x14ac:dyDescent="0.25">
      <c r="A1810">
        <v>1808</v>
      </c>
      <c r="B1810" s="3" t="s">
        <v>3693</v>
      </c>
      <c r="C1810" s="3" t="s">
        <v>3694</v>
      </c>
      <c r="D1810" s="12">
        <v>28000</v>
      </c>
      <c r="E1810" s="12">
        <v>11594</v>
      </c>
      <c r="F1810" t="s">
        <v>357</v>
      </c>
      <c r="G1810" t="s">
        <v>17</v>
      </c>
      <c r="H1810" t="s">
        <v>18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2434</v>
      </c>
      <c r="O1810" s="8">
        <f>E1810/D1810*100</f>
        <v>41.407142857142858</v>
      </c>
      <c r="P1810" s="12">
        <f>E1810/L1810</f>
        <v>120.77083333333333</v>
      </c>
      <c r="Q1810" t="str">
        <f>LEFT(N1810,SEARCH("/",N1810,1)-1)</f>
        <v>photography</v>
      </c>
      <c r="R1810" t="str">
        <f>RIGHT(N1810,LEN(N1810)-SEARCH("/",N1810,1))</f>
        <v>photobooks</v>
      </c>
      <c r="S1810" s="15">
        <f t="shared" si="56"/>
        <v>42742.680902777778</v>
      </c>
      <c r="T1810" s="15">
        <f t="shared" si="57"/>
        <v>42777.680902777778</v>
      </c>
    </row>
    <row r="1811" spans="1:20" ht="45" x14ac:dyDescent="0.25">
      <c r="A1811">
        <v>1809</v>
      </c>
      <c r="B1811" s="3" t="s">
        <v>3695</v>
      </c>
      <c r="C1811" s="3" t="s">
        <v>3696</v>
      </c>
      <c r="D1811" s="12">
        <v>3500</v>
      </c>
      <c r="E1811" s="12">
        <v>380</v>
      </c>
      <c r="F1811" t="s">
        <v>357</v>
      </c>
      <c r="G1811" t="s">
        <v>159</v>
      </c>
      <c r="H1811" t="s">
        <v>160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2434</v>
      </c>
      <c r="O1811" s="8">
        <f>E1811/D1811*100</f>
        <v>10.857142857142858</v>
      </c>
      <c r="P1811" s="12">
        <f>E1811/L1811</f>
        <v>42.222222222222221</v>
      </c>
      <c r="Q1811" t="str">
        <f>LEFT(N1811,SEARCH("/",N1811,1)-1)</f>
        <v>photography</v>
      </c>
      <c r="R1811" t="str">
        <f>RIGHT(N1811,LEN(N1811)-SEARCH("/",N1811,1))</f>
        <v>photobooks</v>
      </c>
      <c r="S1811" s="15">
        <f t="shared" si="56"/>
        <v>42029.907858796301</v>
      </c>
      <c r="T1811" s="15">
        <f t="shared" si="57"/>
        <v>42064.907858796301</v>
      </c>
    </row>
    <row r="1812" spans="1:20" ht="45" x14ac:dyDescent="0.25">
      <c r="A1812">
        <v>1810</v>
      </c>
      <c r="B1812" s="3" t="s">
        <v>3697</v>
      </c>
      <c r="C1812" s="3" t="s">
        <v>3698</v>
      </c>
      <c r="D1812" s="12">
        <v>450</v>
      </c>
      <c r="E1812" s="12">
        <v>15</v>
      </c>
      <c r="F1812" t="s">
        <v>357</v>
      </c>
      <c r="G1812" t="s">
        <v>17</v>
      </c>
      <c r="H1812" t="s">
        <v>18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2434</v>
      </c>
      <c r="O1812" s="8">
        <f>E1812/D1812*100</f>
        <v>3.3333333333333335</v>
      </c>
      <c r="P1812" s="12">
        <f>E1812/L1812</f>
        <v>7.5</v>
      </c>
      <c r="Q1812" t="str">
        <f>LEFT(N1812,SEARCH("/",N1812,1)-1)</f>
        <v>photography</v>
      </c>
      <c r="R1812" t="str">
        <f>RIGHT(N1812,LEN(N1812)-SEARCH("/",N1812,1))</f>
        <v>photobooks</v>
      </c>
      <c r="S1812" s="15">
        <f t="shared" si="56"/>
        <v>41860.91002314815</v>
      </c>
      <c r="T1812" s="15">
        <f t="shared" si="57"/>
        <v>41872.91002314815</v>
      </c>
    </row>
    <row r="1813" spans="1:20" ht="45" x14ac:dyDescent="0.25">
      <c r="A1813">
        <v>1811</v>
      </c>
      <c r="B1813" s="3" t="s">
        <v>3699</v>
      </c>
      <c r="C1813" s="3" t="s">
        <v>3700</v>
      </c>
      <c r="D1813" s="12">
        <v>54000</v>
      </c>
      <c r="E1813" s="12">
        <v>40</v>
      </c>
      <c r="F1813" t="s">
        <v>357</v>
      </c>
      <c r="G1813" t="s">
        <v>17</v>
      </c>
      <c r="H1813" t="s">
        <v>18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2434</v>
      </c>
      <c r="O1813" s="8">
        <f>E1813/D1813*100</f>
        <v>7.407407407407407E-2</v>
      </c>
      <c r="P1813" s="12">
        <f>E1813/L1813</f>
        <v>1.5384615384615385</v>
      </c>
      <c r="Q1813" t="str">
        <f>LEFT(N1813,SEARCH("/",N1813,1)-1)</f>
        <v>photography</v>
      </c>
      <c r="R1813" t="str">
        <f>RIGHT(N1813,LEN(N1813)-SEARCH("/",N1813,1))</f>
        <v>photobooks</v>
      </c>
      <c r="S1813" s="15">
        <f t="shared" si="56"/>
        <v>41876.433680555558</v>
      </c>
      <c r="T1813" s="15">
        <f t="shared" si="57"/>
        <v>41936.166666666664</v>
      </c>
    </row>
    <row r="1814" spans="1:20" ht="60" x14ac:dyDescent="0.25">
      <c r="A1814">
        <v>1812</v>
      </c>
      <c r="B1814" s="3" t="s">
        <v>3701</v>
      </c>
      <c r="C1814" s="3" t="s">
        <v>3702</v>
      </c>
      <c r="D1814" s="12">
        <v>6500</v>
      </c>
      <c r="E1814" s="12">
        <v>865</v>
      </c>
      <c r="F1814" t="s">
        <v>357</v>
      </c>
      <c r="G1814" t="s">
        <v>24</v>
      </c>
      <c r="H1814" t="s">
        <v>25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2434</v>
      </c>
      <c r="O1814" s="8">
        <f>E1814/D1814*100</f>
        <v>13.307692307692307</v>
      </c>
      <c r="P1814" s="12">
        <f>E1814/L1814</f>
        <v>37.608695652173914</v>
      </c>
      <c r="Q1814" t="str">
        <f>LEFT(N1814,SEARCH("/",N1814,1)-1)</f>
        <v>photography</v>
      </c>
      <c r="R1814" t="str">
        <f>RIGHT(N1814,LEN(N1814)-SEARCH("/",N1814,1))</f>
        <v>photobooks</v>
      </c>
      <c r="S1814" s="15">
        <f t="shared" si="56"/>
        <v>42524.318703703699</v>
      </c>
      <c r="T1814" s="15">
        <f t="shared" si="57"/>
        <v>42554.318703703699</v>
      </c>
    </row>
    <row r="1815" spans="1:20" ht="45" x14ac:dyDescent="0.25">
      <c r="A1815">
        <v>1813</v>
      </c>
      <c r="B1815" s="3" t="s">
        <v>3703</v>
      </c>
      <c r="C1815" s="3" t="s">
        <v>3704</v>
      </c>
      <c r="D1815" s="12">
        <v>8750</v>
      </c>
      <c r="E1815" s="12">
        <v>0</v>
      </c>
      <c r="F1815" t="s">
        <v>357</v>
      </c>
      <c r="G1815" t="s">
        <v>24</v>
      </c>
      <c r="H1815" t="s">
        <v>25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2434</v>
      </c>
      <c r="O1815" s="8">
        <f>E1815/D1815*100</f>
        <v>0</v>
      </c>
      <c r="P1815" s="12" t="e">
        <f>E1815/L1815</f>
        <v>#DIV/0!</v>
      </c>
      <c r="Q1815" t="str">
        <f>LEFT(N1815,SEARCH("/",N1815,1)-1)</f>
        <v>photography</v>
      </c>
      <c r="R1815" t="str">
        <f>RIGHT(N1815,LEN(N1815)-SEARCH("/",N1815,1))</f>
        <v>photobooks</v>
      </c>
      <c r="S1815" s="15">
        <f t="shared" si="56"/>
        <v>41829.889027777775</v>
      </c>
      <c r="T1815" s="15">
        <f t="shared" si="57"/>
        <v>41859.889027777775</v>
      </c>
    </row>
    <row r="1816" spans="1:20" ht="45" x14ac:dyDescent="0.25">
      <c r="A1816">
        <v>1814</v>
      </c>
      <c r="B1816" s="3" t="s">
        <v>3705</v>
      </c>
      <c r="C1816" s="3" t="s">
        <v>3706</v>
      </c>
      <c r="D1816" s="12">
        <v>12000</v>
      </c>
      <c r="E1816" s="12">
        <v>5902</v>
      </c>
      <c r="F1816" t="s">
        <v>357</v>
      </c>
      <c r="G1816" t="s">
        <v>24</v>
      </c>
      <c r="H1816" t="s">
        <v>25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2434</v>
      </c>
      <c r="O1816" s="8">
        <f>E1816/D1816*100</f>
        <v>49.183333333333337</v>
      </c>
      <c r="P1816" s="12">
        <f>E1816/L1816</f>
        <v>42.157142857142858</v>
      </c>
      <c r="Q1816" t="str">
        <f>LEFT(N1816,SEARCH("/",N1816,1)-1)</f>
        <v>photography</v>
      </c>
      <c r="R1816" t="str">
        <f>RIGHT(N1816,LEN(N1816)-SEARCH("/",N1816,1))</f>
        <v>photobooks</v>
      </c>
      <c r="S1816" s="15">
        <f t="shared" si="56"/>
        <v>42033.314074074078</v>
      </c>
      <c r="T1816" s="15">
        <f t="shared" si="57"/>
        <v>42063.314074074078</v>
      </c>
    </row>
    <row r="1817" spans="1:20" ht="60" x14ac:dyDescent="0.25">
      <c r="A1817">
        <v>1815</v>
      </c>
      <c r="B1817" s="3" t="s">
        <v>3707</v>
      </c>
      <c r="C1817" s="3" t="s">
        <v>3708</v>
      </c>
      <c r="D1817" s="12">
        <v>3000</v>
      </c>
      <c r="E1817" s="12">
        <v>0</v>
      </c>
      <c r="F1817" t="s">
        <v>357</v>
      </c>
      <c r="G1817" t="s">
        <v>17</v>
      </c>
      <c r="H1817" t="s">
        <v>18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2434</v>
      </c>
      <c r="O1817" s="8">
        <f>E1817/D1817*100</f>
        <v>0</v>
      </c>
      <c r="P1817" s="12" t="e">
        <f>E1817/L1817</f>
        <v>#DIV/0!</v>
      </c>
      <c r="Q1817" t="str">
        <f>LEFT(N1817,SEARCH("/",N1817,1)-1)</f>
        <v>photography</v>
      </c>
      <c r="R1817" t="str">
        <f>RIGHT(N1817,LEN(N1817)-SEARCH("/",N1817,1))</f>
        <v>photobooks</v>
      </c>
      <c r="S1817" s="15">
        <f t="shared" si="56"/>
        <v>42172.906678240746</v>
      </c>
      <c r="T1817" s="15">
        <f t="shared" si="57"/>
        <v>42186.906678240746</v>
      </c>
    </row>
    <row r="1818" spans="1:20" ht="45" x14ac:dyDescent="0.25">
      <c r="A1818">
        <v>1816</v>
      </c>
      <c r="B1818" s="3" t="s">
        <v>3709</v>
      </c>
      <c r="C1818" s="3" t="s">
        <v>3710</v>
      </c>
      <c r="D1818" s="12">
        <v>25000</v>
      </c>
      <c r="E1818" s="12">
        <v>509</v>
      </c>
      <c r="F1818" t="s">
        <v>357</v>
      </c>
      <c r="G1818" t="s">
        <v>2089</v>
      </c>
      <c r="H1818" t="s">
        <v>2090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2434</v>
      </c>
      <c r="O1818" s="8">
        <f>E1818/D1818*100</f>
        <v>2.036</v>
      </c>
      <c r="P1818" s="12">
        <f>E1818/L1818</f>
        <v>84.833333333333329</v>
      </c>
      <c r="Q1818" t="str">
        <f>LEFT(N1818,SEARCH("/",N1818,1)-1)</f>
        <v>photography</v>
      </c>
      <c r="R1818" t="str">
        <f>RIGHT(N1818,LEN(N1818)-SEARCH("/",N1818,1))</f>
        <v>photobooks</v>
      </c>
      <c r="S1818" s="15">
        <f t="shared" si="56"/>
        <v>42548.876192129625</v>
      </c>
      <c r="T1818" s="15">
        <f t="shared" si="57"/>
        <v>42576.791666666672</v>
      </c>
    </row>
    <row r="1819" spans="1:20" ht="45" x14ac:dyDescent="0.25">
      <c r="A1819">
        <v>1817</v>
      </c>
      <c r="B1819" s="3" t="s">
        <v>3711</v>
      </c>
      <c r="C1819" s="3" t="s">
        <v>3712</v>
      </c>
      <c r="D1819" s="12">
        <v>18000</v>
      </c>
      <c r="E1819" s="12">
        <v>9419</v>
      </c>
      <c r="F1819" t="s">
        <v>357</v>
      </c>
      <c r="G1819" t="s">
        <v>17</v>
      </c>
      <c r="H1819" t="s">
        <v>18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2434</v>
      </c>
      <c r="O1819" s="8">
        <f>E1819/D1819*100</f>
        <v>52.327777777777776</v>
      </c>
      <c r="P1819" s="12">
        <f>E1819/L1819</f>
        <v>94.19</v>
      </c>
      <c r="Q1819" t="str">
        <f>LEFT(N1819,SEARCH("/",N1819,1)-1)</f>
        <v>photography</v>
      </c>
      <c r="R1819" t="str">
        <f>RIGHT(N1819,LEN(N1819)-SEARCH("/",N1819,1))</f>
        <v>photobooks</v>
      </c>
      <c r="S1819" s="15">
        <f t="shared" si="56"/>
        <v>42705.662118055552</v>
      </c>
      <c r="T1819" s="15">
        <f t="shared" si="57"/>
        <v>42765.290972222225</v>
      </c>
    </row>
    <row r="1820" spans="1:20" ht="45" x14ac:dyDescent="0.25">
      <c r="A1820">
        <v>1818</v>
      </c>
      <c r="B1820" s="3" t="s">
        <v>3713</v>
      </c>
      <c r="C1820" s="3" t="s">
        <v>3714</v>
      </c>
      <c r="D1820" s="12">
        <v>15000</v>
      </c>
      <c r="E1820" s="12">
        <v>0</v>
      </c>
      <c r="F1820" t="s">
        <v>357</v>
      </c>
      <c r="G1820" t="s">
        <v>17</v>
      </c>
      <c r="H1820" t="s">
        <v>18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2434</v>
      </c>
      <c r="O1820" s="8">
        <f>E1820/D1820*100</f>
        <v>0</v>
      </c>
      <c r="P1820" s="12" t="e">
        <f>E1820/L1820</f>
        <v>#DIV/0!</v>
      </c>
      <c r="Q1820" t="str">
        <f>LEFT(N1820,SEARCH("/",N1820,1)-1)</f>
        <v>photography</v>
      </c>
      <c r="R1820" t="str">
        <f>RIGHT(N1820,LEN(N1820)-SEARCH("/",N1820,1))</f>
        <v>photobooks</v>
      </c>
      <c r="S1820" s="15">
        <f t="shared" si="56"/>
        <v>42067.234375</v>
      </c>
      <c r="T1820" s="15">
        <f t="shared" si="57"/>
        <v>42097.192708333328</v>
      </c>
    </row>
    <row r="1821" spans="1:20" ht="60" x14ac:dyDescent="0.25">
      <c r="A1821">
        <v>1819</v>
      </c>
      <c r="B1821" s="3" t="s">
        <v>3715</v>
      </c>
      <c r="C1821" s="3" t="s">
        <v>3716</v>
      </c>
      <c r="D1821" s="12">
        <v>1200</v>
      </c>
      <c r="E1821" s="12">
        <v>25</v>
      </c>
      <c r="F1821" t="s">
        <v>357</v>
      </c>
      <c r="G1821" t="s">
        <v>17</v>
      </c>
      <c r="H1821" t="s">
        <v>18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2434</v>
      </c>
      <c r="O1821" s="8">
        <f>E1821/D1821*100</f>
        <v>2.083333333333333</v>
      </c>
      <c r="P1821" s="12">
        <f>E1821/L1821</f>
        <v>6.25</v>
      </c>
      <c r="Q1821" t="str">
        <f>LEFT(N1821,SEARCH("/",N1821,1)-1)</f>
        <v>photography</v>
      </c>
      <c r="R1821" t="str">
        <f>RIGHT(N1821,LEN(N1821)-SEARCH("/",N1821,1))</f>
        <v>photobooks</v>
      </c>
      <c r="S1821" s="15">
        <f t="shared" si="56"/>
        <v>41820.752268518518</v>
      </c>
      <c r="T1821" s="15">
        <f t="shared" si="57"/>
        <v>41850.752268518518</v>
      </c>
    </row>
    <row r="1822" spans="1:20" ht="60" x14ac:dyDescent="0.25">
      <c r="A1822">
        <v>1820</v>
      </c>
      <c r="B1822" s="3" t="s">
        <v>3717</v>
      </c>
      <c r="C1822" s="3" t="s">
        <v>3718</v>
      </c>
      <c r="D1822" s="12">
        <v>26000</v>
      </c>
      <c r="E1822" s="12">
        <v>1707</v>
      </c>
      <c r="F1822" t="s">
        <v>357</v>
      </c>
      <c r="G1822" t="s">
        <v>17</v>
      </c>
      <c r="H1822" t="s">
        <v>18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2434</v>
      </c>
      <c r="O1822" s="8">
        <f>E1822/D1822*100</f>
        <v>6.565384615384616</v>
      </c>
      <c r="P1822" s="12">
        <f>E1822/L1822</f>
        <v>213.375</v>
      </c>
      <c r="Q1822" t="str">
        <f>LEFT(N1822,SEARCH("/",N1822,1)-1)</f>
        <v>photography</v>
      </c>
      <c r="R1822" t="str">
        <f>RIGHT(N1822,LEN(N1822)-SEARCH("/",N1822,1))</f>
        <v>photobooks</v>
      </c>
      <c r="S1822" s="15">
        <f t="shared" si="56"/>
        <v>42065.084375000006</v>
      </c>
      <c r="T1822" s="15">
        <f t="shared" si="57"/>
        <v>42095.042708333334</v>
      </c>
    </row>
    <row r="1823" spans="1:20" ht="45" x14ac:dyDescent="0.25">
      <c r="A1823">
        <v>1821</v>
      </c>
      <c r="B1823" s="3" t="s">
        <v>3719</v>
      </c>
      <c r="C1823" s="3" t="s">
        <v>3720</v>
      </c>
      <c r="D1823" s="12">
        <v>2500</v>
      </c>
      <c r="E1823" s="12">
        <v>3372.25</v>
      </c>
      <c r="F1823" t="s">
        <v>16</v>
      </c>
      <c r="G1823" t="s">
        <v>17</v>
      </c>
      <c r="H1823" t="s">
        <v>18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1614</v>
      </c>
      <c r="O1823" s="8">
        <f>E1823/D1823*100</f>
        <v>134.88999999999999</v>
      </c>
      <c r="P1823" s="12">
        <f>E1823/L1823</f>
        <v>59.162280701754383</v>
      </c>
      <c r="Q1823" t="str">
        <f>LEFT(N1823,SEARCH("/",N1823,1)-1)</f>
        <v>music</v>
      </c>
      <c r="R1823" t="str">
        <f>RIGHT(N1823,LEN(N1823)-SEARCH("/",N1823,1))</f>
        <v>rock</v>
      </c>
      <c r="S1823" s="15">
        <f t="shared" si="56"/>
        <v>40926.319062499999</v>
      </c>
      <c r="T1823" s="15">
        <f t="shared" si="57"/>
        <v>40971.319062499999</v>
      </c>
    </row>
    <row r="1824" spans="1:20" ht="30" x14ac:dyDescent="0.25">
      <c r="A1824">
        <v>1822</v>
      </c>
      <c r="B1824" s="3" t="s">
        <v>3721</v>
      </c>
      <c r="C1824" s="3" t="s">
        <v>3722</v>
      </c>
      <c r="D1824" s="12">
        <v>300</v>
      </c>
      <c r="E1824" s="12">
        <v>300</v>
      </c>
      <c r="F1824" t="s">
        <v>16</v>
      </c>
      <c r="G1824" t="s">
        <v>159</v>
      </c>
      <c r="H1824" t="s">
        <v>160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1614</v>
      </c>
      <c r="O1824" s="8">
        <f>E1824/D1824*100</f>
        <v>100</v>
      </c>
      <c r="P1824" s="12">
        <f>E1824/L1824</f>
        <v>27.272727272727273</v>
      </c>
      <c r="Q1824" t="str">
        <f>LEFT(N1824,SEARCH("/",N1824,1)-1)</f>
        <v>music</v>
      </c>
      <c r="R1824" t="str">
        <f>RIGHT(N1824,LEN(N1824)-SEARCH("/",N1824,1))</f>
        <v>rock</v>
      </c>
      <c r="S1824" s="15">
        <f t="shared" si="56"/>
        <v>41634.797013888885</v>
      </c>
      <c r="T1824" s="15">
        <f t="shared" si="57"/>
        <v>41670.792361111111</v>
      </c>
    </row>
    <row r="1825" spans="1:20" ht="60" x14ac:dyDescent="0.25">
      <c r="A1825">
        <v>1823</v>
      </c>
      <c r="B1825" s="3" t="s">
        <v>3723</v>
      </c>
      <c r="C1825" s="3" t="s">
        <v>3724</v>
      </c>
      <c r="D1825" s="12">
        <v>700</v>
      </c>
      <c r="E1825" s="12">
        <v>811</v>
      </c>
      <c r="F1825" t="s">
        <v>16</v>
      </c>
      <c r="G1825" t="s">
        <v>17</v>
      </c>
      <c r="H1825" t="s">
        <v>18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1614</v>
      </c>
      <c r="O1825" s="8">
        <f>E1825/D1825*100</f>
        <v>115.85714285714286</v>
      </c>
      <c r="P1825" s="12">
        <f>E1825/L1825</f>
        <v>24.575757575757574</v>
      </c>
      <c r="Q1825" t="str">
        <f>LEFT(N1825,SEARCH("/",N1825,1)-1)</f>
        <v>music</v>
      </c>
      <c r="R1825" t="str">
        <f>RIGHT(N1825,LEN(N1825)-SEARCH("/",N1825,1))</f>
        <v>rock</v>
      </c>
      <c r="S1825" s="15">
        <f t="shared" si="56"/>
        <v>41176.684907407405</v>
      </c>
      <c r="T1825" s="15">
        <f t="shared" si="57"/>
        <v>41206.684907407405</v>
      </c>
    </row>
    <row r="1826" spans="1:20" x14ac:dyDescent="0.25">
      <c r="A1826">
        <v>1824</v>
      </c>
      <c r="B1826" s="3" t="s">
        <v>3725</v>
      </c>
      <c r="C1826" s="3" t="s">
        <v>3726</v>
      </c>
      <c r="D1826" s="12">
        <v>3000</v>
      </c>
      <c r="E1826" s="12">
        <v>3002</v>
      </c>
      <c r="F1826" t="s">
        <v>16</v>
      </c>
      <c r="G1826" t="s">
        <v>17</v>
      </c>
      <c r="H1826" t="s">
        <v>18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1614</v>
      </c>
      <c r="O1826" s="8">
        <f>E1826/D1826*100</f>
        <v>100.06666666666666</v>
      </c>
      <c r="P1826" s="12">
        <f>E1826/L1826</f>
        <v>75.05</v>
      </c>
      <c r="Q1826" t="str">
        <f>LEFT(N1826,SEARCH("/",N1826,1)-1)</f>
        <v>music</v>
      </c>
      <c r="R1826" t="str">
        <f>RIGHT(N1826,LEN(N1826)-SEARCH("/",N1826,1))</f>
        <v>rock</v>
      </c>
      <c r="S1826" s="15">
        <f t="shared" si="56"/>
        <v>41626.916284722225</v>
      </c>
      <c r="T1826" s="15">
        <f t="shared" si="57"/>
        <v>41647.088888888888</v>
      </c>
    </row>
    <row r="1827" spans="1:20" ht="60" x14ac:dyDescent="0.25">
      <c r="A1827">
        <v>1825</v>
      </c>
      <c r="B1827" s="3" t="s">
        <v>3727</v>
      </c>
      <c r="C1827" s="3" t="s">
        <v>3728</v>
      </c>
      <c r="D1827" s="12">
        <v>2000</v>
      </c>
      <c r="E1827" s="12">
        <v>2101</v>
      </c>
      <c r="F1827" t="s">
        <v>16</v>
      </c>
      <c r="G1827" t="s">
        <v>17</v>
      </c>
      <c r="H1827" t="s">
        <v>18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1614</v>
      </c>
      <c r="O1827" s="8">
        <f>E1827/D1827*100</f>
        <v>105.05</v>
      </c>
      <c r="P1827" s="12">
        <f>E1827/L1827</f>
        <v>42.02</v>
      </c>
      <c r="Q1827" t="str">
        <f>LEFT(N1827,SEARCH("/",N1827,1)-1)</f>
        <v>music</v>
      </c>
      <c r="R1827" t="str">
        <f>RIGHT(N1827,LEN(N1827)-SEARCH("/",N1827,1))</f>
        <v>rock</v>
      </c>
      <c r="S1827" s="15">
        <f t="shared" si="56"/>
        <v>41443.83452546296</v>
      </c>
      <c r="T1827" s="15">
        <f t="shared" si="57"/>
        <v>41466.83452546296</v>
      </c>
    </row>
    <row r="1828" spans="1:20" ht="30" x14ac:dyDescent="0.25">
      <c r="A1828">
        <v>1826</v>
      </c>
      <c r="B1828" s="3" t="s">
        <v>3729</v>
      </c>
      <c r="C1828" s="3" t="s">
        <v>3730</v>
      </c>
      <c r="D1828" s="12">
        <v>2000</v>
      </c>
      <c r="E1828" s="12">
        <v>2020</v>
      </c>
      <c r="F1828" t="s">
        <v>16</v>
      </c>
      <c r="G1828" t="s">
        <v>17</v>
      </c>
      <c r="H1828" t="s">
        <v>18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1614</v>
      </c>
      <c r="O1828" s="8">
        <f>E1828/D1828*100</f>
        <v>101</v>
      </c>
      <c r="P1828" s="12">
        <f>E1828/L1828</f>
        <v>53.157894736842103</v>
      </c>
      <c r="Q1828" t="str">
        <f>LEFT(N1828,SEARCH("/",N1828,1)-1)</f>
        <v>music</v>
      </c>
      <c r="R1828" t="str">
        <f>RIGHT(N1828,LEN(N1828)-SEARCH("/",N1828,1))</f>
        <v>rock</v>
      </c>
      <c r="S1828" s="15">
        <f t="shared" si="56"/>
        <v>41657.923807870371</v>
      </c>
      <c r="T1828" s="15">
        <f t="shared" si="57"/>
        <v>41687.923807870371</v>
      </c>
    </row>
    <row r="1829" spans="1:20" ht="60" x14ac:dyDescent="0.25">
      <c r="A1829">
        <v>1827</v>
      </c>
      <c r="B1829" s="3" t="s">
        <v>3731</v>
      </c>
      <c r="C1829" s="3" t="s">
        <v>3732</v>
      </c>
      <c r="D1829" s="12">
        <v>8000</v>
      </c>
      <c r="E1829" s="12">
        <v>8053</v>
      </c>
      <c r="F1829" t="s">
        <v>16</v>
      </c>
      <c r="G1829" t="s">
        <v>17</v>
      </c>
      <c r="H1829" t="s">
        <v>18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1614</v>
      </c>
      <c r="O1829" s="8">
        <f>E1829/D1829*100</f>
        <v>100.66250000000001</v>
      </c>
      <c r="P1829" s="12">
        <f>E1829/L1829</f>
        <v>83.885416666666671</v>
      </c>
      <c r="Q1829" t="str">
        <f>LEFT(N1829,SEARCH("/",N1829,1)-1)</f>
        <v>music</v>
      </c>
      <c r="R1829" t="str">
        <f>RIGHT(N1829,LEN(N1829)-SEARCH("/",N1829,1))</f>
        <v>rock</v>
      </c>
      <c r="S1829" s="15">
        <f t="shared" si="56"/>
        <v>40555.325937499998</v>
      </c>
      <c r="T1829" s="15">
        <f t="shared" si="57"/>
        <v>40605.325937499998</v>
      </c>
    </row>
    <row r="1830" spans="1:20" ht="60" x14ac:dyDescent="0.25">
      <c r="A1830">
        <v>1828</v>
      </c>
      <c r="B1830" s="3" t="s">
        <v>3733</v>
      </c>
      <c r="C1830" s="3" t="s">
        <v>3734</v>
      </c>
      <c r="D1830" s="12">
        <v>20000</v>
      </c>
      <c r="E1830" s="12">
        <v>20032</v>
      </c>
      <c r="F1830" t="s">
        <v>16</v>
      </c>
      <c r="G1830" t="s">
        <v>17</v>
      </c>
      <c r="H1830" t="s">
        <v>18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1614</v>
      </c>
      <c r="O1830" s="8">
        <f>E1830/D1830*100</f>
        <v>100.16000000000001</v>
      </c>
      <c r="P1830" s="12">
        <f>E1830/L1830</f>
        <v>417.33333333333331</v>
      </c>
      <c r="Q1830" t="str">
        <f>LEFT(N1830,SEARCH("/",N1830,1)-1)</f>
        <v>music</v>
      </c>
      <c r="R1830" t="str">
        <f>RIGHT(N1830,LEN(N1830)-SEARCH("/",N1830,1))</f>
        <v>rock</v>
      </c>
      <c r="S1830" s="15">
        <f t="shared" si="56"/>
        <v>41736.899652777778</v>
      </c>
      <c r="T1830" s="15">
        <f t="shared" si="57"/>
        <v>41768.916666666664</v>
      </c>
    </row>
    <row r="1831" spans="1:20" ht="45" x14ac:dyDescent="0.25">
      <c r="A1831">
        <v>1829</v>
      </c>
      <c r="B1831" s="3" t="s">
        <v>3735</v>
      </c>
      <c r="C1831" s="3" t="s">
        <v>3736</v>
      </c>
      <c r="D1831" s="12">
        <v>1500</v>
      </c>
      <c r="E1831" s="12">
        <v>2500.25</v>
      </c>
      <c r="F1831" t="s">
        <v>16</v>
      </c>
      <c r="G1831" t="s">
        <v>17</v>
      </c>
      <c r="H1831" t="s">
        <v>18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1614</v>
      </c>
      <c r="O1831" s="8">
        <f>E1831/D1831*100</f>
        <v>166.68333333333334</v>
      </c>
      <c r="P1831" s="12">
        <f>E1831/L1831</f>
        <v>75.765151515151516</v>
      </c>
      <c r="Q1831" t="str">
        <f>LEFT(N1831,SEARCH("/",N1831,1)-1)</f>
        <v>music</v>
      </c>
      <c r="R1831" t="str">
        <f>RIGHT(N1831,LEN(N1831)-SEARCH("/",N1831,1))</f>
        <v>rock</v>
      </c>
      <c r="S1831" s="15">
        <f t="shared" si="56"/>
        <v>40516.087627314817</v>
      </c>
      <c r="T1831" s="15">
        <f t="shared" si="57"/>
        <v>40564.916666666664</v>
      </c>
    </row>
    <row r="1832" spans="1:20" ht="45" x14ac:dyDescent="0.25">
      <c r="A1832">
        <v>1830</v>
      </c>
      <c r="B1832" s="3" t="s">
        <v>3737</v>
      </c>
      <c r="C1832" s="3" t="s">
        <v>3738</v>
      </c>
      <c r="D1832" s="12">
        <v>15000</v>
      </c>
      <c r="E1832" s="12">
        <v>15230</v>
      </c>
      <c r="F1832" t="s">
        <v>16</v>
      </c>
      <c r="G1832" t="s">
        <v>17</v>
      </c>
      <c r="H1832" t="s">
        <v>18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1614</v>
      </c>
      <c r="O1832" s="8">
        <f>E1832/D1832*100</f>
        <v>101.53333333333335</v>
      </c>
      <c r="P1832" s="12">
        <f>E1832/L1832</f>
        <v>67.389380530973455</v>
      </c>
      <c r="Q1832" t="str">
        <f>LEFT(N1832,SEARCH("/",N1832,1)-1)</f>
        <v>music</v>
      </c>
      <c r="R1832" t="str">
        <f>RIGHT(N1832,LEN(N1832)-SEARCH("/",N1832,1))</f>
        <v>rock</v>
      </c>
      <c r="S1832" s="15">
        <f t="shared" si="56"/>
        <v>41664.684108796297</v>
      </c>
      <c r="T1832" s="15">
        <f t="shared" si="57"/>
        <v>41694.684108796297</v>
      </c>
    </row>
    <row r="1833" spans="1:20" ht="45" x14ac:dyDescent="0.25">
      <c r="A1833">
        <v>1831</v>
      </c>
      <c r="B1833" s="3" t="s">
        <v>3739</v>
      </c>
      <c r="C1833" s="3" t="s">
        <v>3740</v>
      </c>
      <c r="D1833" s="12">
        <v>1000</v>
      </c>
      <c r="E1833" s="12">
        <v>1030</v>
      </c>
      <c r="F1833" t="s">
        <v>16</v>
      </c>
      <c r="G1833" t="s">
        <v>17</v>
      </c>
      <c r="H1833" t="s">
        <v>18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1614</v>
      </c>
      <c r="O1833" s="8">
        <f>E1833/D1833*100</f>
        <v>103</v>
      </c>
      <c r="P1833" s="12">
        <f>E1833/L1833</f>
        <v>73.571428571428569</v>
      </c>
      <c r="Q1833" t="str">
        <f>LEFT(N1833,SEARCH("/",N1833,1)-1)</f>
        <v>music</v>
      </c>
      <c r="R1833" t="str">
        <f>RIGHT(N1833,LEN(N1833)-SEARCH("/",N1833,1))</f>
        <v>rock</v>
      </c>
      <c r="S1833" s="15">
        <f t="shared" si="56"/>
        <v>41026.996099537035</v>
      </c>
      <c r="T1833" s="15">
        <f t="shared" si="57"/>
        <v>41041.996099537035</v>
      </c>
    </row>
    <row r="1834" spans="1:20" ht="60" x14ac:dyDescent="0.25">
      <c r="A1834">
        <v>1832</v>
      </c>
      <c r="B1834" s="3" t="s">
        <v>3741</v>
      </c>
      <c r="C1834" s="3" t="s">
        <v>3742</v>
      </c>
      <c r="D1834" s="12">
        <v>350</v>
      </c>
      <c r="E1834" s="12">
        <v>500</v>
      </c>
      <c r="F1834" t="s">
        <v>16</v>
      </c>
      <c r="G1834" t="s">
        <v>17</v>
      </c>
      <c r="H1834" t="s">
        <v>18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1614</v>
      </c>
      <c r="O1834" s="8">
        <f>E1834/D1834*100</f>
        <v>142.85714285714286</v>
      </c>
      <c r="P1834" s="12">
        <f>E1834/L1834</f>
        <v>25</v>
      </c>
      <c r="Q1834" t="str">
        <f>LEFT(N1834,SEARCH("/",N1834,1)-1)</f>
        <v>music</v>
      </c>
      <c r="R1834" t="str">
        <f>RIGHT(N1834,LEN(N1834)-SEARCH("/",N1834,1))</f>
        <v>rock</v>
      </c>
      <c r="S1834" s="15">
        <f t="shared" si="56"/>
        <v>40576.539664351854</v>
      </c>
      <c r="T1834" s="15">
        <f t="shared" si="57"/>
        <v>40606.539664351854</v>
      </c>
    </row>
    <row r="1835" spans="1:20" ht="60" x14ac:dyDescent="0.25">
      <c r="A1835">
        <v>1833</v>
      </c>
      <c r="B1835" s="3" t="s">
        <v>3743</v>
      </c>
      <c r="C1835" s="3" t="s">
        <v>3744</v>
      </c>
      <c r="D1835" s="12">
        <v>400</v>
      </c>
      <c r="E1835" s="12">
        <v>1050</v>
      </c>
      <c r="F1835" t="s">
        <v>16</v>
      </c>
      <c r="G1835" t="s">
        <v>17</v>
      </c>
      <c r="H1835" t="s">
        <v>18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1614</v>
      </c>
      <c r="O1835" s="8">
        <f>E1835/D1835*100</f>
        <v>262.5</v>
      </c>
      <c r="P1835" s="12">
        <f>E1835/L1835</f>
        <v>42</v>
      </c>
      <c r="Q1835" t="str">
        <f>LEFT(N1835,SEARCH("/",N1835,1)-1)</f>
        <v>music</v>
      </c>
      <c r="R1835" t="str">
        <f>RIGHT(N1835,LEN(N1835)-SEARCH("/",N1835,1))</f>
        <v>rock</v>
      </c>
      <c r="S1835" s="15">
        <f t="shared" si="56"/>
        <v>41303.044016203705</v>
      </c>
      <c r="T1835" s="15">
        <f t="shared" si="57"/>
        <v>41335.332638888889</v>
      </c>
    </row>
    <row r="1836" spans="1:20" ht="30" x14ac:dyDescent="0.25">
      <c r="A1836">
        <v>1834</v>
      </c>
      <c r="B1836" s="3" t="s">
        <v>3745</v>
      </c>
      <c r="C1836" s="3" t="s">
        <v>3746</v>
      </c>
      <c r="D1836" s="12">
        <v>10000</v>
      </c>
      <c r="E1836" s="12">
        <v>11805</v>
      </c>
      <c r="F1836" t="s">
        <v>16</v>
      </c>
      <c r="G1836" t="s">
        <v>17</v>
      </c>
      <c r="H1836" t="s">
        <v>18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1614</v>
      </c>
      <c r="O1836" s="8">
        <f>E1836/D1836*100</f>
        <v>118.05000000000001</v>
      </c>
      <c r="P1836" s="12">
        <f>E1836/L1836</f>
        <v>131.16666666666666</v>
      </c>
      <c r="Q1836" t="str">
        <f>LEFT(N1836,SEARCH("/",N1836,1)-1)</f>
        <v>music</v>
      </c>
      <c r="R1836" t="str">
        <f>RIGHT(N1836,LEN(N1836)-SEARCH("/",N1836,1))</f>
        <v>rock</v>
      </c>
      <c r="S1836" s="15">
        <f t="shared" si="56"/>
        <v>41988.964062500003</v>
      </c>
      <c r="T1836" s="15">
        <f t="shared" si="57"/>
        <v>42028.964062500003</v>
      </c>
    </row>
    <row r="1837" spans="1:20" ht="75" x14ac:dyDescent="0.25">
      <c r="A1837">
        <v>1835</v>
      </c>
      <c r="B1837" s="3" t="s">
        <v>3747</v>
      </c>
      <c r="C1837" s="3" t="s">
        <v>3748</v>
      </c>
      <c r="D1837" s="12">
        <v>500</v>
      </c>
      <c r="E1837" s="12">
        <v>520</v>
      </c>
      <c r="F1837" t="s">
        <v>16</v>
      </c>
      <c r="G1837" t="s">
        <v>24</v>
      </c>
      <c r="H1837" t="s">
        <v>25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1614</v>
      </c>
      <c r="O1837" s="8">
        <f>E1837/D1837*100</f>
        <v>104</v>
      </c>
      <c r="P1837" s="12">
        <f>E1837/L1837</f>
        <v>47.272727272727273</v>
      </c>
      <c r="Q1837" t="str">
        <f>LEFT(N1837,SEARCH("/",N1837,1)-1)</f>
        <v>music</v>
      </c>
      <c r="R1837" t="str">
        <f>RIGHT(N1837,LEN(N1837)-SEARCH("/",N1837,1))</f>
        <v>rock</v>
      </c>
      <c r="S1837" s="15">
        <f t="shared" si="56"/>
        <v>42430.702210648145</v>
      </c>
      <c r="T1837" s="15">
        <f t="shared" si="57"/>
        <v>42460.660543981481</v>
      </c>
    </row>
    <row r="1838" spans="1:20" ht="30" x14ac:dyDescent="0.25">
      <c r="A1838">
        <v>1836</v>
      </c>
      <c r="B1838" s="3" t="s">
        <v>3749</v>
      </c>
      <c r="C1838" s="3" t="s">
        <v>3750</v>
      </c>
      <c r="D1838" s="12">
        <v>5000</v>
      </c>
      <c r="E1838" s="12">
        <v>10017</v>
      </c>
      <c r="F1838" t="s">
        <v>16</v>
      </c>
      <c r="G1838" t="s">
        <v>17</v>
      </c>
      <c r="H1838" t="s">
        <v>18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1614</v>
      </c>
      <c r="O1838" s="8">
        <f>E1838/D1838*100</f>
        <v>200.34</v>
      </c>
      <c r="P1838" s="12">
        <f>E1838/L1838</f>
        <v>182.12727272727273</v>
      </c>
      <c r="Q1838" t="str">
        <f>LEFT(N1838,SEARCH("/",N1838,1)-1)</f>
        <v>music</v>
      </c>
      <c r="R1838" t="str">
        <f>RIGHT(N1838,LEN(N1838)-SEARCH("/",N1838,1))</f>
        <v>rock</v>
      </c>
      <c r="S1838" s="15">
        <f t="shared" si="56"/>
        <v>41305.809363425928</v>
      </c>
      <c r="T1838" s="15">
        <f t="shared" si="57"/>
        <v>41322.809363425928</v>
      </c>
    </row>
    <row r="1839" spans="1:20" ht="60" x14ac:dyDescent="0.25">
      <c r="A1839">
        <v>1837</v>
      </c>
      <c r="B1839" s="3" t="s">
        <v>3751</v>
      </c>
      <c r="C1839" s="3" t="s">
        <v>3752</v>
      </c>
      <c r="D1839" s="12">
        <v>600</v>
      </c>
      <c r="E1839" s="12">
        <v>1841</v>
      </c>
      <c r="F1839" t="s">
        <v>16</v>
      </c>
      <c r="G1839" t="s">
        <v>17</v>
      </c>
      <c r="H1839" t="s">
        <v>18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1614</v>
      </c>
      <c r="O1839" s="8">
        <f>E1839/D1839*100</f>
        <v>306.83333333333331</v>
      </c>
      <c r="P1839" s="12">
        <f>E1839/L1839</f>
        <v>61.366666666666667</v>
      </c>
      <c r="Q1839" t="str">
        <f>LEFT(N1839,SEARCH("/",N1839,1)-1)</f>
        <v>music</v>
      </c>
      <c r="R1839" t="str">
        <f>RIGHT(N1839,LEN(N1839)-SEARCH("/",N1839,1))</f>
        <v>rock</v>
      </c>
      <c r="S1839" s="15">
        <f t="shared" si="56"/>
        <v>40926.047858796301</v>
      </c>
      <c r="T1839" s="15">
        <f t="shared" si="57"/>
        <v>40986.006192129629</v>
      </c>
    </row>
    <row r="1840" spans="1:20" ht="60" x14ac:dyDescent="0.25">
      <c r="A1840">
        <v>1838</v>
      </c>
      <c r="B1840" s="3" t="s">
        <v>3753</v>
      </c>
      <c r="C1840" s="3" t="s">
        <v>3754</v>
      </c>
      <c r="D1840" s="12">
        <v>1000</v>
      </c>
      <c r="E1840" s="12">
        <v>1001.49</v>
      </c>
      <c r="F1840" t="s">
        <v>16</v>
      </c>
      <c r="G1840" t="s">
        <v>17</v>
      </c>
      <c r="H1840" t="s">
        <v>18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1614</v>
      </c>
      <c r="O1840" s="8">
        <f>E1840/D1840*100</f>
        <v>100.149</v>
      </c>
      <c r="P1840" s="12">
        <f>E1840/L1840</f>
        <v>35.767499999999998</v>
      </c>
      <c r="Q1840" t="str">
        <f>LEFT(N1840,SEARCH("/",N1840,1)-1)</f>
        <v>music</v>
      </c>
      <c r="R1840" t="str">
        <f>RIGHT(N1840,LEN(N1840)-SEARCH("/",N1840,1))</f>
        <v>rock</v>
      </c>
      <c r="S1840" s="15">
        <f t="shared" si="56"/>
        <v>40788.786539351851</v>
      </c>
      <c r="T1840" s="15">
        <f t="shared" si="57"/>
        <v>40817.125</v>
      </c>
    </row>
    <row r="1841" spans="1:20" ht="45" x14ac:dyDescent="0.25">
      <c r="A1841">
        <v>1839</v>
      </c>
      <c r="B1841" s="3" t="s">
        <v>3755</v>
      </c>
      <c r="C1841" s="3" t="s">
        <v>3756</v>
      </c>
      <c r="D1841" s="12">
        <v>1000</v>
      </c>
      <c r="E1841" s="12">
        <v>2053</v>
      </c>
      <c r="F1841" t="s">
        <v>16</v>
      </c>
      <c r="G1841" t="s">
        <v>17</v>
      </c>
      <c r="H1841" t="s">
        <v>18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1614</v>
      </c>
      <c r="O1841" s="8">
        <f>E1841/D1841*100</f>
        <v>205.29999999999998</v>
      </c>
      <c r="P1841" s="12">
        <f>E1841/L1841</f>
        <v>45.62222222222222</v>
      </c>
      <c r="Q1841" t="str">
        <f>LEFT(N1841,SEARCH("/",N1841,1)-1)</f>
        <v>music</v>
      </c>
      <c r="R1841" t="str">
        <f>RIGHT(N1841,LEN(N1841)-SEARCH("/",N1841,1))</f>
        <v>rock</v>
      </c>
      <c r="S1841" s="15">
        <f t="shared" si="56"/>
        <v>42614.722013888888</v>
      </c>
      <c r="T1841" s="15">
        <f t="shared" si="57"/>
        <v>42644.722013888888</v>
      </c>
    </row>
    <row r="1842" spans="1:20" ht="60" x14ac:dyDescent="0.25">
      <c r="A1842">
        <v>1840</v>
      </c>
      <c r="B1842" s="3" t="s">
        <v>3757</v>
      </c>
      <c r="C1842" s="3" t="s">
        <v>3758</v>
      </c>
      <c r="D1842" s="12">
        <v>900</v>
      </c>
      <c r="E1842" s="12">
        <v>980</v>
      </c>
      <c r="F1842" t="s">
        <v>16</v>
      </c>
      <c r="G1842" t="s">
        <v>17</v>
      </c>
      <c r="H1842" t="s">
        <v>18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1614</v>
      </c>
      <c r="O1842" s="8">
        <f>E1842/D1842*100</f>
        <v>108.88888888888889</v>
      </c>
      <c r="P1842" s="12">
        <f>E1842/L1842</f>
        <v>75.384615384615387</v>
      </c>
      <c r="Q1842" t="str">
        <f>LEFT(N1842,SEARCH("/",N1842,1)-1)</f>
        <v>music</v>
      </c>
      <c r="R1842" t="str">
        <f>RIGHT(N1842,LEN(N1842)-SEARCH("/",N1842,1))</f>
        <v>rock</v>
      </c>
      <c r="S1842" s="15">
        <f t="shared" si="56"/>
        <v>41382.096180555556</v>
      </c>
      <c r="T1842" s="15">
        <f t="shared" si="57"/>
        <v>41401.207638888889</v>
      </c>
    </row>
    <row r="1843" spans="1:20" ht="30" x14ac:dyDescent="0.25">
      <c r="A1843">
        <v>1841</v>
      </c>
      <c r="B1843" s="3" t="s">
        <v>3759</v>
      </c>
      <c r="C1843" s="3" t="s">
        <v>3760</v>
      </c>
      <c r="D1843" s="12">
        <v>2000</v>
      </c>
      <c r="E1843" s="12">
        <v>2035</v>
      </c>
      <c r="F1843" t="s">
        <v>16</v>
      </c>
      <c r="G1843" t="s">
        <v>17</v>
      </c>
      <c r="H1843" t="s">
        <v>18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1614</v>
      </c>
      <c r="O1843" s="8">
        <f>E1843/D1843*100</f>
        <v>101.75</v>
      </c>
      <c r="P1843" s="12">
        <f>E1843/L1843</f>
        <v>50.875</v>
      </c>
      <c r="Q1843" t="str">
        <f>LEFT(N1843,SEARCH("/",N1843,1)-1)</f>
        <v>music</v>
      </c>
      <c r="R1843" t="str">
        <f>RIGHT(N1843,LEN(N1843)-SEARCH("/",N1843,1))</f>
        <v>rock</v>
      </c>
      <c r="S1843" s="15">
        <f t="shared" si="56"/>
        <v>41745.84542824074</v>
      </c>
      <c r="T1843" s="15">
        <f t="shared" si="57"/>
        <v>41779.207638888889</v>
      </c>
    </row>
    <row r="1844" spans="1:20" ht="45" x14ac:dyDescent="0.25">
      <c r="A1844">
        <v>1842</v>
      </c>
      <c r="B1844" s="3" t="s">
        <v>3761</v>
      </c>
      <c r="C1844" s="3" t="s">
        <v>3762</v>
      </c>
      <c r="D1844" s="12">
        <v>2000</v>
      </c>
      <c r="E1844" s="12">
        <v>2505</v>
      </c>
      <c r="F1844" t="s">
        <v>16</v>
      </c>
      <c r="G1844" t="s">
        <v>17</v>
      </c>
      <c r="H1844" t="s">
        <v>18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1614</v>
      </c>
      <c r="O1844" s="8">
        <f>E1844/D1844*100</f>
        <v>125.25</v>
      </c>
      <c r="P1844" s="12">
        <f>E1844/L1844</f>
        <v>119.28571428571429</v>
      </c>
      <c r="Q1844" t="str">
        <f>LEFT(N1844,SEARCH("/",N1844,1)-1)</f>
        <v>music</v>
      </c>
      <c r="R1844" t="str">
        <f>RIGHT(N1844,LEN(N1844)-SEARCH("/",N1844,1))</f>
        <v>rock</v>
      </c>
      <c r="S1844" s="15">
        <f t="shared" si="56"/>
        <v>42031.631724537037</v>
      </c>
      <c r="T1844" s="15">
        <f t="shared" si="57"/>
        <v>42065.249305555553</v>
      </c>
    </row>
    <row r="1845" spans="1:20" ht="60" x14ac:dyDescent="0.25">
      <c r="A1845">
        <v>1843</v>
      </c>
      <c r="B1845" s="3" t="s">
        <v>3763</v>
      </c>
      <c r="C1845" s="3" t="s">
        <v>3764</v>
      </c>
      <c r="D1845" s="12">
        <v>10000</v>
      </c>
      <c r="E1845" s="12">
        <v>12400.61</v>
      </c>
      <c r="F1845" t="s">
        <v>16</v>
      </c>
      <c r="G1845" t="s">
        <v>17</v>
      </c>
      <c r="H1845" t="s">
        <v>18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1614</v>
      </c>
      <c r="O1845" s="8">
        <f>E1845/D1845*100</f>
        <v>124.0061</v>
      </c>
      <c r="P1845" s="12">
        <f>E1845/L1845</f>
        <v>92.541865671641801</v>
      </c>
      <c r="Q1845" t="str">
        <f>LEFT(N1845,SEARCH("/",N1845,1)-1)</f>
        <v>music</v>
      </c>
      <c r="R1845" t="str">
        <f>RIGHT(N1845,LEN(N1845)-SEARCH("/",N1845,1))</f>
        <v>rock</v>
      </c>
      <c r="S1845" s="15">
        <f t="shared" si="56"/>
        <v>40564.994837962964</v>
      </c>
      <c r="T1845" s="15">
        <f t="shared" si="57"/>
        <v>40594.994837962964</v>
      </c>
    </row>
    <row r="1846" spans="1:20" ht="60" x14ac:dyDescent="0.25">
      <c r="A1846">
        <v>1844</v>
      </c>
      <c r="B1846" s="3" t="s">
        <v>3765</v>
      </c>
      <c r="C1846" s="3" t="s">
        <v>3766</v>
      </c>
      <c r="D1846" s="12">
        <v>1500</v>
      </c>
      <c r="E1846" s="12">
        <v>1521</v>
      </c>
      <c r="F1846" t="s">
        <v>16</v>
      </c>
      <c r="G1846" t="s">
        <v>17</v>
      </c>
      <c r="H1846" t="s">
        <v>18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1614</v>
      </c>
      <c r="O1846" s="8">
        <f>E1846/D1846*100</f>
        <v>101.4</v>
      </c>
      <c r="P1846" s="12">
        <f>E1846/L1846</f>
        <v>76.05</v>
      </c>
      <c r="Q1846" t="str">
        <f>LEFT(N1846,SEARCH("/",N1846,1)-1)</f>
        <v>music</v>
      </c>
      <c r="R1846" t="str">
        <f>RIGHT(N1846,LEN(N1846)-SEARCH("/",N1846,1))</f>
        <v>rock</v>
      </c>
      <c r="S1846" s="15">
        <f t="shared" si="56"/>
        <v>40666.973541666666</v>
      </c>
      <c r="T1846" s="15">
        <f t="shared" si="57"/>
        <v>40705.125</v>
      </c>
    </row>
    <row r="1847" spans="1:20" ht="90" x14ac:dyDescent="0.25">
      <c r="A1847">
        <v>1845</v>
      </c>
      <c r="B1847" s="3" t="s">
        <v>3767</v>
      </c>
      <c r="C1847" s="3" t="s">
        <v>3768</v>
      </c>
      <c r="D1847" s="12">
        <v>1000</v>
      </c>
      <c r="E1847" s="12">
        <v>1000</v>
      </c>
      <c r="F1847" t="s">
        <v>16</v>
      </c>
      <c r="G1847" t="s">
        <v>17</v>
      </c>
      <c r="H1847" t="s">
        <v>18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1614</v>
      </c>
      <c r="O1847" s="8">
        <f>E1847/D1847*100</f>
        <v>100</v>
      </c>
      <c r="P1847" s="12">
        <f>E1847/L1847</f>
        <v>52.631578947368418</v>
      </c>
      <c r="Q1847" t="str">
        <f>LEFT(N1847,SEARCH("/",N1847,1)-1)</f>
        <v>music</v>
      </c>
      <c r="R1847" t="str">
        <f>RIGHT(N1847,LEN(N1847)-SEARCH("/",N1847,1))</f>
        <v>rock</v>
      </c>
      <c r="S1847" s="15">
        <f t="shared" si="56"/>
        <v>42523.333310185189</v>
      </c>
      <c r="T1847" s="15">
        <f t="shared" si="57"/>
        <v>42538.204861111109</v>
      </c>
    </row>
    <row r="1848" spans="1:20" ht="60" x14ac:dyDescent="0.25">
      <c r="A1848">
        <v>1846</v>
      </c>
      <c r="B1848" s="3" t="s">
        <v>3769</v>
      </c>
      <c r="C1848" s="3" t="s">
        <v>3770</v>
      </c>
      <c r="D1848" s="12">
        <v>15000</v>
      </c>
      <c r="E1848" s="12">
        <v>20689</v>
      </c>
      <c r="F1848" t="s">
        <v>16</v>
      </c>
      <c r="G1848" t="s">
        <v>17</v>
      </c>
      <c r="H1848" t="s">
        <v>18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1614</v>
      </c>
      <c r="O1848" s="8">
        <f>E1848/D1848*100</f>
        <v>137.92666666666668</v>
      </c>
      <c r="P1848" s="12">
        <f>E1848/L1848</f>
        <v>98.990430622009569</v>
      </c>
      <c r="Q1848" t="str">
        <f>LEFT(N1848,SEARCH("/",N1848,1)-1)</f>
        <v>music</v>
      </c>
      <c r="R1848" t="str">
        <f>RIGHT(N1848,LEN(N1848)-SEARCH("/",N1848,1))</f>
        <v>rock</v>
      </c>
      <c r="S1848" s="15">
        <f t="shared" si="56"/>
        <v>41228.650196759263</v>
      </c>
      <c r="T1848" s="15">
        <f t="shared" si="57"/>
        <v>41258.650196759263</v>
      </c>
    </row>
    <row r="1849" spans="1:20" ht="60" x14ac:dyDescent="0.25">
      <c r="A1849">
        <v>1847</v>
      </c>
      <c r="B1849" s="3" t="s">
        <v>3771</v>
      </c>
      <c r="C1849" s="3" t="s">
        <v>3772</v>
      </c>
      <c r="D1849" s="12">
        <v>2500</v>
      </c>
      <c r="E1849" s="12">
        <v>3022</v>
      </c>
      <c r="F1849" t="s">
        <v>16</v>
      </c>
      <c r="G1849" t="s">
        <v>17</v>
      </c>
      <c r="H1849" t="s">
        <v>18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1614</v>
      </c>
      <c r="O1849" s="8">
        <f>E1849/D1849*100</f>
        <v>120.88000000000001</v>
      </c>
      <c r="P1849" s="12">
        <f>E1849/L1849</f>
        <v>79.526315789473685</v>
      </c>
      <c r="Q1849" t="str">
        <f>LEFT(N1849,SEARCH("/",N1849,1)-1)</f>
        <v>music</v>
      </c>
      <c r="R1849" t="str">
        <f>RIGHT(N1849,LEN(N1849)-SEARCH("/",N1849,1))</f>
        <v>rock</v>
      </c>
      <c r="S1849" s="15">
        <f t="shared" si="56"/>
        <v>42094.236481481479</v>
      </c>
      <c r="T1849" s="15">
        <f t="shared" si="57"/>
        <v>42115.236481481479</v>
      </c>
    </row>
    <row r="1850" spans="1:20" ht="45" x14ac:dyDescent="0.25">
      <c r="A1850">
        <v>1848</v>
      </c>
      <c r="B1850" s="3" t="s">
        <v>3773</v>
      </c>
      <c r="C1850" s="3" t="s">
        <v>3774</v>
      </c>
      <c r="D1850" s="12">
        <v>3000</v>
      </c>
      <c r="E1850" s="12">
        <v>3221</v>
      </c>
      <c r="F1850" t="s">
        <v>16</v>
      </c>
      <c r="G1850" t="s">
        <v>17</v>
      </c>
      <c r="H1850" t="s">
        <v>18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1614</v>
      </c>
      <c r="O1850" s="8">
        <f>E1850/D1850*100</f>
        <v>107.36666666666667</v>
      </c>
      <c r="P1850" s="12">
        <f>E1850/L1850</f>
        <v>134.20833333333334</v>
      </c>
      <c r="Q1850" t="str">
        <f>LEFT(N1850,SEARCH("/",N1850,1)-1)</f>
        <v>music</v>
      </c>
      <c r="R1850" t="str">
        <f>RIGHT(N1850,LEN(N1850)-SEARCH("/",N1850,1))</f>
        <v>rock</v>
      </c>
      <c r="S1850" s="15">
        <f t="shared" si="56"/>
        <v>40691.788055555553</v>
      </c>
      <c r="T1850" s="15">
        <f t="shared" si="57"/>
        <v>40755.290972222225</v>
      </c>
    </row>
    <row r="1851" spans="1:20" ht="45" x14ac:dyDescent="0.25">
      <c r="A1851">
        <v>1849</v>
      </c>
      <c r="B1851" s="3" t="s">
        <v>3775</v>
      </c>
      <c r="C1851" s="3" t="s">
        <v>3776</v>
      </c>
      <c r="D1851" s="12">
        <v>300</v>
      </c>
      <c r="E1851" s="12">
        <v>301</v>
      </c>
      <c r="F1851" t="s">
        <v>16</v>
      </c>
      <c r="G1851" t="s">
        <v>17</v>
      </c>
      <c r="H1851" t="s">
        <v>18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1614</v>
      </c>
      <c r="O1851" s="8">
        <f>E1851/D1851*100</f>
        <v>100.33333333333334</v>
      </c>
      <c r="P1851" s="12">
        <f>E1851/L1851</f>
        <v>37.625</v>
      </c>
      <c r="Q1851" t="str">
        <f>LEFT(N1851,SEARCH("/",N1851,1)-1)</f>
        <v>music</v>
      </c>
      <c r="R1851" t="str">
        <f>RIGHT(N1851,LEN(N1851)-SEARCH("/",N1851,1))</f>
        <v>rock</v>
      </c>
      <c r="S1851" s="15">
        <f t="shared" si="56"/>
        <v>41169.845590277779</v>
      </c>
      <c r="T1851" s="15">
        <f t="shared" si="57"/>
        <v>41199.845590277779</v>
      </c>
    </row>
    <row r="1852" spans="1:20" ht="60" x14ac:dyDescent="0.25">
      <c r="A1852">
        <v>1850</v>
      </c>
      <c r="B1852" s="3" t="s">
        <v>3777</v>
      </c>
      <c r="C1852" s="3" t="s">
        <v>3778</v>
      </c>
      <c r="D1852" s="12">
        <v>9000</v>
      </c>
      <c r="E1852" s="12">
        <v>9137</v>
      </c>
      <c r="F1852" t="s">
        <v>16</v>
      </c>
      <c r="G1852" t="s">
        <v>17</v>
      </c>
      <c r="H1852" t="s">
        <v>18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1614</v>
      </c>
      <c r="O1852" s="8">
        <f>E1852/D1852*100</f>
        <v>101.52222222222223</v>
      </c>
      <c r="P1852" s="12">
        <f>E1852/L1852</f>
        <v>51.044692737430168</v>
      </c>
      <c r="Q1852" t="str">
        <f>LEFT(N1852,SEARCH("/",N1852,1)-1)</f>
        <v>music</v>
      </c>
      <c r="R1852" t="str">
        <f>RIGHT(N1852,LEN(N1852)-SEARCH("/",N1852,1))</f>
        <v>rock</v>
      </c>
      <c r="S1852" s="15">
        <f t="shared" si="56"/>
        <v>41800.959490740745</v>
      </c>
      <c r="T1852" s="15">
        <f t="shared" si="57"/>
        <v>41830.959490740745</v>
      </c>
    </row>
    <row r="1853" spans="1:20" ht="60" x14ac:dyDescent="0.25">
      <c r="A1853">
        <v>1851</v>
      </c>
      <c r="B1853" s="3" t="s">
        <v>3779</v>
      </c>
      <c r="C1853" s="3" t="s">
        <v>3780</v>
      </c>
      <c r="D1853" s="12">
        <v>1300</v>
      </c>
      <c r="E1853" s="12">
        <v>1301</v>
      </c>
      <c r="F1853" t="s">
        <v>16</v>
      </c>
      <c r="G1853" t="s">
        <v>17</v>
      </c>
      <c r="H1853" t="s">
        <v>18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1614</v>
      </c>
      <c r="O1853" s="8">
        <f>E1853/D1853*100</f>
        <v>100.07692307692308</v>
      </c>
      <c r="P1853" s="12">
        <f>E1853/L1853</f>
        <v>50.03846153846154</v>
      </c>
      <c r="Q1853" t="str">
        <f>LEFT(N1853,SEARCH("/",N1853,1)-1)</f>
        <v>music</v>
      </c>
      <c r="R1853" t="str">
        <f>RIGHT(N1853,LEN(N1853)-SEARCH("/",N1853,1))</f>
        <v>rock</v>
      </c>
      <c r="S1853" s="15">
        <f t="shared" si="56"/>
        <v>41827.906689814816</v>
      </c>
      <c r="T1853" s="15">
        <f t="shared" si="57"/>
        <v>41848.041666666664</v>
      </c>
    </row>
    <row r="1854" spans="1:20" ht="60" x14ac:dyDescent="0.25">
      <c r="A1854">
        <v>1852</v>
      </c>
      <c r="B1854" s="3" t="s">
        <v>3781</v>
      </c>
      <c r="C1854" s="3" t="s">
        <v>3782</v>
      </c>
      <c r="D1854" s="12">
        <v>15000</v>
      </c>
      <c r="E1854" s="12">
        <v>17545</v>
      </c>
      <c r="F1854" t="s">
        <v>16</v>
      </c>
      <c r="G1854" t="s">
        <v>17</v>
      </c>
      <c r="H1854" t="s">
        <v>18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1614</v>
      </c>
      <c r="O1854" s="8">
        <f>E1854/D1854*100</f>
        <v>116.96666666666667</v>
      </c>
      <c r="P1854" s="12">
        <f>E1854/L1854</f>
        <v>133.93129770992365</v>
      </c>
      <c r="Q1854" t="str">
        <f>LEFT(N1854,SEARCH("/",N1854,1)-1)</f>
        <v>music</v>
      </c>
      <c r="R1854" t="str">
        <f>RIGHT(N1854,LEN(N1854)-SEARCH("/",N1854,1))</f>
        <v>rock</v>
      </c>
      <c r="S1854" s="15">
        <f t="shared" si="56"/>
        <v>42081.77143518519</v>
      </c>
      <c r="T1854" s="15">
        <f t="shared" si="57"/>
        <v>42119</v>
      </c>
    </row>
    <row r="1855" spans="1:20" ht="60" x14ac:dyDescent="0.25">
      <c r="A1855">
        <v>1853</v>
      </c>
      <c r="B1855" s="3" t="s">
        <v>3783</v>
      </c>
      <c r="C1855" s="3" t="s">
        <v>3784</v>
      </c>
      <c r="D1855" s="12">
        <v>800</v>
      </c>
      <c r="E1855" s="12">
        <v>815</v>
      </c>
      <c r="F1855" t="s">
        <v>16</v>
      </c>
      <c r="G1855" t="s">
        <v>17</v>
      </c>
      <c r="H1855" t="s">
        <v>18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1614</v>
      </c>
      <c r="O1855" s="8">
        <f>E1855/D1855*100</f>
        <v>101.875</v>
      </c>
      <c r="P1855" s="12">
        <f>E1855/L1855</f>
        <v>58.214285714285715</v>
      </c>
      <c r="Q1855" t="str">
        <f>LEFT(N1855,SEARCH("/",N1855,1)-1)</f>
        <v>music</v>
      </c>
      <c r="R1855" t="str">
        <f>RIGHT(N1855,LEN(N1855)-SEARCH("/",N1855,1))</f>
        <v>rock</v>
      </c>
      <c r="S1855" s="15">
        <f t="shared" si="56"/>
        <v>41177.060381944444</v>
      </c>
      <c r="T1855" s="15">
        <f t="shared" si="57"/>
        <v>41227.102048611108</v>
      </c>
    </row>
    <row r="1856" spans="1:20" ht="45" x14ac:dyDescent="0.25">
      <c r="A1856">
        <v>1854</v>
      </c>
      <c r="B1856" s="3" t="s">
        <v>3785</v>
      </c>
      <c r="C1856" s="3" t="s">
        <v>3786</v>
      </c>
      <c r="D1856" s="12">
        <v>15000</v>
      </c>
      <c r="E1856" s="12">
        <v>15318.55</v>
      </c>
      <c r="F1856" t="s">
        <v>16</v>
      </c>
      <c r="G1856" t="s">
        <v>17</v>
      </c>
      <c r="H1856" t="s">
        <v>18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1614</v>
      </c>
      <c r="O1856" s="8">
        <f>E1856/D1856*100</f>
        <v>102.12366666666665</v>
      </c>
      <c r="P1856" s="12">
        <f>E1856/L1856</f>
        <v>88.037643678160919</v>
      </c>
      <c r="Q1856" t="str">
        <f>LEFT(N1856,SEARCH("/",N1856,1)-1)</f>
        <v>music</v>
      </c>
      <c r="R1856" t="str">
        <f>RIGHT(N1856,LEN(N1856)-SEARCH("/",N1856,1))</f>
        <v>rock</v>
      </c>
      <c r="S1856" s="15">
        <f t="shared" si="56"/>
        <v>41388.021261574075</v>
      </c>
      <c r="T1856" s="15">
        <f t="shared" si="57"/>
        <v>41418.021261574075</v>
      </c>
    </row>
    <row r="1857" spans="1:20" ht="45" x14ac:dyDescent="0.25">
      <c r="A1857">
        <v>1855</v>
      </c>
      <c r="B1857" s="3" t="s">
        <v>3787</v>
      </c>
      <c r="C1857" s="3" t="s">
        <v>3788</v>
      </c>
      <c r="D1857" s="12">
        <v>8750</v>
      </c>
      <c r="E1857" s="12">
        <v>13480.16</v>
      </c>
      <c r="F1857" t="s">
        <v>16</v>
      </c>
      <c r="G1857" t="s">
        <v>159</v>
      </c>
      <c r="H1857" t="s">
        <v>160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1614</v>
      </c>
      <c r="O1857" s="8">
        <f>E1857/D1857*100</f>
        <v>154.05897142857143</v>
      </c>
      <c r="P1857" s="12">
        <f>E1857/L1857</f>
        <v>70.576753926701571</v>
      </c>
      <c r="Q1857" t="str">
        <f>LEFT(N1857,SEARCH("/",N1857,1)-1)</f>
        <v>music</v>
      </c>
      <c r="R1857" t="str">
        <f>RIGHT(N1857,LEN(N1857)-SEARCH("/",N1857,1))</f>
        <v>rock</v>
      </c>
      <c r="S1857" s="15">
        <f t="shared" si="56"/>
        <v>41600.538657407407</v>
      </c>
      <c r="T1857" s="15">
        <f t="shared" si="57"/>
        <v>41645.538657407407</v>
      </c>
    </row>
    <row r="1858" spans="1:20" ht="60" x14ac:dyDescent="0.25">
      <c r="A1858">
        <v>1856</v>
      </c>
      <c r="B1858" s="3" t="s">
        <v>3789</v>
      </c>
      <c r="C1858" s="3" t="s">
        <v>3790</v>
      </c>
      <c r="D1858" s="12">
        <v>2000</v>
      </c>
      <c r="E1858" s="12">
        <v>2025</v>
      </c>
      <c r="F1858" t="s">
        <v>16</v>
      </c>
      <c r="G1858" t="s">
        <v>17</v>
      </c>
      <c r="H1858" t="s">
        <v>18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1614</v>
      </c>
      <c r="O1858" s="8">
        <f>E1858/D1858*100</f>
        <v>101.25</v>
      </c>
      <c r="P1858" s="12">
        <f>E1858/L1858</f>
        <v>53.289473684210527</v>
      </c>
      <c r="Q1858" t="str">
        <f>LEFT(N1858,SEARCH("/",N1858,1)-1)</f>
        <v>music</v>
      </c>
      <c r="R1858" t="str">
        <f>RIGHT(N1858,LEN(N1858)-SEARCH("/",N1858,1))</f>
        <v>rock</v>
      </c>
      <c r="S1858" s="15">
        <f t="shared" si="56"/>
        <v>41817.854999999996</v>
      </c>
      <c r="T1858" s="15">
        <f t="shared" si="57"/>
        <v>41838.854999999996</v>
      </c>
    </row>
    <row r="1859" spans="1:20" ht="45" x14ac:dyDescent="0.25">
      <c r="A1859">
        <v>1857</v>
      </c>
      <c r="B1859" s="3" t="s">
        <v>3791</v>
      </c>
      <c r="C1859" s="3" t="s">
        <v>3792</v>
      </c>
      <c r="D1859" s="12">
        <v>3000</v>
      </c>
      <c r="E1859" s="12">
        <v>3000</v>
      </c>
      <c r="F1859" t="s">
        <v>16</v>
      </c>
      <c r="G1859" t="s">
        <v>17</v>
      </c>
      <c r="H1859" t="s">
        <v>18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1614</v>
      </c>
      <c r="O1859" s="8">
        <f>E1859/D1859*100</f>
        <v>100</v>
      </c>
      <c r="P1859" s="12">
        <f>E1859/L1859</f>
        <v>136.36363636363637</v>
      </c>
      <c r="Q1859" t="str">
        <f>LEFT(N1859,SEARCH("/",N1859,1)-1)</f>
        <v>music</v>
      </c>
      <c r="R1859" t="str">
        <f>RIGHT(N1859,LEN(N1859)-SEARCH("/",N1859,1))</f>
        <v>rock</v>
      </c>
      <c r="S1859" s="15">
        <f t="shared" ref="S1859:S1922" si="58">(((J1859/60)/60)/24)+DATE(1970,1,1)</f>
        <v>41864.76866898148</v>
      </c>
      <c r="T1859" s="15">
        <f t="shared" ref="T1859:T1922" si="59">(((I1859/60)/60)/24)+DATE(1970,1,1)</f>
        <v>41894.76866898148</v>
      </c>
    </row>
    <row r="1860" spans="1:20" ht="60" x14ac:dyDescent="0.25">
      <c r="A1860">
        <v>1858</v>
      </c>
      <c r="B1860" s="3" t="s">
        <v>3793</v>
      </c>
      <c r="C1860" s="3" t="s">
        <v>3794</v>
      </c>
      <c r="D1860" s="12">
        <v>5555.55</v>
      </c>
      <c r="E1860" s="12">
        <v>6041.55</v>
      </c>
      <c r="F1860" t="s">
        <v>16</v>
      </c>
      <c r="G1860" t="s">
        <v>17</v>
      </c>
      <c r="H1860" t="s">
        <v>18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1614</v>
      </c>
      <c r="O1860" s="8">
        <f>E1860/D1860*100</f>
        <v>108.74800874800874</v>
      </c>
      <c r="P1860" s="12">
        <f>E1860/L1860</f>
        <v>40.547315436241611</v>
      </c>
      <c r="Q1860" t="str">
        <f>LEFT(N1860,SEARCH("/",N1860,1)-1)</f>
        <v>music</v>
      </c>
      <c r="R1860" t="str">
        <f>RIGHT(N1860,LEN(N1860)-SEARCH("/",N1860,1))</f>
        <v>rock</v>
      </c>
      <c r="S1860" s="15">
        <f t="shared" si="58"/>
        <v>40833.200474537036</v>
      </c>
      <c r="T1860" s="15">
        <f t="shared" si="59"/>
        <v>40893.242141203707</v>
      </c>
    </row>
    <row r="1861" spans="1:20" ht="30" x14ac:dyDescent="0.25">
      <c r="A1861">
        <v>1859</v>
      </c>
      <c r="B1861" s="3" t="s">
        <v>3795</v>
      </c>
      <c r="C1861" s="3" t="s">
        <v>3796</v>
      </c>
      <c r="D1861" s="12">
        <v>3000</v>
      </c>
      <c r="E1861" s="12">
        <v>3955</v>
      </c>
      <c r="F1861" t="s">
        <v>16</v>
      </c>
      <c r="G1861" t="s">
        <v>17</v>
      </c>
      <c r="H1861" t="s">
        <v>18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1614</v>
      </c>
      <c r="O1861" s="8">
        <f>E1861/D1861*100</f>
        <v>131.83333333333334</v>
      </c>
      <c r="P1861" s="12">
        <f>E1861/L1861</f>
        <v>70.625</v>
      </c>
      <c r="Q1861" t="str">
        <f>LEFT(N1861,SEARCH("/",N1861,1)-1)</f>
        <v>music</v>
      </c>
      <c r="R1861" t="str">
        <f>RIGHT(N1861,LEN(N1861)-SEARCH("/",N1861,1))</f>
        <v>rock</v>
      </c>
      <c r="S1861" s="15">
        <f t="shared" si="58"/>
        <v>40778.770011574074</v>
      </c>
      <c r="T1861" s="15">
        <f t="shared" si="59"/>
        <v>40808.770011574074</v>
      </c>
    </row>
    <row r="1862" spans="1:20" ht="45" x14ac:dyDescent="0.25">
      <c r="A1862">
        <v>1860</v>
      </c>
      <c r="B1862" s="3" t="s">
        <v>3797</v>
      </c>
      <c r="C1862" s="3" t="s">
        <v>3798</v>
      </c>
      <c r="D1862" s="12">
        <v>750</v>
      </c>
      <c r="E1862" s="12">
        <v>1001</v>
      </c>
      <c r="F1862" t="s">
        <v>16</v>
      </c>
      <c r="G1862" t="s">
        <v>17</v>
      </c>
      <c r="H1862" t="s">
        <v>18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1614</v>
      </c>
      <c r="O1862" s="8">
        <f>E1862/D1862*100</f>
        <v>133.46666666666667</v>
      </c>
      <c r="P1862" s="12">
        <f>E1862/L1862</f>
        <v>52.684210526315788</v>
      </c>
      <c r="Q1862" t="str">
        <f>LEFT(N1862,SEARCH("/",N1862,1)-1)</f>
        <v>music</v>
      </c>
      <c r="R1862" t="str">
        <f>RIGHT(N1862,LEN(N1862)-SEARCH("/",N1862,1))</f>
        <v>rock</v>
      </c>
      <c r="S1862" s="15">
        <f t="shared" si="58"/>
        <v>41655.709305555552</v>
      </c>
      <c r="T1862" s="15">
        <f t="shared" si="59"/>
        <v>41676.709305555552</v>
      </c>
    </row>
    <row r="1863" spans="1:20" ht="60" x14ac:dyDescent="0.25">
      <c r="A1863">
        <v>1861</v>
      </c>
      <c r="B1863" s="3" t="s">
        <v>3799</v>
      </c>
      <c r="C1863" s="3" t="s">
        <v>3800</v>
      </c>
      <c r="D1863" s="12">
        <v>250000</v>
      </c>
      <c r="E1863" s="12">
        <v>0</v>
      </c>
      <c r="F1863" t="s">
        <v>357</v>
      </c>
      <c r="G1863" t="s">
        <v>24</v>
      </c>
      <c r="H1863" t="s">
        <v>25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2312</v>
      </c>
      <c r="O1863" s="8">
        <f>E1863/D1863*100</f>
        <v>0</v>
      </c>
      <c r="P1863" s="12" t="e">
        <f>E1863/L1863</f>
        <v>#DIV/0!</v>
      </c>
      <c r="Q1863" t="str">
        <f>LEFT(N1863,SEARCH("/",N1863,1)-1)</f>
        <v>games</v>
      </c>
      <c r="R1863" t="str">
        <f>RIGHT(N1863,LEN(N1863)-SEARCH("/",N1863,1))</f>
        <v>mobile games</v>
      </c>
      <c r="S1863" s="15">
        <f t="shared" si="58"/>
        <v>42000.300243055557</v>
      </c>
      <c r="T1863" s="15">
        <f t="shared" si="59"/>
        <v>42030.300243055557</v>
      </c>
    </row>
    <row r="1864" spans="1:20" ht="45" x14ac:dyDescent="0.25">
      <c r="A1864">
        <v>1862</v>
      </c>
      <c r="B1864" s="3" t="s">
        <v>3801</v>
      </c>
      <c r="C1864" s="3" t="s">
        <v>3802</v>
      </c>
      <c r="D1864" s="12">
        <v>18000</v>
      </c>
      <c r="E1864" s="12">
        <v>1455</v>
      </c>
      <c r="F1864" t="s">
        <v>357</v>
      </c>
      <c r="G1864" t="s">
        <v>17</v>
      </c>
      <c r="H1864" t="s">
        <v>18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2312</v>
      </c>
      <c r="O1864" s="8">
        <f>E1864/D1864*100</f>
        <v>8.0833333333333321</v>
      </c>
      <c r="P1864" s="12">
        <f>E1864/L1864</f>
        <v>90.9375</v>
      </c>
      <c r="Q1864" t="str">
        <f>LEFT(N1864,SEARCH("/",N1864,1)-1)</f>
        <v>games</v>
      </c>
      <c r="R1864" t="str">
        <f>RIGHT(N1864,LEN(N1864)-SEARCH("/",N1864,1))</f>
        <v>mobile games</v>
      </c>
      <c r="S1864" s="15">
        <f t="shared" si="58"/>
        <v>42755.492754629624</v>
      </c>
      <c r="T1864" s="15">
        <f t="shared" si="59"/>
        <v>42802.3125</v>
      </c>
    </row>
    <row r="1865" spans="1:20" ht="45" x14ac:dyDescent="0.25">
      <c r="A1865">
        <v>1863</v>
      </c>
      <c r="B1865" s="3" t="s">
        <v>3803</v>
      </c>
      <c r="C1865" s="3" t="s">
        <v>3804</v>
      </c>
      <c r="D1865" s="12">
        <v>2500</v>
      </c>
      <c r="E1865" s="12">
        <v>10</v>
      </c>
      <c r="F1865" t="s">
        <v>357</v>
      </c>
      <c r="G1865" t="s">
        <v>17</v>
      </c>
      <c r="H1865" t="s">
        <v>18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2312</v>
      </c>
      <c r="O1865" s="8">
        <f>E1865/D1865*100</f>
        <v>0.4</v>
      </c>
      <c r="P1865" s="12">
        <f>E1865/L1865</f>
        <v>5</v>
      </c>
      <c r="Q1865" t="str">
        <f>LEFT(N1865,SEARCH("/",N1865,1)-1)</f>
        <v>games</v>
      </c>
      <c r="R1865" t="str">
        <f>RIGHT(N1865,LEN(N1865)-SEARCH("/",N1865,1))</f>
        <v>mobile games</v>
      </c>
      <c r="S1865" s="15">
        <f t="shared" si="58"/>
        <v>41772.797280092593</v>
      </c>
      <c r="T1865" s="15">
        <f t="shared" si="59"/>
        <v>41802.797280092593</v>
      </c>
    </row>
    <row r="1866" spans="1:20" ht="60" x14ac:dyDescent="0.25">
      <c r="A1866">
        <v>1864</v>
      </c>
      <c r="B1866" s="3" t="s">
        <v>3805</v>
      </c>
      <c r="C1866" s="3" t="s">
        <v>3806</v>
      </c>
      <c r="D1866" s="12">
        <v>6500</v>
      </c>
      <c r="E1866" s="12">
        <v>2788</v>
      </c>
      <c r="F1866" t="s">
        <v>357</v>
      </c>
      <c r="G1866" t="s">
        <v>17</v>
      </c>
      <c r="H1866" t="s">
        <v>18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2312</v>
      </c>
      <c r="O1866" s="8">
        <f>E1866/D1866*100</f>
        <v>42.892307692307689</v>
      </c>
      <c r="P1866" s="12">
        <f>E1866/L1866</f>
        <v>58.083333333333336</v>
      </c>
      <c r="Q1866" t="str">
        <f>LEFT(N1866,SEARCH("/",N1866,1)-1)</f>
        <v>games</v>
      </c>
      <c r="R1866" t="str">
        <f>RIGHT(N1866,LEN(N1866)-SEARCH("/",N1866,1))</f>
        <v>mobile games</v>
      </c>
      <c r="S1866" s="15">
        <f t="shared" si="58"/>
        <v>41733.716435185182</v>
      </c>
      <c r="T1866" s="15">
        <f t="shared" si="59"/>
        <v>41763.716435185182</v>
      </c>
    </row>
    <row r="1867" spans="1:20" ht="60" x14ac:dyDescent="0.25">
      <c r="A1867">
        <v>1865</v>
      </c>
      <c r="B1867" s="3" t="s">
        <v>3807</v>
      </c>
      <c r="C1867" s="3" t="s">
        <v>3808</v>
      </c>
      <c r="D1867" s="12">
        <v>110000</v>
      </c>
      <c r="E1867" s="12">
        <v>4</v>
      </c>
      <c r="F1867" t="s">
        <v>357</v>
      </c>
      <c r="G1867" t="s">
        <v>24</v>
      </c>
      <c r="H1867" t="s">
        <v>25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2312</v>
      </c>
      <c r="O1867" s="8">
        <f>E1867/D1867*100</f>
        <v>3.6363636363636364E-3</v>
      </c>
      <c r="P1867" s="12">
        <f>E1867/L1867</f>
        <v>2</v>
      </c>
      <c r="Q1867" t="str">
        <f>LEFT(N1867,SEARCH("/",N1867,1)-1)</f>
        <v>games</v>
      </c>
      <c r="R1867" t="str">
        <f>RIGHT(N1867,LEN(N1867)-SEARCH("/",N1867,1))</f>
        <v>mobile games</v>
      </c>
      <c r="S1867" s="15">
        <f t="shared" si="58"/>
        <v>42645.367442129631</v>
      </c>
      <c r="T1867" s="15">
        <f t="shared" si="59"/>
        <v>42680.409108796302</v>
      </c>
    </row>
    <row r="1868" spans="1:20" ht="60" x14ac:dyDescent="0.25">
      <c r="A1868">
        <v>1866</v>
      </c>
      <c r="B1868" s="3" t="s">
        <v>3809</v>
      </c>
      <c r="C1868" s="3" t="s">
        <v>3810</v>
      </c>
      <c r="D1868" s="12">
        <v>25000</v>
      </c>
      <c r="E1868" s="12">
        <v>125</v>
      </c>
      <c r="F1868" t="s">
        <v>357</v>
      </c>
      <c r="G1868" t="s">
        <v>17</v>
      </c>
      <c r="H1868" t="s">
        <v>18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2312</v>
      </c>
      <c r="O1868" s="8">
        <f>E1868/D1868*100</f>
        <v>0.5</v>
      </c>
      <c r="P1868" s="12">
        <f>E1868/L1868</f>
        <v>62.5</v>
      </c>
      <c r="Q1868" t="str">
        <f>LEFT(N1868,SEARCH("/",N1868,1)-1)</f>
        <v>games</v>
      </c>
      <c r="R1868" t="str">
        <f>RIGHT(N1868,LEN(N1868)-SEARCH("/",N1868,1))</f>
        <v>mobile games</v>
      </c>
      <c r="S1868" s="15">
        <f t="shared" si="58"/>
        <v>42742.246493055558</v>
      </c>
      <c r="T1868" s="15">
        <f t="shared" si="59"/>
        <v>42795.166666666672</v>
      </c>
    </row>
    <row r="1869" spans="1:20" ht="60" x14ac:dyDescent="0.25">
      <c r="A1869">
        <v>1867</v>
      </c>
      <c r="B1869" s="3" t="s">
        <v>3811</v>
      </c>
      <c r="C1869" s="3" t="s">
        <v>3812</v>
      </c>
      <c r="D1869" s="12">
        <v>20000</v>
      </c>
      <c r="E1869" s="12">
        <v>10</v>
      </c>
      <c r="F1869" t="s">
        <v>357</v>
      </c>
      <c r="G1869" t="s">
        <v>17</v>
      </c>
      <c r="H1869" t="s">
        <v>18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2312</v>
      </c>
      <c r="O1869" s="8">
        <f>E1869/D1869*100</f>
        <v>0.05</v>
      </c>
      <c r="P1869" s="12">
        <f>E1869/L1869</f>
        <v>10</v>
      </c>
      <c r="Q1869" t="str">
        <f>LEFT(N1869,SEARCH("/",N1869,1)-1)</f>
        <v>games</v>
      </c>
      <c r="R1869" t="str">
        <f>RIGHT(N1869,LEN(N1869)-SEARCH("/",N1869,1))</f>
        <v>mobile games</v>
      </c>
      <c r="S1869" s="15">
        <f t="shared" si="58"/>
        <v>42649.924907407403</v>
      </c>
      <c r="T1869" s="15">
        <f t="shared" si="59"/>
        <v>42679.924907407403</v>
      </c>
    </row>
    <row r="1870" spans="1:20" ht="60" x14ac:dyDescent="0.25">
      <c r="A1870">
        <v>1868</v>
      </c>
      <c r="B1870" s="3" t="s">
        <v>3813</v>
      </c>
      <c r="C1870" s="3" t="s">
        <v>3814</v>
      </c>
      <c r="D1870" s="12">
        <v>25000</v>
      </c>
      <c r="E1870" s="12">
        <v>1217</v>
      </c>
      <c r="F1870" t="s">
        <v>357</v>
      </c>
      <c r="G1870" t="s">
        <v>17</v>
      </c>
      <c r="H1870" t="s">
        <v>18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2312</v>
      </c>
      <c r="O1870" s="8">
        <f>E1870/D1870*100</f>
        <v>4.8680000000000003</v>
      </c>
      <c r="P1870" s="12">
        <f>E1870/L1870</f>
        <v>71.588235294117652</v>
      </c>
      <c r="Q1870" t="str">
        <f>LEFT(N1870,SEARCH("/",N1870,1)-1)</f>
        <v>games</v>
      </c>
      <c r="R1870" t="str">
        <f>RIGHT(N1870,LEN(N1870)-SEARCH("/",N1870,1))</f>
        <v>mobile games</v>
      </c>
      <c r="S1870" s="15">
        <f t="shared" si="58"/>
        <v>42328.779224537036</v>
      </c>
      <c r="T1870" s="15">
        <f t="shared" si="59"/>
        <v>42353.332638888889</v>
      </c>
    </row>
    <row r="1871" spans="1:20" ht="60" x14ac:dyDescent="0.25">
      <c r="A1871">
        <v>1869</v>
      </c>
      <c r="B1871" s="3" t="s">
        <v>3815</v>
      </c>
      <c r="C1871" s="3" t="s">
        <v>3816</v>
      </c>
      <c r="D1871" s="12">
        <v>10000</v>
      </c>
      <c r="E1871" s="12">
        <v>0</v>
      </c>
      <c r="F1871" t="s">
        <v>357</v>
      </c>
      <c r="G1871" t="s">
        <v>17</v>
      </c>
      <c r="H1871" t="s">
        <v>18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2312</v>
      </c>
      <c r="O1871" s="8">
        <f>E1871/D1871*100</f>
        <v>0</v>
      </c>
      <c r="P1871" s="12" t="e">
        <f>E1871/L1871</f>
        <v>#DIV/0!</v>
      </c>
      <c r="Q1871" t="str">
        <f>LEFT(N1871,SEARCH("/",N1871,1)-1)</f>
        <v>games</v>
      </c>
      <c r="R1871" t="str">
        <f>RIGHT(N1871,LEN(N1871)-SEARCH("/",N1871,1))</f>
        <v>mobile games</v>
      </c>
      <c r="S1871" s="15">
        <f t="shared" si="58"/>
        <v>42709.002881944441</v>
      </c>
      <c r="T1871" s="15">
        <f t="shared" si="59"/>
        <v>42739.002881944441</v>
      </c>
    </row>
    <row r="1872" spans="1:20" ht="45" x14ac:dyDescent="0.25">
      <c r="A1872">
        <v>1870</v>
      </c>
      <c r="B1872" s="3" t="s">
        <v>3817</v>
      </c>
      <c r="C1872" s="3" t="s">
        <v>3818</v>
      </c>
      <c r="D1872" s="12">
        <v>3500</v>
      </c>
      <c r="E1872" s="12">
        <v>361</v>
      </c>
      <c r="F1872" t="s">
        <v>357</v>
      </c>
      <c r="G1872" t="s">
        <v>17</v>
      </c>
      <c r="H1872" t="s">
        <v>18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2312</v>
      </c>
      <c r="O1872" s="8">
        <f>E1872/D1872*100</f>
        <v>10.314285714285715</v>
      </c>
      <c r="P1872" s="12">
        <f>E1872/L1872</f>
        <v>32.81818181818182</v>
      </c>
      <c r="Q1872" t="str">
        <f>LEFT(N1872,SEARCH("/",N1872,1)-1)</f>
        <v>games</v>
      </c>
      <c r="R1872" t="str">
        <f>RIGHT(N1872,LEN(N1872)-SEARCH("/",N1872,1))</f>
        <v>mobile games</v>
      </c>
      <c r="S1872" s="15">
        <f t="shared" si="58"/>
        <v>42371.355729166666</v>
      </c>
      <c r="T1872" s="15">
        <f t="shared" si="59"/>
        <v>42400.178472222222</v>
      </c>
    </row>
    <row r="1873" spans="1:20" ht="60" x14ac:dyDescent="0.25">
      <c r="A1873">
        <v>1871</v>
      </c>
      <c r="B1873" s="3" t="s">
        <v>3819</v>
      </c>
      <c r="C1873" s="3" t="s">
        <v>3820</v>
      </c>
      <c r="D1873" s="12">
        <v>6500</v>
      </c>
      <c r="E1873" s="12">
        <v>4666</v>
      </c>
      <c r="F1873" t="s">
        <v>357</v>
      </c>
      <c r="G1873" t="s">
        <v>17</v>
      </c>
      <c r="H1873" t="s">
        <v>18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2312</v>
      </c>
      <c r="O1873" s="8">
        <f>E1873/D1873*100</f>
        <v>71.784615384615378</v>
      </c>
      <c r="P1873" s="12">
        <f>E1873/L1873</f>
        <v>49.11578947368421</v>
      </c>
      <c r="Q1873" t="str">
        <f>LEFT(N1873,SEARCH("/",N1873,1)-1)</f>
        <v>games</v>
      </c>
      <c r="R1873" t="str">
        <f>RIGHT(N1873,LEN(N1873)-SEARCH("/",N1873,1))</f>
        <v>mobile games</v>
      </c>
      <c r="S1873" s="15">
        <f t="shared" si="58"/>
        <v>41923.783576388887</v>
      </c>
      <c r="T1873" s="15">
        <f t="shared" si="59"/>
        <v>41963.825243055559</v>
      </c>
    </row>
    <row r="1874" spans="1:20" ht="60" x14ac:dyDescent="0.25">
      <c r="A1874">
        <v>1872</v>
      </c>
      <c r="B1874" s="3" t="s">
        <v>3821</v>
      </c>
      <c r="C1874" s="3" t="s">
        <v>3822</v>
      </c>
      <c r="D1874" s="12">
        <v>20000</v>
      </c>
      <c r="E1874" s="12">
        <v>212</v>
      </c>
      <c r="F1874" t="s">
        <v>357</v>
      </c>
      <c r="G1874" t="s">
        <v>17</v>
      </c>
      <c r="H1874" t="s">
        <v>18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2312</v>
      </c>
      <c r="O1874" s="8">
        <f>E1874/D1874*100</f>
        <v>1.06</v>
      </c>
      <c r="P1874" s="12">
        <f>E1874/L1874</f>
        <v>16.307692307692307</v>
      </c>
      <c r="Q1874" t="str">
        <f>LEFT(N1874,SEARCH("/",N1874,1)-1)</f>
        <v>games</v>
      </c>
      <c r="R1874" t="str">
        <f>RIGHT(N1874,LEN(N1874)-SEARCH("/",N1874,1))</f>
        <v>mobile games</v>
      </c>
      <c r="S1874" s="15">
        <f t="shared" si="58"/>
        <v>42155.129652777774</v>
      </c>
      <c r="T1874" s="15">
        <f t="shared" si="59"/>
        <v>42185.129652777774</v>
      </c>
    </row>
    <row r="1875" spans="1:20" ht="60" x14ac:dyDescent="0.25">
      <c r="A1875">
        <v>1873</v>
      </c>
      <c r="B1875" s="3" t="s">
        <v>3823</v>
      </c>
      <c r="C1875" s="3" t="s">
        <v>3824</v>
      </c>
      <c r="D1875" s="12">
        <v>8000</v>
      </c>
      <c r="E1875" s="12">
        <v>36</v>
      </c>
      <c r="F1875" t="s">
        <v>357</v>
      </c>
      <c r="G1875" t="s">
        <v>159</v>
      </c>
      <c r="H1875" t="s">
        <v>160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2312</v>
      </c>
      <c r="O1875" s="8">
        <f>E1875/D1875*100</f>
        <v>0.44999999999999996</v>
      </c>
      <c r="P1875" s="12">
        <f>E1875/L1875</f>
        <v>18</v>
      </c>
      <c r="Q1875" t="str">
        <f>LEFT(N1875,SEARCH("/",N1875,1)-1)</f>
        <v>games</v>
      </c>
      <c r="R1875" t="str">
        <f>RIGHT(N1875,LEN(N1875)-SEARCH("/",N1875,1))</f>
        <v>mobile games</v>
      </c>
      <c r="S1875" s="15">
        <f t="shared" si="58"/>
        <v>42164.615856481483</v>
      </c>
      <c r="T1875" s="15">
        <f t="shared" si="59"/>
        <v>42193.697916666672</v>
      </c>
    </row>
    <row r="1876" spans="1:20" ht="60" x14ac:dyDescent="0.25">
      <c r="A1876">
        <v>1874</v>
      </c>
      <c r="B1876" s="3" t="s">
        <v>3825</v>
      </c>
      <c r="C1876" s="3" t="s">
        <v>3826</v>
      </c>
      <c r="D1876" s="12">
        <v>160000</v>
      </c>
      <c r="E1876" s="12">
        <v>26</v>
      </c>
      <c r="F1876" t="s">
        <v>357</v>
      </c>
      <c r="G1876" t="s">
        <v>17</v>
      </c>
      <c r="H1876" t="s">
        <v>18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2312</v>
      </c>
      <c r="O1876" s="8">
        <f>E1876/D1876*100</f>
        <v>1.6250000000000001E-2</v>
      </c>
      <c r="P1876" s="12">
        <f>E1876/L1876</f>
        <v>13</v>
      </c>
      <c r="Q1876" t="str">
        <f>LEFT(N1876,SEARCH("/",N1876,1)-1)</f>
        <v>games</v>
      </c>
      <c r="R1876" t="str">
        <f>RIGHT(N1876,LEN(N1876)-SEARCH("/",N1876,1))</f>
        <v>mobile games</v>
      </c>
      <c r="S1876" s="15">
        <f t="shared" si="58"/>
        <v>42529.969131944439</v>
      </c>
      <c r="T1876" s="15">
        <f t="shared" si="59"/>
        <v>42549.969131944439</v>
      </c>
    </row>
    <row r="1877" spans="1:20" ht="45" x14ac:dyDescent="0.25">
      <c r="A1877">
        <v>1875</v>
      </c>
      <c r="B1877" s="3" t="s">
        <v>3827</v>
      </c>
      <c r="C1877" s="3" t="s">
        <v>3828</v>
      </c>
      <c r="D1877" s="12">
        <v>10000</v>
      </c>
      <c r="E1877" s="12">
        <v>51</v>
      </c>
      <c r="F1877" t="s">
        <v>357</v>
      </c>
      <c r="G1877" t="s">
        <v>17</v>
      </c>
      <c r="H1877" t="s">
        <v>18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2312</v>
      </c>
      <c r="O1877" s="8">
        <f>E1877/D1877*100</f>
        <v>0.51</v>
      </c>
      <c r="P1877" s="12">
        <f>E1877/L1877</f>
        <v>17</v>
      </c>
      <c r="Q1877" t="str">
        <f>LEFT(N1877,SEARCH("/",N1877,1)-1)</f>
        <v>games</v>
      </c>
      <c r="R1877" t="str">
        <f>RIGHT(N1877,LEN(N1877)-SEARCH("/",N1877,1))</f>
        <v>mobile games</v>
      </c>
      <c r="S1877" s="15">
        <f t="shared" si="58"/>
        <v>42528.899398148147</v>
      </c>
      <c r="T1877" s="15">
        <f t="shared" si="59"/>
        <v>42588.899398148147</v>
      </c>
    </row>
    <row r="1878" spans="1:20" ht="45" x14ac:dyDescent="0.25">
      <c r="A1878">
        <v>1876</v>
      </c>
      <c r="B1878" s="3" t="s">
        <v>3829</v>
      </c>
      <c r="C1878" s="3" t="s">
        <v>3830</v>
      </c>
      <c r="D1878" s="12">
        <v>280</v>
      </c>
      <c r="E1878" s="12">
        <v>0</v>
      </c>
      <c r="F1878" t="s">
        <v>357</v>
      </c>
      <c r="G1878" t="s">
        <v>50</v>
      </c>
      <c r="H1878" t="s">
        <v>51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2312</v>
      </c>
      <c r="O1878" s="8">
        <f>E1878/D1878*100</f>
        <v>0</v>
      </c>
      <c r="P1878" s="12" t="e">
        <f>E1878/L1878</f>
        <v>#DIV/0!</v>
      </c>
      <c r="Q1878" t="str">
        <f>LEFT(N1878,SEARCH("/",N1878,1)-1)</f>
        <v>games</v>
      </c>
      <c r="R1878" t="str">
        <f>RIGHT(N1878,LEN(N1878)-SEARCH("/",N1878,1))</f>
        <v>mobile games</v>
      </c>
      <c r="S1878" s="15">
        <f t="shared" si="58"/>
        <v>41776.284780092588</v>
      </c>
      <c r="T1878" s="15">
        <f t="shared" si="59"/>
        <v>41806.284780092588</v>
      </c>
    </row>
    <row r="1879" spans="1:20" ht="45" x14ac:dyDescent="0.25">
      <c r="A1879">
        <v>1877</v>
      </c>
      <c r="B1879" s="3" t="s">
        <v>3831</v>
      </c>
      <c r="C1879" s="3" t="s">
        <v>3832</v>
      </c>
      <c r="D1879" s="12">
        <v>60</v>
      </c>
      <c r="E1879" s="12">
        <v>0</v>
      </c>
      <c r="F1879" t="s">
        <v>357</v>
      </c>
      <c r="G1879" t="s">
        <v>17</v>
      </c>
      <c r="H1879" t="s">
        <v>18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2312</v>
      </c>
      <c r="O1879" s="8">
        <f>E1879/D1879*100</f>
        <v>0</v>
      </c>
      <c r="P1879" s="12" t="e">
        <f>E1879/L1879</f>
        <v>#DIV/0!</v>
      </c>
      <c r="Q1879" t="str">
        <f>LEFT(N1879,SEARCH("/",N1879,1)-1)</f>
        <v>games</v>
      </c>
      <c r="R1879" t="str">
        <f>RIGHT(N1879,LEN(N1879)-SEARCH("/",N1879,1))</f>
        <v>mobile games</v>
      </c>
      <c r="S1879" s="15">
        <f t="shared" si="58"/>
        <v>42035.029224537036</v>
      </c>
      <c r="T1879" s="15">
        <f t="shared" si="59"/>
        <v>42064.029224537036</v>
      </c>
    </row>
    <row r="1880" spans="1:20" ht="60" x14ac:dyDescent="0.25">
      <c r="A1880">
        <v>1878</v>
      </c>
      <c r="B1880" s="3" t="s">
        <v>3833</v>
      </c>
      <c r="C1880" s="3" t="s">
        <v>3834</v>
      </c>
      <c r="D1880" s="12">
        <v>8000</v>
      </c>
      <c r="E1880" s="12">
        <v>0</v>
      </c>
      <c r="F1880" t="s">
        <v>357</v>
      </c>
      <c r="G1880" t="s">
        <v>50</v>
      </c>
      <c r="H1880" t="s">
        <v>51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2312</v>
      </c>
      <c r="O1880" s="8">
        <f>E1880/D1880*100</f>
        <v>0</v>
      </c>
      <c r="P1880" s="12" t="e">
        <f>E1880/L1880</f>
        <v>#DIV/0!</v>
      </c>
      <c r="Q1880" t="str">
        <f>LEFT(N1880,SEARCH("/",N1880,1)-1)</f>
        <v>games</v>
      </c>
      <c r="R1880" t="str">
        <f>RIGHT(N1880,LEN(N1880)-SEARCH("/",N1880,1))</f>
        <v>mobile games</v>
      </c>
      <c r="S1880" s="15">
        <f t="shared" si="58"/>
        <v>41773.008738425924</v>
      </c>
      <c r="T1880" s="15">
        <f t="shared" si="59"/>
        <v>41803.008738425924</v>
      </c>
    </row>
    <row r="1881" spans="1:20" ht="60" x14ac:dyDescent="0.25">
      <c r="A1881">
        <v>1879</v>
      </c>
      <c r="B1881" s="3" t="s">
        <v>3835</v>
      </c>
      <c r="C1881" s="3" t="s">
        <v>3836</v>
      </c>
      <c r="D1881" s="12">
        <v>5000</v>
      </c>
      <c r="E1881" s="12">
        <v>6</v>
      </c>
      <c r="F1881" t="s">
        <v>357</v>
      </c>
      <c r="G1881" t="s">
        <v>54</v>
      </c>
      <c r="H1881" t="s">
        <v>55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2312</v>
      </c>
      <c r="O1881" s="8">
        <f>E1881/D1881*100</f>
        <v>0.12</v>
      </c>
      <c r="P1881" s="12">
        <f>E1881/L1881</f>
        <v>3</v>
      </c>
      <c r="Q1881" t="str">
        <f>LEFT(N1881,SEARCH("/",N1881,1)-1)</f>
        <v>games</v>
      </c>
      <c r="R1881" t="str">
        <f>RIGHT(N1881,LEN(N1881)-SEARCH("/",N1881,1))</f>
        <v>mobile games</v>
      </c>
      <c r="S1881" s="15">
        <f t="shared" si="58"/>
        <v>42413.649641203709</v>
      </c>
      <c r="T1881" s="15">
        <f t="shared" si="59"/>
        <v>42443.607974537037</v>
      </c>
    </row>
    <row r="1882" spans="1:20" ht="30" x14ac:dyDescent="0.25">
      <c r="A1882">
        <v>1880</v>
      </c>
      <c r="B1882" s="3" t="s">
        <v>3837</v>
      </c>
      <c r="C1882" s="3" t="s">
        <v>3838</v>
      </c>
      <c r="D1882" s="12">
        <v>5000</v>
      </c>
      <c r="E1882" s="12">
        <v>1004</v>
      </c>
      <c r="F1882" t="s">
        <v>357</v>
      </c>
      <c r="G1882" t="s">
        <v>24</v>
      </c>
      <c r="H1882" t="s">
        <v>25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2312</v>
      </c>
      <c r="O1882" s="8">
        <f>E1882/D1882*100</f>
        <v>20.080000000000002</v>
      </c>
      <c r="P1882" s="12">
        <f>E1882/L1882</f>
        <v>41.833333333333336</v>
      </c>
      <c r="Q1882" t="str">
        <f>LEFT(N1882,SEARCH("/",N1882,1)-1)</f>
        <v>games</v>
      </c>
      <c r="R1882" t="str">
        <f>RIGHT(N1882,LEN(N1882)-SEARCH("/",N1882,1))</f>
        <v>mobile games</v>
      </c>
      <c r="S1882" s="15">
        <f t="shared" si="58"/>
        <v>42430.566898148143</v>
      </c>
      <c r="T1882" s="15">
        <f t="shared" si="59"/>
        <v>42459.525231481486</v>
      </c>
    </row>
    <row r="1883" spans="1:20" ht="45" x14ac:dyDescent="0.25">
      <c r="A1883">
        <v>1881</v>
      </c>
      <c r="B1883" s="3" t="s">
        <v>3839</v>
      </c>
      <c r="C1883" s="3" t="s">
        <v>3840</v>
      </c>
      <c r="D1883" s="12">
        <v>2000</v>
      </c>
      <c r="E1883" s="12">
        <v>3453.69</v>
      </c>
      <c r="F1883" t="s">
        <v>16</v>
      </c>
      <c r="G1883" t="s">
        <v>17</v>
      </c>
      <c r="H1883" t="s">
        <v>18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1817</v>
      </c>
      <c r="O1883" s="8">
        <f>E1883/D1883*100</f>
        <v>172.68449999999999</v>
      </c>
      <c r="P1883" s="12">
        <f>E1883/L1883</f>
        <v>49.338428571428572</v>
      </c>
      <c r="Q1883" t="str">
        <f>LEFT(N1883,SEARCH("/",N1883,1)-1)</f>
        <v>music</v>
      </c>
      <c r="R1883" t="str">
        <f>RIGHT(N1883,LEN(N1883)-SEARCH("/",N1883,1))</f>
        <v>indie rock</v>
      </c>
      <c r="S1883" s="15">
        <f t="shared" si="58"/>
        <v>42043.152650462958</v>
      </c>
      <c r="T1883" s="15">
        <f t="shared" si="59"/>
        <v>42073.110983796301</v>
      </c>
    </row>
    <row r="1884" spans="1:20" ht="60" x14ac:dyDescent="0.25">
      <c r="A1884">
        <v>1882</v>
      </c>
      <c r="B1884" s="3" t="s">
        <v>3841</v>
      </c>
      <c r="C1884" s="3" t="s">
        <v>3842</v>
      </c>
      <c r="D1884" s="12">
        <v>3350</v>
      </c>
      <c r="E1884" s="12">
        <v>3380</v>
      </c>
      <c r="F1884" t="s">
        <v>16</v>
      </c>
      <c r="G1884" t="s">
        <v>17</v>
      </c>
      <c r="H1884" t="s">
        <v>18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1817</v>
      </c>
      <c r="O1884" s="8">
        <f>E1884/D1884*100</f>
        <v>100.8955223880597</v>
      </c>
      <c r="P1884" s="12">
        <f>E1884/L1884</f>
        <v>41.728395061728392</v>
      </c>
      <c r="Q1884" t="str">
        <f>LEFT(N1884,SEARCH("/",N1884,1)-1)</f>
        <v>music</v>
      </c>
      <c r="R1884" t="str">
        <f>RIGHT(N1884,LEN(N1884)-SEARCH("/",N1884,1))</f>
        <v>indie rock</v>
      </c>
      <c r="S1884" s="15">
        <f t="shared" si="58"/>
        <v>41067.949212962965</v>
      </c>
      <c r="T1884" s="15">
        <f t="shared" si="59"/>
        <v>41100.991666666669</v>
      </c>
    </row>
    <row r="1885" spans="1:20" ht="45" x14ac:dyDescent="0.25">
      <c r="A1885">
        <v>1883</v>
      </c>
      <c r="B1885" s="3" t="s">
        <v>3843</v>
      </c>
      <c r="C1885" s="3" t="s">
        <v>3844</v>
      </c>
      <c r="D1885" s="12">
        <v>999</v>
      </c>
      <c r="E1885" s="12">
        <v>1047</v>
      </c>
      <c r="F1885" t="s">
        <v>16</v>
      </c>
      <c r="G1885" t="s">
        <v>17</v>
      </c>
      <c r="H1885" t="s">
        <v>18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1817</v>
      </c>
      <c r="O1885" s="8">
        <f>E1885/D1885*100</f>
        <v>104.8048048048048</v>
      </c>
      <c r="P1885" s="12">
        <f>E1885/L1885</f>
        <v>32.71875</v>
      </c>
      <c r="Q1885" t="str">
        <f>LEFT(N1885,SEARCH("/",N1885,1)-1)</f>
        <v>music</v>
      </c>
      <c r="R1885" t="str">
        <f>RIGHT(N1885,LEN(N1885)-SEARCH("/",N1885,1))</f>
        <v>indie rock</v>
      </c>
      <c r="S1885" s="15">
        <f t="shared" si="58"/>
        <v>40977.948009259257</v>
      </c>
      <c r="T1885" s="15">
        <f t="shared" si="59"/>
        <v>41007.906342592592</v>
      </c>
    </row>
    <row r="1886" spans="1:20" ht="60" x14ac:dyDescent="0.25">
      <c r="A1886">
        <v>1884</v>
      </c>
      <c r="B1886" s="3" t="s">
        <v>3845</v>
      </c>
      <c r="C1886" s="3" t="s">
        <v>3846</v>
      </c>
      <c r="D1886" s="12">
        <v>1000</v>
      </c>
      <c r="E1886" s="12">
        <v>1351</v>
      </c>
      <c r="F1886" t="s">
        <v>16</v>
      </c>
      <c r="G1886" t="s">
        <v>17</v>
      </c>
      <c r="H1886" t="s">
        <v>18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1817</v>
      </c>
      <c r="O1886" s="8">
        <f>E1886/D1886*100</f>
        <v>135.1</v>
      </c>
      <c r="P1886" s="12">
        <f>E1886/L1886</f>
        <v>51.96153846153846</v>
      </c>
      <c r="Q1886" t="str">
        <f>LEFT(N1886,SEARCH("/",N1886,1)-1)</f>
        <v>music</v>
      </c>
      <c r="R1886" t="str">
        <f>RIGHT(N1886,LEN(N1886)-SEARCH("/",N1886,1))</f>
        <v>indie rock</v>
      </c>
      <c r="S1886" s="15">
        <f t="shared" si="58"/>
        <v>41205.198321759257</v>
      </c>
      <c r="T1886" s="15">
        <f t="shared" si="59"/>
        <v>41240.5</v>
      </c>
    </row>
    <row r="1887" spans="1:20" ht="45" x14ac:dyDescent="0.25">
      <c r="A1887">
        <v>1885</v>
      </c>
      <c r="B1887" s="3" t="s">
        <v>3847</v>
      </c>
      <c r="C1887" s="3" t="s">
        <v>3848</v>
      </c>
      <c r="D1887" s="12">
        <v>4575</v>
      </c>
      <c r="E1887" s="12">
        <v>5322</v>
      </c>
      <c r="F1887" t="s">
        <v>16</v>
      </c>
      <c r="G1887" t="s">
        <v>17</v>
      </c>
      <c r="H1887" t="s">
        <v>18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1817</v>
      </c>
      <c r="O1887" s="8">
        <f>E1887/D1887*100</f>
        <v>116.32786885245903</v>
      </c>
      <c r="P1887" s="12">
        <f>E1887/L1887</f>
        <v>50.685714285714283</v>
      </c>
      <c r="Q1887" t="str">
        <f>LEFT(N1887,SEARCH("/",N1887,1)-1)</f>
        <v>music</v>
      </c>
      <c r="R1887" t="str">
        <f>RIGHT(N1887,LEN(N1887)-SEARCH("/",N1887,1))</f>
        <v>indie rock</v>
      </c>
      <c r="S1887" s="15">
        <f t="shared" si="58"/>
        <v>41099.093865740739</v>
      </c>
      <c r="T1887" s="15">
        <f t="shared" si="59"/>
        <v>41131.916666666664</v>
      </c>
    </row>
    <row r="1888" spans="1:20" ht="45" x14ac:dyDescent="0.25">
      <c r="A1888">
        <v>1886</v>
      </c>
      <c r="B1888" s="3" t="s">
        <v>3849</v>
      </c>
      <c r="C1888" s="3" t="s">
        <v>3850</v>
      </c>
      <c r="D1888" s="12">
        <v>1200</v>
      </c>
      <c r="E1888" s="12">
        <v>1225</v>
      </c>
      <c r="F1888" t="s">
        <v>16</v>
      </c>
      <c r="G1888" t="s">
        <v>17</v>
      </c>
      <c r="H1888" t="s">
        <v>18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1817</v>
      </c>
      <c r="O1888" s="8">
        <f>E1888/D1888*100</f>
        <v>102.08333333333333</v>
      </c>
      <c r="P1888" s="12">
        <f>E1888/L1888</f>
        <v>42.241379310344826</v>
      </c>
      <c r="Q1888" t="str">
        <f>LEFT(N1888,SEARCH("/",N1888,1)-1)</f>
        <v>music</v>
      </c>
      <c r="R1888" t="str">
        <f>RIGHT(N1888,LEN(N1888)-SEARCH("/",N1888,1))</f>
        <v>indie rock</v>
      </c>
      <c r="S1888" s="15">
        <f t="shared" si="58"/>
        <v>41925.906689814816</v>
      </c>
      <c r="T1888" s="15">
        <f t="shared" si="59"/>
        <v>41955.94835648148</v>
      </c>
    </row>
    <row r="1889" spans="1:20" ht="60" x14ac:dyDescent="0.25">
      <c r="A1889">
        <v>1887</v>
      </c>
      <c r="B1889" s="3" t="s">
        <v>3851</v>
      </c>
      <c r="C1889" s="3" t="s">
        <v>3852</v>
      </c>
      <c r="D1889" s="12">
        <v>3000</v>
      </c>
      <c r="E1889" s="12">
        <v>3335</v>
      </c>
      <c r="F1889" t="s">
        <v>16</v>
      </c>
      <c r="G1889" t="s">
        <v>54</v>
      </c>
      <c r="H1889" t="s">
        <v>55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1817</v>
      </c>
      <c r="O1889" s="8">
        <f>E1889/D1889*100</f>
        <v>111.16666666666666</v>
      </c>
      <c r="P1889" s="12">
        <f>E1889/L1889</f>
        <v>416.875</v>
      </c>
      <c r="Q1889" t="str">
        <f>LEFT(N1889,SEARCH("/",N1889,1)-1)</f>
        <v>music</v>
      </c>
      <c r="R1889" t="str">
        <f>RIGHT(N1889,LEN(N1889)-SEARCH("/",N1889,1))</f>
        <v>indie rock</v>
      </c>
      <c r="S1889" s="15">
        <f t="shared" si="58"/>
        <v>42323.800138888888</v>
      </c>
      <c r="T1889" s="15">
        <f t="shared" si="59"/>
        <v>42341.895833333328</v>
      </c>
    </row>
    <row r="1890" spans="1:20" ht="60" x14ac:dyDescent="0.25">
      <c r="A1890">
        <v>1888</v>
      </c>
      <c r="B1890" s="3" t="s">
        <v>3853</v>
      </c>
      <c r="C1890" s="3" t="s">
        <v>3854</v>
      </c>
      <c r="D1890" s="12">
        <v>2500</v>
      </c>
      <c r="E1890" s="12">
        <v>4152</v>
      </c>
      <c r="F1890" t="s">
        <v>16</v>
      </c>
      <c r="G1890" t="s">
        <v>17</v>
      </c>
      <c r="H1890" t="s">
        <v>18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1817</v>
      </c>
      <c r="O1890" s="8">
        <f>E1890/D1890*100</f>
        <v>166.08</v>
      </c>
      <c r="P1890" s="12">
        <f>E1890/L1890</f>
        <v>46.651685393258425</v>
      </c>
      <c r="Q1890" t="str">
        <f>LEFT(N1890,SEARCH("/",N1890,1)-1)</f>
        <v>music</v>
      </c>
      <c r="R1890" t="str">
        <f>RIGHT(N1890,LEN(N1890)-SEARCH("/",N1890,1))</f>
        <v>indie rock</v>
      </c>
      <c r="S1890" s="15">
        <f t="shared" si="58"/>
        <v>40299.239953703705</v>
      </c>
      <c r="T1890" s="15">
        <f t="shared" si="59"/>
        <v>40330.207638888889</v>
      </c>
    </row>
    <row r="1891" spans="1:20" ht="60" x14ac:dyDescent="0.25">
      <c r="A1891">
        <v>1889</v>
      </c>
      <c r="B1891" s="3" t="s">
        <v>3855</v>
      </c>
      <c r="C1891" s="3" t="s">
        <v>3856</v>
      </c>
      <c r="D1891" s="12">
        <v>2000</v>
      </c>
      <c r="E1891" s="12">
        <v>2132</v>
      </c>
      <c r="F1891" t="s">
        <v>16</v>
      </c>
      <c r="G1891" t="s">
        <v>17</v>
      </c>
      <c r="H1891" t="s">
        <v>18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1817</v>
      </c>
      <c r="O1891" s="8">
        <f>E1891/D1891*100</f>
        <v>106.60000000000001</v>
      </c>
      <c r="P1891" s="12">
        <f>E1891/L1891</f>
        <v>48.454545454545453</v>
      </c>
      <c r="Q1891" t="str">
        <f>LEFT(N1891,SEARCH("/",N1891,1)-1)</f>
        <v>music</v>
      </c>
      <c r="R1891" t="str">
        <f>RIGHT(N1891,LEN(N1891)-SEARCH("/",N1891,1))</f>
        <v>indie rock</v>
      </c>
      <c r="S1891" s="15">
        <f t="shared" si="58"/>
        <v>41299.793356481481</v>
      </c>
      <c r="T1891" s="15">
        <f t="shared" si="59"/>
        <v>41344.751689814817</v>
      </c>
    </row>
    <row r="1892" spans="1:20" ht="45" x14ac:dyDescent="0.25">
      <c r="A1892">
        <v>1890</v>
      </c>
      <c r="B1892" s="3" t="s">
        <v>3857</v>
      </c>
      <c r="C1892" s="3" t="s">
        <v>3858</v>
      </c>
      <c r="D1892" s="12">
        <v>12000</v>
      </c>
      <c r="E1892" s="12">
        <v>17350.13</v>
      </c>
      <c r="F1892" t="s">
        <v>16</v>
      </c>
      <c r="G1892" t="s">
        <v>17</v>
      </c>
      <c r="H1892" t="s">
        <v>18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1817</v>
      </c>
      <c r="O1892" s="8">
        <f>E1892/D1892*100</f>
        <v>144.58441666666667</v>
      </c>
      <c r="P1892" s="12">
        <f>E1892/L1892</f>
        <v>70.5289837398374</v>
      </c>
      <c r="Q1892" t="str">
        <f>LEFT(N1892,SEARCH("/",N1892,1)-1)</f>
        <v>music</v>
      </c>
      <c r="R1892" t="str">
        <f>RIGHT(N1892,LEN(N1892)-SEARCH("/",N1892,1))</f>
        <v>indie rock</v>
      </c>
      <c r="S1892" s="15">
        <f t="shared" si="58"/>
        <v>41228.786203703705</v>
      </c>
      <c r="T1892" s="15">
        <f t="shared" si="59"/>
        <v>41258.786203703705</v>
      </c>
    </row>
    <row r="1893" spans="1:20" ht="60" x14ac:dyDescent="0.25">
      <c r="A1893">
        <v>1891</v>
      </c>
      <c r="B1893" s="3" t="s">
        <v>3859</v>
      </c>
      <c r="C1893" s="3" t="s">
        <v>3860</v>
      </c>
      <c r="D1893" s="12">
        <v>10000</v>
      </c>
      <c r="E1893" s="12">
        <v>10555</v>
      </c>
      <c r="F1893" t="s">
        <v>16</v>
      </c>
      <c r="G1893" t="s">
        <v>17</v>
      </c>
      <c r="H1893" t="s">
        <v>18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1817</v>
      </c>
      <c r="O1893" s="8">
        <f>E1893/D1893*100</f>
        <v>105.55000000000001</v>
      </c>
      <c r="P1893" s="12">
        <f>E1893/L1893</f>
        <v>87.958333333333329</v>
      </c>
      <c r="Q1893" t="str">
        <f>LEFT(N1893,SEARCH("/",N1893,1)-1)</f>
        <v>music</v>
      </c>
      <c r="R1893" t="str">
        <f>RIGHT(N1893,LEN(N1893)-SEARCH("/",N1893,1))</f>
        <v>indie rock</v>
      </c>
      <c r="S1893" s="15">
        <f t="shared" si="58"/>
        <v>40335.798078703701</v>
      </c>
      <c r="T1893" s="15">
        <f t="shared" si="59"/>
        <v>40381.25</v>
      </c>
    </row>
    <row r="1894" spans="1:20" ht="45" x14ac:dyDescent="0.25">
      <c r="A1894">
        <v>1892</v>
      </c>
      <c r="B1894" s="3" t="s">
        <v>3861</v>
      </c>
      <c r="C1894" s="3" t="s">
        <v>3862</v>
      </c>
      <c r="D1894" s="12">
        <v>500</v>
      </c>
      <c r="E1894" s="12">
        <v>683</v>
      </c>
      <c r="F1894" t="s">
        <v>16</v>
      </c>
      <c r="G1894" t="s">
        <v>17</v>
      </c>
      <c r="H1894" t="s">
        <v>18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1817</v>
      </c>
      <c r="O1894" s="8">
        <f>E1894/D1894*100</f>
        <v>136.60000000000002</v>
      </c>
      <c r="P1894" s="12">
        <f>E1894/L1894</f>
        <v>26.26923076923077</v>
      </c>
      <c r="Q1894" t="str">
        <f>LEFT(N1894,SEARCH("/",N1894,1)-1)</f>
        <v>music</v>
      </c>
      <c r="R1894" t="str">
        <f>RIGHT(N1894,LEN(N1894)-SEARCH("/",N1894,1))</f>
        <v>indie rock</v>
      </c>
      <c r="S1894" s="15">
        <f t="shared" si="58"/>
        <v>40671.637511574074</v>
      </c>
      <c r="T1894" s="15">
        <f t="shared" si="59"/>
        <v>40701.637511574074</v>
      </c>
    </row>
    <row r="1895" spans="1:20" ht="45" x14ac:dyDescent="0.25">
      <c r="A1895">
        <v>1893</v>
      </c>
      <c r="B1895" s="3" t="s">
        <v>3863</v>
      </c>
      <c r="C1895" s="3" t="s">
        <v>3864</v>
      </c>
      <c r="D1895" s="12">
        <v>2500</v>
      </c>
      <c r="E1895" s="12">
        <v>2600</v>
      </c>
      <c r="F1895" t="s">
        <v>16</v>
      </c>
      <c r="G1895" t="s">
        <v>17</v>
      </c>
      <c r="H1895" t="s">
        <v>18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1817</v>
      </c>
      <c r="O1895" s="8">
        <f>E1895/D1895*100</f>
        <v>104</v>
      </c>
      <c r="P1895" s="12">
        <f>E1895/L1895</f>
        <v>57.777777777777779</v>
      </c>
      <c r="Q1895" t="str">
        <f>LEFT(N1895,SEARCH("/",N1895,1)-1)</f>
        <v>music</v>
      </c>
      <c r="R1895" t="str">
        <f>RIGHT(N1895,LEN(N1895)-SEARCH("/",N1895,1))</f>
        <v>indie rock</v>
      </c>
      <c r="S1895" s="15">
        <f t="shared" si="58"/>
        <v>40632.94195601852</v>
      </c>
      <c r="T1895" s="15">
        <f t="shared" si="59"/>
        <v>40649.165972222225</v>
      </c>
    </row>
    <row r="1896" spans="1:20" ht="30" x14ac:dyDescent="0.25">
      <c r="A1896">
        <v>1894</v>
      </c>
      <c r="B1896" s="3" t="s">
        <v>3865</v>
      </c>
      <c r="C1896" s="3" t="s">
        <v>3866</v>
      </c>
      <c r="D1896" s="12">
        <v>1000</v>
      </c>
      <c r="E1896" s="12">
        <v>1145</v>
      </c>
      <c r="F1896" t="s">
        <v>16</v>
      </c>
      <c r="G1896" t="s">
        <v>17</v>
      </c>
      <c r="H1896" t="s">
        <v>18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1817</v>
      </c>
      <c r="O1896" s="8">
        <f>E1896/D1896*100</f>
        <v>114.5</v>
      </c>
      <c r="P1896" s="12">
        <f>E1896/L1896</f>
        <v>57.25</v>
      </c>
      <c r="Q1896" t="str">
        <f>LEFT(N1896,SEARCH("/",N1896,1)-1)</f>
        <v>music</v>
      </c>
      <c r="R1896" t="str">
        <f>RIGHT(N1896,LEN(N1896)-SEARCH("/",N1896,1))</f>
        <v>indie rock</v>
      </c>
      <c r="S1896" s="15">
        <f t="shared" si="58"/>
        <v>40920.904895833337</v>
      </c>
      <c r="T1896" s="15">
        <f t="shared" si="59"/>
        <v>40951.904895833337</v>
      </c>
    </row>
    <row r="1897" spans="1:20" ht="60" x14ac:dyDescent="0.25">
      <c r="A1897">
        <v>1895</v>
      </c>
      <c r="B1897" s="3" t="s">
        <v>3867</v>
      </c>
      <c r="C1897" s="3" t="s">
        <v>3868</v>
      </c>
      <c r="D1897" s="12">
        <v>9072</v>
      </c>
      <c r="E1897" s="12">
        <v>9228</v>
      </c>
      <c r="F1897" t="s">
        <v>16</v>
      </c>
      <c r="G1897" t="s">
        <v>17</v>
      </c>
      <c r="H1897" t="s">
        <v>18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1817</v>
      </c>
      <c r="O1897" s="8">
        <f>E1897/D1897*100</f>
        <v>101.71957671957672</v>
      </c>
      <c r="P1897" s="12">
        <f>E1897/L1897</f>
        <v>196.34042553191489</v>
      </c>
      <c r="Q1897" t="str">
        <f>LEFT(N1897,SEARCH("/",N1897,1)-1)</f>
        <v>music</v>
      </c>
      <c r="R1897" t="str">
        <f>RIGHT(N1897,LEN(N1897)-SEARCH("/",N1897,1))</f>
        <v>indie rock</v>
      </c>
      <c r="S1897" s="15">
        <f t="shared" si="58"/>
        <v>42267.746782407412</v>
      </c>
      <c r="T1897" s="15">
        <f t="shared" si="59"/>
        <v>42297.746782407412</v>
      </c>
    </row>
    <row r="1898" spans="1:20" ht="45" x14ac:dyDescent="0.25">
      <c r="A1898">
        <v>1896</v>
      </c>
      <c r="B1898" s="3" t="s">
        <v>3869</v>
      </c>
      <c r="C1898" s="3" t="s">
        <v>3870</v>
      </c>
      <c r="D1898" s="12">
        <v>451</v>
      </c>
      <c r="E1898" s="12">
        <v>559</v>
      </c>
      <c r="F1898" t="s">
        <v>16</v>
      </c>
      <c r="G1898" t="s">
        <v>17</v>
      </c>
      <c r="H1898" t="s">
        <v>18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1817</v>
      </c>
      <c r="O1898" s="8">
        <f>E1898/D1898*100</f>
        <v>123.94678492239468</v>
      </c>
      <c r="P1898" s="12">
        <f>E1898/L1898</f>
        <v>43</v>
      </c>
      <c r="Q1898" t="str">
        <f>LEFT(N1898,SEARCH("/",N1898,1)-1)</f>
        <v>music</v>
      </c>
      <c r="R1898" t="str">
        <f>RIGHT(N1898,LEN(N1898)-SEARCH("/",N1898,1))</f>
        <v>indie rock</v>
      </c>
      <c r="S1898" s="15">
        <f t="shared" si="58"/>
        <v>40981.710243055553</v>
      </c>
      <c r="T1898" s="15">
        <f t="shared" si="59"/>
        <v>41011.710243055553</v>
      </c>
    </row>
    <row r="1899" spans="1:20" ht="60" x14ac:dyDescent="0.25">
      <c r="A1899">
        <v>1897</v>
      </c>
      <c r="B1899" s="3" t="s">
        <v>3871</v>
      </c>
      <c r="C1899" s="3" t="s">
        <v>3872</v>
      </c>
      <c r="D1899" s="12">
        <v>6350</v>
      </c>
      <c r="E1899" s="12">
        <v>6506</v>
      </c>
      <c r="F1899" t="s">
        <v>16</v>
      </c>
      <c r="G1899" t="s">
        <v>17</v>
      </c>
      <c r="H1899" t="s">
        <v>18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1817</v>
      </c>
      <c r="O1899" s="8">
        <f>E1899/D1899*100</f>
        <v>102.45669291338582</v>
      </c>
      <c r="P1899" s="12">
        <f>E1899/L1899</f>
        <v>35.551912568306008</v>
      </c>
      <c r="Q1899" t="str">
        <f>LEFT(N1899,SEARCH("/",N1899,1)-1)</f>
        <v>music</v>
      </c>
      <c r="R1899" t="str">
        <f>RIGHT(N1899,LEN(N1899)-SEARCH("/",N1899,1))</f>
        <v>indie rock</v>
      </c>
      <c r="S1899" s="15">
        <f t="shared" si="58"/>
        <v>41680.583402777782</v>
      </c>
      <c r="T1899" s="15">
        <f t="shared" si="59"/>
        <v>41702.875</v>
      </c>
    </row>
    <row r="1900" spans="1:20" ht="45" x14ac:dyDescent="0.25">
      <c r="A1900">
        <v>1898</v>
      </c>
      <c r="B1900" s="3" t="s">
        <v>3873</v>
      </c>
      <c r="C1900" s="3" t="s">
        <v>3874</v>
      </c>
      <c r="D1900" s="12">
        <v>1000</v>
      </c>
      <c r="E1900" s="12">
        <v>1445</v>
      </c>
      <c r="F1900" t="s">
        <v>16</v>
      </c>
      <c r="G1900" t="s">
        <v>17</v>
      </c>
      <c r="H1900" t="s">
        <v>18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1817</v>
      </c>
      <c r="O1900" s="8">
        <f>E1900/D1900*100</f>
        <v>144.5</v>
      </c>
      <c r="P1900" s="12">
        <f>E1900/L1900</f>
        <v>68.80952380952381</v>
      </c>
      <c r="Q1900" t="str">
        <f>LEFT(N1900,SEARCH("/",N1900,1)-1)</f>
        <v>music</v>
      </c>
      <c r="R1900" t="str">
        <f>RIGHT(N1900,LEN(N1900)-SEARCH("/",N1900,1))</f>
        <v>indie rock</v>
      </c>
      <c r="S1900" s="15">
        <f t="shared" si="58"/>
        <v>42366.192974537036</v>
      </c>
      <c r="T1900" s="15">
        <f t="shared" si="59"/>
        <v>42401.75</v>
      </c>
    </row>
    <row r="1901" spans="1:20" ht="60" x14ac:dyDescent="0.25">
      <c r="A1901">
        <v>1899</v>
      </c>
      <c r="B1901" s="3" t="s">
        <v>3875</v>
      </c>
      <c r="C1901" s="3" t="s">
        <v>3876</v>
      </c>
      <c r="D1901" s="12">
        <v>900</v>
      </c>
      <c r="E1901" s="12">
        <v>1200</v>
      </c>
      <c r="F1901" t="s">
        <v>16</v>
      </c>
      <c r="G1901" t="s">
        <v>17</v>
      </c>
      <c r="H1901" t="s">
        <v>18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1817</v>
      </c>
      <c r="O1901" s="8">
        <f>E1901/D1901*100</f>
        <v>133.33333333333331</v>
      </c>
      <c r="P1901" s="12">
        <f>E1901/L1901</f>
        <v>28.571428571428573</v>
      </c>
      <c r="Q1901" t="str">
        <f>LEFT(N1901,SEARCH("/",N1901,1)-1)</f>
        <v>music</v>
      </c>
      <c r="R1901" t="str">
        <f>RIGHT(N1901,LEN(N1901)-SEARCH("/",N1901,1))</f>
        <v>indie rock</v>
      </c>
      <c r="S1901" s="15">
        <f t="shared" si="58"/>
        <v>42058.941736111112</v>
      </c>
      <c r="T1901" s="15">
        <f t="shared" si="59"/>
        <v>42088.90006944444</v>
      </c>
    </row>
    <row r="1902" spans="1:20" ht="60" x14ac:dyDescent="0.25">
      <c r="A1902">
        <v>1900</v>
      </c>
      <c r="B1902" s="3" t="s">
        <v>3877</v>
      </c>
      <c r="C1902" s="3" t="s">
        <v>3878</v>
      </c>
      <c r="D1902" s="12">
        <v>2500</v>
      </c>
      <c r="E1902" s="12">
        <v>2734.11</v>
      </c>
      <c r="F1902" t="s">
        <v>16</v>
      </c>
      <c r="G1902" t="s">
        <v>17</v>
      </c>
      <c r="H1902" t="s">
        <v>18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1817</v>
      </c>
      <c r="O1902" s="8">
        <f>E1902/D1902*100</f>
        <v>109.3644</v>
      </c>
      <c r="P1902" s="12">
        <f>E1902/L1902</f>
        <v>50.631666666666668</v>
      </c>
      <c r="Q1902" t="str">
        <f>LEFT(N1902,SEARCH("/",N1902,1)-1)</f>
        <v>music</v>
      </c>
      <c r="R1902" t="str">
        <f>RIGHT(N1902,LEN(N1902)-SEARCH("/",N1902,1))</f>
        <v>indie rock</v>
      </c>
      <c r="S1902" s="15">
        <f t="shared" si="58"/>
        <v>41160.871886574074</v>
      </c>
      <c r="T1902" s="15">
        <f t="shared" si="59"/>
        <v>41188.415972222225</v>
      </c>
    </row>
    <row r="1903" spans="1:20" ht="60" x14ac:dyDescent="0.25">
      <c r="A1903">
        <v>1901</v>
      </c>
      <c r="B1903" s="3" t="s">
        <v>3879</v>
      </c>
      <c r="C1903" s="3" t="s">
        <v>3880</v>
      </c>
      <c r="D1903" s="12">
        <v>99000</v>
      </c>
      <c r="E1903" s="12">
        <v>2670</v>
      </c>
      <c r="F1903" t="s">
        <v>357</v>
      </c>
      <c r="G1903" t="s">
        <v>24</v>
      </c>
      <c r="H1903" t="s">
        <v>25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3881</v>
      </c>
      <c r="O1903" s="8">
        <f>E1903/D1903*100</f>
        <v>2.6969696969696968</v>
      </c>
      <c r="P1903" s="12">
        <f>E1903/L1903</f>
        <v>106.8</v>
      </c>
      <c r="Q1903" t="str">
        <f>LEFT(N1903,SEARCH("/",N1903,1)-1)</f>
        <v>technology</v>
      </c>
      <c r="R1903" t="str">
        <f>RIGHT(N1903,LEN(N1903)-SEARCH("/",N1903,1))</f>
        <v>gadgets</v>
      </c>
      <c r="S1903" s="15">
        <f t="shared" si="58"/>
        <v>42116.54315972222</v>
      </c>
      <c r="T1903" s="15">
        <f t="shared" si="59"/>
        <v>42146.541666666672</v>
      </c>
    </row>
    <row r="1904" spans="1:20" ht="60" x14ac:dyDescent="0.25">
      <c r="A1904">
        <v>1902</v>
      </c>
      <c r="B1904" s="3" t="s">
        <v>3882</v>
      </c>
      <c r="C1904" s="3" t="s">
        <v>3883</v>
      </c>
      <c r="D1904" s="12">
        <v>1000</v>
      </c>
      <c r="E1904" s="12">
        <v>12</v>
      </c>
      <c r="F1904" t="s">
        <v>357</v>
      </c>
      <c r="G1904" t="s">
        <v>387</v>
      </c>
      <c r="H1904" t="s">
        <v>55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3881</v>
      </c>
      <c r="O1904" s="8">
        <f>E1904/D1904*100</f>
        <v>1.2</v>
      </c>
      <c r="P1904" s="12">
        <f>E1904/L1904</f>
        <v>4</v>
      </c>
      <c r="Q1904" t="str">
        <f>LEFT(N1904,SEARCH("/",N1904,1)-1)</f>
        <v>technology</v>
      </c>
      <c r="R1904" t="str">
        <f>RIGHT(N1904,LEN(N1904)-SEARCH("/",N1904,1))</f>
        <v>gadgets</v>
      </c>
      <c r="S1904" s="15">
        <f t="shared" si="58"/>
        <v>42037.789895833332</v>
      </c>
      <c r="T1904" s="15">
        <f t="shared" si="59"/>
        <v>42067.789895833332</v>
      </c>
    </row>
    <row r="1905" spans="1:20" ht="60" x14ac:dyDescent="0.25">
      <c r="A1905">
        <v>1903</v>
      </c>
      <c r="B1905" s="3" t="s">
        <v>3884</v>
      </c>
      <c r="C1905" s="3" t="s">
        <v>3885</v>
      </c>
      <c r="D1905" s="12">
        <v>3000</v>
      </c>
      <c r="E1905" s="12">
        <v>1398</v>
      </c>
      <c r="F1905" t="s">
        <v>357</v>
      </c>
      <c r="G1905" t="s">
        <v>17</v>
      </c>
      <c r="H1905" t="s">
        <v>18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3881</v>
      </c>
      <c r="O1905" s="8">
        <f>E1905/D1905*100</f>
        <v>46.6</v>
      </c>
      <c r="P1905" s="12">
        <f>E1905/L1905</f>
        <v>34.097560975609753</v>
      </c>
      <c r="Q1905" t="str">
        <f>LEFT(N1905,SEARCH("/",N1905,1)-1)</f>
        <v>technology</v>
      </c>
      <c r="R1905" t="str">
        <f>RIGHT(N1905,LEN(N1905)-SEARCH("/",N1905,1))</f>
        <v>gadgets</v>
      </c>
      <c r="S1905" s="15">
        <f t="shared" si="58"/>
        <v>42702.770729166667</v>
      </c>
      <c r="T1905" s="15">
        <f t="shared" si="59"/>
        <v>42762.770729166667</v>
      </c>
    </row>
    <row r="1906" spans="1:20" ht="45" x14ac:dyDescent="0.25">
      <c r="A1906">
        <v>1904</v>
      </c>
      <c r="B1906" s="3" t="s">
        <v>3886</v>
      </c>
      <c r="C1906" s="3" t="s">
        <v>3887</v>
      </c>
      <c r="D1906" s="12">
        <v>50000</v>
      </c>
      <c r="E1906" s="12">
        <v>50</v>
      </c>
      <c r="F1906" t="s">
        <v>357</v>
      </c>
      <c r="G1906" t="s">
        <v>17</v>
      </c>
      <c r="H1906" t="s">
        <v>18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3881</v>
      </c>
      <c r="O1906" s="8">
        <f>E1906/D1906*100</f>
        <v>0.1</v>
      </c>
      <c r="P1906" s="12">
        <f>E1906/L1906</f>
        <v>25</v>
      </c>
      <c r="Q1906" t="str">
        <f>LEFT(N1906,SEARCH("/",N1906,1)-1)</f>
        <v>technology</v>
      </c>
      <c r="R1906" t="str">
        <f>RIGHT(N1906,LEN(N1906)-SEARCH("/",N1906,1))</f>
        <v>gadgets</v>
      </c>
      <c r="S1906" s="15">
        <f t="shared" si="58"/>
        <v>42326.685428240744</v>
      </c>
      <c r="T1906" s="15">
        <f t="shared" si="59"/>
        <v>42371.685428240744</v>
      </c>
    </row>
    <row r="1907" spans="1:20" ht="60" x14ac:dyDescent="0.25">
      <c r="A1907">
        <v>1905</v>
      </c>
      <c r="B1907" s="3" t="s">
        <v>3888</v>
      </c>
      <c r="C1907" s="3" t="s">
        <v>3889</v>
      </c>
      <c r="D1907" s="12">
        <v>25000</v>
      </c>
      <c r="E1907" s="12">
        <v>42</v>
      </c>
      <c r="F1907" t="s">
        <v>357</v>
      </c>
      <c r="G1907" t="s">
        <v>17</v>
      </c>
      <c r="H1907" t="s">
        <v>18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3881</v>
      </c>
      <c r="O1907" s="8">
        <f>E1907/D1907*100</f>
        <v>0.16800000000000001</v>
      </c>
      <c r="P1907" s="12">
        <f>E1907/L1907</f>
        <v>10.5</v>
      </c>
      <c r="Q1907" t="str">
        <f>LEFT(N1907,SEARCH("/",N1907,1)-1)</f>
        <v>technology</v>
      </c>
      <c r="R1907" t="str">
        <f>RIGHT(N1907,LEN(N1907)-SEARCH("/",N1907,1))</f>
        <v>gadgets</v>
      </c>
      <c r="S1907" s="15">
        <f t="shared" si="58"/>
        <v>41859.925856481481</v>
      </c>
      <c r="T1907" s="15">
        <f t="shared" si="59"/>
        <v>41889.925856481481</v>
      </c>
    </row>
    <row r="1908" spans="1:20" ht="45" x14ac:dyDescent="0.25">
      <c r="A1908">
        <v>1906</v>
      </c>
      <c r="B1908" s="3" t="s">
        <v>3890</v>
      </c>
      <c r="C1908" s="3" t="s">
        <v>3891</v>
      </c>
      <c r="D1908" s="12">
        <v>50000</v>
      </c>
      <c r="E1908" s="12">
        <v>21380</v>
      </c>
      <c r="F1908" t="s">
        <v>357</v>
      </c>
      <c r="G1908" t="s">
        <v>17</v>
      </c>
      <c r="H1908" t="s">
        <v>18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3881</v>
      </c>
      <c r="O1908" s="8">
        <f>E1908/D1908*100</f>
        <v>42.76</v>
      </c>
      <c r="P1908" s="12">
        <f>E1908/L1908</f>
        <v>215.95959595959596</v>
      </c>
      <c r="Q1908" t="str">
        <f>LEFT(N1908,SEARCH("/",N1908,1)-1)</f>
        <v>technology</v>
      </c>
      <c r="R1908" t="str">
        <f>RIGHT(N1908,LEN(N1908)-SEARCH("/",N1908,1))</f>
        <v>gadgets</v>
      </c>
      <c r="S1908" s="15">
        <f t="shared" si="58"/>
        <v>42514.671099537038</v>
      </c>
      <c r="T1908" s="15">
        <f t="shared" si="59"/>
        <v>42544.671099537038</v>
      </c>
    </row>
    <row r="1909" spans="1:20" ht="45" x14ac:dyDescent="0.25">
      <c r="A1909">
        <v>1907</v>
      </c>
      <c r="B1909" s="3" t="s">
        <v>3892</v>
      </c>
      <c r="C1909" s="3" t="s">
        <v>3893</v>
      </c>
      <c r="D1909" s="12">
        <v>30000</v>
      </c>
      <c r="E1909" s="12">
        <v>85</v>
      </c>
      <c r="F1909" t="s">
        <v>357</v>
      </c>
      <c r="G1909" t="s">
        <v>17</v>
      </c>
      <c r="H1909" t="s">
        <v>18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3881</v>
      </c>
      <c r="O1909" s="8">
        <f>E1909/D1909*100</f>
        <v>0.28333333333333333</v>
      </c>
      <c r="P1909" s="12">
        <f>E1909/L1909</f>
        <v>21.25</v>
      </c>
      <c r="Q1909" t="str">
        <f>LEFT(N1909,SEARCH("/",N1909,1)-1)</f>
        <v>technology</v>
      </c>
      <c r="R1909" t="str">
        <f>RIGHT(N1909,LEN(N1909)-SEARCH("/",N1909,1))</f>
        <v>gadgets</v>
      </c>
      <c r="S1909" s="15">
        <f t="shared" si="58"/>
        <v>41767.587094907409</v>
      </c>
      <c r="T1909" s="15">
        <f t="shared" si="59"/>
        <v>41782.587094907409</v>
      </c>
    </row>
    <row r="1910" spans="1:20" ht="60" x14ac:dyDescent="0.25">
      <c r="A1910">
        <v>1908</v>
      </c>
      <c r="B1910" s="3" t="s">
        <v>3894</v>
      </c>
      <c r="C1910" s="3" t="s">
        <v>3895</v>
      </c>
      <c r="D1910" s="12">
        <v>25000</v>
      </c>
      <c r="E1910" s="12">
        <v>433</v>
      </c>
      <c r="F1910" t="s">
        <v>357</v>
      </c>
      <c r="G1910" t="s">
        <v>17</v>
      </c>
      <c r="H1910" t="s">
        <v>18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3881</v>
      </c>
      <c r="O1910" s="8">
        <f>E1910/D1910*100</f>
        <v>1.7319999999999998</v>
      </c>
      <c r="P1910" s="12">
        <f>E1910/L1910</f>
        <v>108.25</v>
      </c>
      <c r="Q1910" t="str">
        <f>LEFT(N1910,SEARCH("/",N1910,1)-1)</f>
        <v>technology</v>
      </c>
      <c r="R1910" t="str">
        <f>RIGHT(N1910,LEN(N1910)-SEARCH("/",N1910,1))</f>
        <v>gadgets</v>
      </c>
      <c r="S1910" s="15">
        <f t="shared" si="58"/>
        <v>42703.917824074073</v>
      </c>
      <c r="T1910" s="15">
        <f t="shared" si="59"/>
        <v>42733.917824074073</v>
      </c>
    </row>
    <row r="1911" spans="1:20" ht="60" x14ac:dyDescent="0.25">
      <c r="A1911">
        <v>1909</v>
      </c>
      <c r="B1911" s="3" t="s">
        <v>3896</v>
      </c>
      <c r="C1911" s="3" t="s">
        <v>3897</v>
      </c>
      <c r="D1911" s="12">
        <v>35000</v>
      </c>
      <c r="E1911" s="12">
        <v>4939</v>
      </c>
      <c r="F1911" t="s">
        <v>357</v>
      </c>
      <c r="G1911" t="s">
        <v>17</v>
      </c>
      <c r="H1911" t="s">
        <v>18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3881</v>
      </c>
      <c r="O1911" s="8">
        <f>E1911/D1911*100</f>
        <v>14.111428571428572</v>
      </c>
      <c r="P1911" s="12">
        <f>E1911/L1911</f>
        <v>129.97368421052633</v>
      </c>
      <c r="Q1911" t="str">
        <f>LEFT(N1911,SEARCH("/",N1911,1)-1)</f>
        <v>technology</v>
      </c>
      <c r="R1911" t="str">
        <f>RIGHT(N1911,LEN(N1911)-SEARCH("/",N1911,1))</f>
        <v>gadgets</v>
      </c>
      <c r="S1911" s="15">
        <f t="shared" si="58"/>
        <v>41905.429155092592</v>
      </c>
      <c r="T1911" s="15">
        <f t="shared" si="59"/>
        <v>41935.429155092592</v>
      </c>
    </row>
    <row r="1912" spans="1:20" ht="45" x14ac:dyDescent="0.25">
      <c r="A1912">
        <v>1910</v>
      </c>
      <c r="B1912" s="3" t="s">
        <v>3898</v>
      </c>
      <c r="C1912" s="3" t="s">
        <v>3899</v>
      </c>
      <c r="D1912" s="12">
        <v>85000</v>
      </c>
      <c r="E1912" s="12">
        <v>33486</v>
      </c>
      <c r="F1912" t="s">
        <v>357</v>
      </c>
      <c r="G1912" t="s">
        <v>387</v>
      </c>
      <c r="H1912" t="s">
        <v>55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3881</v>
      </c>
      <c r="O1912" s="8">
        <f>E1912/D1912*100</f>
        <v>39.395294117647055</v>
      </c>
      <c r="P1912" s="12">
        <f>E1912/L1912</f>
        <v>117.49473684210527</v>
      </c>
      <c r="Q1912" t="str">
        <f>LEFT(N1912,SEARCH("/",N1912,1)-1)</f>
        <v>technology</v>
      </c>
      <c r="R1912" t="str">
        <f>RIGHT(N1912,LEN(N1912)-SEARCH("/",N1912,1))</f>
        <v>gadgets</v>
      </c>
      <c r="S1912" s="15">
        <f t="shared" si="58"/>
        <v>42264.963159722218</v>
      </c>
      <c r="T1912" s="15">
        <f t="shared" si="59"/>
        <v>42308.947916666672</v>
      </c>
    </row>
    <row r="1913" spans="1:20" ht="60" x14ac:dyDescent="0.25">
      <c r="A1913">
        <v>1911</v>
      </c>
      <c r="B1913" s="3" t="s">
        <v>3900</v>
      </c>
      <c r="C1913" s="3" t="s">
        <v>3901</v>
      </c>
      <c r="D1913" s="12">
        <v>42500</v>
      </c>
      <c r="E1913" s="12">
        <v>10</v>
      </c>
      <c r="F1913" t="s">
        <v>357</v>
      </c>
      <c r="G1913" t="s">
        <v>80</v>
      </c>
      <c r="H1913" t="s">
        <v>81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3881</v>
      </c>
      <c r="O1913" s="8">
        <f>E1913/D1913*100</f>
        <v>2.3529411764705882E-2</v>
      </c>
      <c r="P1913" s="12">
        <f>E1913/L1913</f>
        <v>10</v>
      </c>
      <c r="Q1913" t="str">
        <f>LEFT(N1913,SEARCH("/",N1913,1)-1)</f>
        <v>technology</v>
      </c>
      <c r="R1913" t="str">
        <f>RIGHT(N1913,LEN(N1913)-SEARCH("/",N1913,1))</f>
        <v>gadgets</v>
      </c>
      <c r="S1913" s="15">
        <f t="shared" si="58"/>
        <v>41830.033958333333</v>
      </c>
      <c r="T1913" s="15">
        <f t="shared" si="59"/>
        <v>41860.033958333333</v>
      </c>
    </row>
    <row r="1914" spans="1:20" ht="45" x14ac:dyDescent="0.25">
      <c r="A1914">
        <v>1912</v>
      </c>
      <c r="B1914" s="3" t="s">
        <v>3902</v>
      </c>
      <c r="C1914" s="3" t="s">
        <v>3903</v>
      </c>
      <c r="D1914" s="12">
        <v>5000</v>
      </c>
      <c r="E1914" s="12">
        <v>2965</v>
      </c>
      <c r="F1914" t="s">
        <v>357</v>
      </c>
      <c r="G1914" t="s">
        <v>17</v>
      </c>
      <c r="H1914" t="s">
        <v>18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3881</v>
      </c>
      <c r="O1914" s="8">
        <f>E1914/D1914*100</f>
        <v>59.3</v>
      </c>
      <c r="P1914" s="12">
        <f>E1914/L1914</f>
        <v>70.595238095238102</v>
      </c>
      <c r="Q1914" t="str">
        <f>LEFT(N1914,SEARCH("/",N1914,1)-1)</f>
        <v>technology</v>
      </c>
      <c r="R1914" t="str">
        <f>RIGHT(N1914,LEN(N1914)-SEARCH("/",N1914,1))</f>
        <v>gadgets</v>
      </c>
      <c r="S1914" s="15">
        <f t="shared" si="58"/>
        <v>42129.226388888885</v>
      </c>
      <c r="T1914" s="15">
        <f t="shared" si="59"/>
        <v>42159.226388888885</v>
      </c>
    </row>
    <row r="1915" spans="1:20" ht="30" x14ac:dyDescent="0.25">
      <c r="A1915">
        <v>1913</v>
      </c>
      <c r="B1915" s="3" t="s">
        <v>3904</v>
      </c>
      <c r="C1915" s="3" t="s">
        <v>3905</v>
      </c>
      <c r="D1915" s="12">
        <v>48000</v>
      </c>
      <c r="E1915" s="12">
        <v>637</v>
      </c>
      <c r="F1915" t="s">
        <v>357</v>
      </c>
      <c r="G1915" t="s">
        <v>24</v>
      </c>
      <c r="H1915" t="s">
        <v>25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3881</v>
      </c>
      <c r="O1915" s="8">
        <f>E1915/D1915*100</f>
        <v>1.3270833333333334</v>
      </c>
      <c r="P1915" s="12">
        <f>E1915/L1915</f>
        <v>24.5</v>
      </c>
      <c r="Q1915" t="str">
        <f>LEFT(N1915,SEARCH("/",N1915,1)-1)</f>
        <v>technology</v>
      </c>
      <c r="R1915" t="str">
        <f>RIGHT(N1915,LEN(N1915)-SEARCH("/",N1915,1))</f>
        <v>gadgets</v>
      </c>
      <c r="S1915" s="15">
        <f t="shared" si="58"/>
        <v>41890.511319444442</v>
      </c>
      <c r="T1915" s="15">
        <f t="shared" si="59"/>
        <v>41920.511319444442</v>
      </c>
    </row>
    <row r="1916" spans="1:20" ht="60" x14ac:dyDescent="0.25">
      <c r="A1916">
        <v>1914</v>
      </c>
      <c r="B1916" s="3" t="s">
        <v>3906</v>
      </c>
      <c r="C1916" s="3" t="s">
        <v>3907</v>
      </c>
      <c r="D1916" s="12">
        <v>666</v>
      </c>
      <c r="E1916" s="12">
        <v>60</v>
      </c>
      <c r="F1916" t="s">
        <v>357</v>
      </c>
      <c r="G1916" t="s">
        <v>17</v>
      </c>
      <c r="H1916" t="s">
        <v>18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3881</v>
      </c>
      <c r="O1916" s="8">
        <f>E1916/D1916*100</f>
        <v>9.0090090090090094</v>
      </c>
      <c r="P1916" s="12">
        <f>E1916/L1916</f>
        <v>30</v>
      </c>
      <c r="Q1916" t="str">
        <f>LEFT(N1916,SEARCH("/",N1916,1)-1)</f>
        <v>technology</v>
      </c>
      <c r="R1916" t="str">
        <f>RIGHT(N1916,LEN(N1916)-SEARCH("/",N1916,1))</f>
        <v>gadgets</v>
      </c>
      <c r="S1916" s="15">
        <f t="shared" si="58"/>
        <v>41929.174456018518</v>
      </c>
      <c r="T1916" s="15">
        <f t="shared" si="59"/>
        <v>41944.165972222225</v>
      </c>
    </row>
    <row r="1917" spans="1:20" ht="60" x14ac:dyDescent="0.25">
      <c r="A1917">
        <v>1915</v>
      </c>
      <c r="B1917" s="3" t="s">
        <v>3908</v>
      </c>
      <c r="C1917" s="3" t="s">
        <v>3909</v>
      </c>
      <c r="D1917" s="12">
        <v>500</v>
      </c>
      <c r="E1917" s="12">
        <v>8</v>
      </c>
      <c r="F1917" t="s">
        <v>357</v>
      </c>
      <c r="G1917" t="s">
        <v>17</v>
      </c>
      <c r="H1917" t="s">
        <v>18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3881</v>
      </c>
      <c r="O1917" s="8">
        <f>E1917/D1917*100</f>
        <v>1.6</v>
      </c>
      <c r="P1917" s="12">
        <f>E1917/L1917</f>
        <v>2</v>
      </c>
      <c r="Q1917" t="str">
        <f>LEFT(N1917,SEARCH("/",N1917,1)-1)</f>
        <v>technology</v>
      </c>
      <c r="R1917" t="str">
        <f>RIGHT(N1917,LEN(N1917)-SEARCH("/",N1917,1))</f>
        <v>gadgets</v>
      </c>
      <c r="S1917" s="15">
        <f t="shared" si="58"/>
        <v>41864.04886574074</v>
      </c>
      <c r="T1917" s="15">
        <f t="shared" si="59"/>
        <v>41884.04886574074</v>
      </c>
    </row>
    <row r="1918" spans="1:20" ht="30" x14ac:dyDescent="0.25">
      <c r="A1918">
        <v>1916</v>
      </c>
      <c r="B1918" s="3" t="s">
        <v>3910</v>
      </c>
      <c r="C1918" s="3" t="s">
        <v>3911</v>
      </c>
      <c r="D1918" s="12">
        <v>20000</v>
      </c>
      <c r="E1918" s="12">
        <v>102</v>
      </c>
      <c r="F1918" t="s">
        <v>357</v>
      </c>
      <c r="G1918" t="s">
        <v>17</v>
      </c>
      <c r="H1918" t="s">
        <v>18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3881</v>
      </c>
      <c r="O1918" s="8">
        <f>E1918/D1918*100</f>
        <v>0.51</v>
      </c>
      <c r="P1918" s="12">
        <f>E1918/L1918</f>
        <v>17</v>
      </c>
      <c r="Q1918" t="str">
        <f>LEFT(N1918,SEARCH("/",N1918,1)-1)</f>
        <v>technology</v>
      </c>
      <c r="R1918" t="str">
        <f>RIGHT(N1918,LEN(N1918)-SEARCH("/",N1918,1))</f>
        <v>gadgets</v>
      </c>
      <c r="S1918" s="15">
        <f t="shared" si="58"/>
        <v>42656.717303240745</v>
      </c>
      <c r="T1918" s="15">
        <f t="shared" si="59"/>
        <v>42681.758969907409</v>
      </c>
    </row>
    <row r="1919" spans="1:20" ht="30" x14ac:dyDescent="0.25">
      <c r="A1919">
        <v>1917</v>
      </c>
      <c r="B1919" s="3" t="s">
        <v>3912</v>
      </c>
      <c r="C1919" s="3" t="s">
        <v>3913</v>
      </c>
      <c r="D1919" s="12">
        <v>390000</v>
      </c>
      <c r="E1919" s="12">
        <v>205025</v>
      </c>
      <c r="F1919" t="s">
        <v>357</v>
      </c>
      <c r="G1919" t="s">
        <v>273</v>
      </c>
      <c r="H1919" t="s">
        <v>274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3881</v>
      </c>
      <c r="O1919" s="8">
        <f>E1919/D1919*100</f>
        <v>52.570512820512818</v>
      </c>
      <c r="P1919" s="12">
        <f>E1919/L1919</f>
        <v>2928.9285714285716</v>
      </c>
      <c r="Q1919" t="str">
        <f>LEFT(N1919,SEARCH("/",N1919,1)-1)</f>
        <v>technology</v>
      </c>
      <c r="R1919" t="str">
        <f>RIGHT(N1919,LEN(N1919)-SEARCH("/",N1919,1))</f>
        <v>gadgets</v>
      </c>
      <c r="S1919" s="15">
        <f t="shared" si="58"/>
        <v>42746.270057870366</v>
      </c>
      <c r="T1919" s="15">
        <f t="shared" si="59"/>
        <v>42776.270057870366</v>
      </c>
    </row>
    <row r="1920" spans="1:20" ht="45" x14ac:dyDescent="0.25">
      <c r="A1920">
        <v>1918</v>
      </c>
      <c r="B1920" s="3" t="s">
        <v>3914</v>
      </c>
      <c r="C1920" s="3" t="s">
        <v>3915</v>
      </c>
      <c r="D1920" s="12">
        <v>25000</v>
      </c>
      <c r="E1920" s="12">
        <v>260</v>
      </c>
      <c r="F1920" t="s">
        <v>357</v>
      </c>
      <c r="G1920" t="s">
        <v>17</v>
      </c>
      <c r="H1920" t="s">
        <v>18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3881</v>
      </c>
      <c r="O1920" s="8">
        <f>E1920/D1920*100</f>
        <v>1.04</v>
      </c>
      <c r="P1920" s="12">
        <f>E1920/L1920</f>
        <v>28.888888888888889</v>
      </c>
      <c r="Q1920" t="str">
        <f>LEFT(N1920,SEARCH("/",N1920,1)-1)</f>
        <v>technology</v>
      </c>
      <c r="R1920" t="str">
        <f>RIGHT(N1920,LEN(N1920)-SEARCH("/",N1920,1))</f>
        <v>gadgets</v>
      </c>
      <c r="S1920" s="15">
        <f t="shared" si="58"/>
        <v>41828.789942129632</v>
      </c>
      <c r="T1920" s="15">
        <f t="shared" si="59"/>
        <v>41863.789942129632</v>
      </c>
    </row>
    <row r="1921" spans="1:20" ht="60" x14ac:dyDescent="0.25">
      <c r="A1921">
        <v>1919</v>
      </c>
      <c r="B1921" s="3" t="s">
        <v>3916</v>
      </c>
      <c r="C1921" s="3" t="s">
        <v>3917</v>
      </c>
      <c r="D1921" s="12">
        <v>500</v>
      </c>
      <c r="E1921" s="12">
        <v>237</v>
      </c>
      <c r="F1921" t="s">
        <v>357</v>
      </c>
      <c r="G1921" t="s">
        <v>17</v>
      </c>
      <c r="H1921" t="s">
        <v>18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3881</v>
      </c>
      <c r="O1921" s="8">
        <f>E1921/D1921*100</f>
        <v>47.4</v>
      </c>
      <c r="P1921" s="12">
        <f>E1921/L1921</f>
        <v>29.625</v>
      </c>
      <c r="Q1921" t="str">
        <f>LEFT(N1921,SEARCH("/",N1921,1)-1)</f>
        <v>technology</v>
      </c>
      <c r="R1921" t="str">
        <f>RIGHT(N1921,LEN(N1921)-SEARCH("/",N1921,1))</f>
        <v>gadgets</v>
      </c>
      <c r="S1921" s="15">
        <f t="shared" si="58"/>
        <v>42113.875567129624</v>
      </c>
      <c r="T1921" s="15">
        <f t="shared" si="59"/>
        <v>42143.875567129624</v>
      </c>
    </row>
    <row r="1922" spans="1:20" ht="45" x14ac:dyDescent="0.25">
      <c r="A1922">
        <v>1920</v>
      </c>
      <c r="B1922" s="3" t="s">
        <v>3918</v>
      </c>
      <c r="C1922" s="3" t="s">
        <v>3919</v>
      </c>
      <c r="D1922" s="12">
        <v>10000</v>
      </c>
      <c r="E1922" s="12">
        <v>4303</v>
      </c>
      <c r="F1922" t="s">
        <v>357</v>
      </c>
      <c r="G1922" t="s">
        <v>24</v>
      </c>
      <c r="H1922" t="s">
        <v>25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3881</v>
      </c>
      <c r="O1922" s="8">
        <f>E1922/D1922*100</f>
        <v>43.03</v>
      </c>
      <c r="P1922" s="12">
        <f>E1922/L1922</f>
        <v>40.980952380952381</v>
      </c>
      <c r="Q1922" t="str">
        <f>LEFT(N1922,SEARCH("/",N1922,1)-1)</f>
        <v>technology</v>
      </c>
      <c r="R1922" t="str">
        <f>RIGHT(N1922,LEN(N1922)-SEARCH("/",N1922,1))</f>
        <v>gadgets</v>
      </c>
      <c r="S1922" s="15">
        <f t="shared" si="58"/>
        <v>42270.875706018516</v>
      </c>
      <c r="T1922" s="15">
        <f t="shared" si="59"/>
        <v>42298.958333333328</v>
      </c>
    </row>
    <row r="1923" spans="1:20" ht="30" x14ac:dyDescent="0.25">
      <c r="A1923">
        <v>1921</v>
      </c>
      <c r="B1923" s="3" t="s">
        <v>3920</v>
      </c>
      <c r="C1923" s="3" t="s">
        <v>3921</v>
      </c>
      <c r="D1923" s="12">
        <v>1500</v>
      </c>
      <c r="E1923" s="12">
        <v>2052</v>
      </c>
      <c r="F1923" t="s">
        <v>16</v>
      </c>
      <c r="G1923" t="s">
        <v>17</v>
      </c>
      <c r="H1923" t="s">
        <v>18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1817</v>
      </c>
      <c r="O1923" s="8">
        <f>E1923/D1923*100</f>
        <v>136.80000000000001</v>
      </c>
      <c r="P1923" s="12">
        <f>E1923/L1923</f>
        <v>54</v>
      </c>
      <c r="Q1923" t="str">
        <f>LEFT(N1923,SEARCH("/",N1923,1)-1)</f>
        <v>music</v>
      </c>
      <c r="R1923" t="str">
        <f>RIGHT(N1923,LEN(N1923)-SEARCH("/",N1923,1))</f>
        <v>indie rock</v>
      </c>
      <c r="S1923" s="15">
        <f t="shared" ref="S1923:S1986" si="60">(((J1923/60)/60)/24)+DATE(1970,1,1)</f>
        <v>41074.221562500003</v>
      </c>
      <c r="T1923" s="15">
        <f t="shared" ref="T1923:T1986" si="61">(((I1923/60)/60)/24)+DATE(1970,1,1)</f>
        <v>41104.221562500003</v>
      </c>
    </row>
    <row r="1924" spans="1:20" ht="45" x14ac:dyDescent="0.25">
      <c r="A1924">
        <v>1922</v>
      </c>
      <c r="B1924" s="3" t="s">
        <v>3922</v>
      </c>
      <c r="C1924" s="3" t="s">
        <v>3923</v>
      </c>
      <c r="D1924" s="12">
        <v>2000</v>
      </c>
      <c r="E1924" s="12">
        <v>2311</v>
      </c>
      <c r="F1924" t="s">
        <v>16</v>
      </c>
      <c r="G1924" t="s">
        <v>17</v>
      </c>
      <c r="H1924" t="s">
        <v>18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1817</v>
      </c>
      <c r="O1924" s="8">
        <f>E1924/D1924*100</f>
        <v>115.55</v>
      </c>
      <c r="P1924" s="12">
        <f>E1924/L1924</f>
        <v>36.109375</v>
      </c>
      <c r="Q1924" t="str">
        <f>LEFT(N1924,SEARCH("/",N1924,1)-1)</f>
        <v>music</v>
      </c>
      <c r="R1924" t="str">
        <f>RIGHT(N1924,LEN(N1924)-SEARCH("/",N1924,1))</f>
        <v>indie rock</v>
      </c>
      <c r="S1924" s="15">
        <f t="shared" si="60"/>
        <v>41590.255868055552</v>
      </c>
      <c r="T1924" s="15">
        <f t="shared" si="61"/>
        <v>41620.255868055552</v>
      </c>
    </row>
    <row r="1925" spans="1:20" ht="45" x14ac:dyDescent="0.25">
      <c r="A1925">
        <v>1923</v>
      </c>
      <c r="B1925" s="3" t="s">
        <v>3924</v>
      </c>
      <c r="C1925" s="3" t="s">
        <v>3925</v>
      </c>
      <c r="D1925" s="12">
        <v>125</v>
      </c>
      <c r="E1925" s="12">
        <v>301</v>
      </c>
      <c r="F1925" t="s">
        <v>16</v>
      </c>
      <c r="G1925" t="s">
        <v>17</v>
      </c>
      <c r="H1925" t="s">
        <v>18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1817</v>
      </c>
      <c r="O1925" s="8">
        <f>E1925/D1925*100</f>
        <v>240.79999999999998</v>
      </c>
      <c r="P1925" s="12">
        <f>E1925/L1925</f>
        <v>23.153846153846153</v>
      </c>
      <c r="Q1925" t="str">
        <f>LEFT(N1925,SEARCH("/",N1925,1)-1)</f>
        <v>music</v>
      </c>
      <c r="R1925" t="str">
        <f>RIGHT(N1925,LEN(N1925)-SEARCH("/",N1925,1))</f>
        <v>indie rock</v>
      </c>
      <c r="S1925" s="15">
        <f t="shared" si="60"/>
        <v>40772.848749999997</v>
      </c>
      <c r="T1925" s="15">
        <f t="shared" si="61"/>
        <v>40813.207638888889</v>
      </c>
    </row>
    <row r="1926" spans="1:20" ht="75" x14ac:dyDescent="0.25">
      <c r="A1926">
        <v>1924</v>
      </c>
      <c r="B1926" s="3" t="s">
        <v>3926</v>
      </c>
      <c r="C1926" s="3" t="s">
        <v>3927</v>
      </c>
      <c r="D1926" s="12">
        <v>3000</v>
      </c>
      <c r="E1926" s="12">
        <v>3432</v>
      </c>
      <c r="F1926" t="s">
        <v>16</v>
      </c>
      <c r="G1926" t="s">
        <v>17</v>
      </c>
      <c r="H1926" t="s">
        <v>18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1817</v>
      </c>
      <c r="O1926" s="8">
        <f>E1926/D1926*100</f>
        <v>114.39999999999999</v>
      </c>
      <c r="P1926" s="12">
        <f>E1926/L1926</f>
        <v>104</v>
      </c>
      <c r="Q1926" t="str">
        <f>LEFT(N1926,SEARCH("/",N1926,1)-1)</f>
        <v>music</v>
      </c>
      <c r="R1926" t="str">
        <f>RIGHT(N1926,LEN(N1926)-SEARCH("/",N1926,1))</f>
        <v>indie rock</v>
      </c>
      <c r="S1926" s="15">
        <f t="shared" si="60"/>
        <v>41626.761053240742</v>
      </c>
      <c r="T1926" s="15">
        <f t="shared" si="61"/>
        <v>41654.814583333333</v>
      </c>
    </row>
    <row r="1927" spans="1:20" ht="45" x14ac:dyDescent="0.25">
      <c r="A1927">
        <v>1925</v>
      </c>
      <c r="B1927" s="3" t="s">
        <v>3928</v>
      </c>
      <c r="C1927" s="3" t="s">
        <v>3929</v>
      </c>
      <c r="D1927" s="12">
        <v>1500</v>
      </c>
      <c r="E1927" s="12">
        <v>1655</v>
      </c>
      <c r="F1927" t="s">
        <v>16</v>
      </c>
      <c r="G1927" t="s">
        <v>17</v>
      </c>
      <c r="H1927" t="s">
        <v>18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1817</v>
      </c>
      <c r="O1927" s="8">
        <f>E1927/D1927*100</f>
        <v>110.33333333333333</v>
      </c>
      <c r="P1927" s="12">
        <f>E1927/L1927</f>
        <v>31.826923076923077</v>
      </c>
      <c r="Q1927" t="str">
        <f>LEFT(N1927,SEARCH("/",N1927,1)-1)</f>
        <v>music</v>
      </c>
      <c r="R1927" t="str">
        <f>RIGHT(N1927,LEN(N1927)-SEARCH("/",N1927,1))</f>
        <v>indie rock</v>
      </c>
      <c r="S1927" s="15">
        <f t="shared" si="60"/>
        <v>41535.90148148148</v>
      </c>
      <c r="T1927" s="15">
        <f t="shared" si="61"/>
        <v>41558</v>
      </c>
    </row>
    <row r="1928" spans="1:20" ht="60" x14ac:dyDescent="0.25">
      <c r="A1928">
        <v>1926</v>
      </c>
      <c r="B1928" s="3" t="s">
        <v>3930</v>
      </c>
      <c r="C1928" s="3" t="s">
        <v>3931</v>
      </c>
      <c r="D1928" s="12">
        <v>1500</v>
      </c>
      <c r="E1928" s="12">
        <v>2930.69</v>
      </c>
      <c r="F1928" t="s">
        <v>16</v>
      </c>
      <c r="G1928" t="s">
        <v>17</v>
      </c>
      <c r="H1928" t="s">
        <v>18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1817</v>
      </c>
      <c r="O1928" s="8">
        <f>E1928/D1928*100</f>
        <v>195.37933333333334</v>
      </c>
      <c r="P1928" s="12">
        <f>E1928/L1928</f>
        <v>27.3896261682243</v>
      </c>
      <c r="Q1928" t="str">
        <f>LEFT(N1928,SEARCH("/",N1928,1)-1)</f>
        <v>music</v>
      </c>
      <c r="R1928" t="str">
        <f>RIGHT(N1928,LEN(N1928)-SEARCH("/",N1928,1))</f>
        <v>indie rock</v>
      </c>
      <c r="S1928" s="15">
        <f t="shared" si="60"/>
        <v>40456.954351851848</v>
      </c>
      <c r="T1928" s="15">
        <f t="shared" si="61"/>
        <v>40484.018055555556</v>
      </c>
    </row>
    <row r="1929" spans="1:20" x14ac:dyDescent="0.25">
      <c r="A1929">
        <v>1927</v>
      </c>
      <c r="B1929" s="3" t="s">
        <v>3932</v>
      </c>
      <c r="C1929" s="3" t="s">
        <v>3933</v>
      </c>
      <c r="D1929" s="12">
        <v>600</v>
      </c>
      <c r="E1929" s="12">
        <v>620</v>
      </c>
      <c r="F1929" t="s">
        <v>16</v>
      </c>
      <c r="G1929" t="s">
        <v>17</v>
      </c>
      <c r="H1929" t="s">
        <v>18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1817</v>
      </c>
      <c r="O1929" s="8">
        <f>E1929/D1929*100</f>
        <v>103.33333333333334</v>
      </c>
      <c r="P1929" s="12">
        <f>E1929/L1929</f>
        <v>56.363636363636367</v>
      </c>
      <c r="Q1929" t="str">
        <f>LEFT(N1929,SEARCH("/",N1929,1)-1)</f>
        <v>music</v>
      </c>
      <c r="R1929" t="str">
        <f>RIGHT(N1929,LEN(N1929)-SEARCH("/",N1929,1))</f>
        <v>indie rock</v>
      </c>
      <c r="S1929" s="15">
        <f t="shared" si="60"/>
        <v>40960.861562500002</v>
      </c>
      <c r="T1929" s="15">
        <f t="shared" si="61"/>
        <v>40976.207638888889</v>
      </c>
    </row>
    <row r="1930" spans="1:20" ht="30" x14ac:dyDescent="0.25">
      <c r="A1930">
        <v>1928</v>
      </c>
      <c r="B1930" s="3" t="s">
        <v>3934</v>
      </c>
      <c r="C1930" s="3" t="s">
        <v>3935</v>
      </c>
      <c r="D1930" s="12">
        <v>2550</v>
      </c>
      <c r="E1930" s="12">
        <v>2630</v>
      </c>
      <c r="F1930" t="s">
        <v>16</v>
      </c>
      <c r="G1930" t="s">
        <v>17</v>
      </c>
      <c r="H1930" t="s">
        <v>18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1817</v>
      </c>
      <c r="O1930" s="8">
        <f>E1930/D1930*100</f>
        <v>103.1372549019608</v>
      </c>
      <c r="P1930" s="12">
        <f>E1930/L1930</f>
        <v>77.352941176470594</v>
      </c>
      <c r="Q1930" t="str">
        <f>LEFT(N1930,SEARCH("/",N1930,1)-1)</f>
        <v>music</v>
      </c>
      <c r="R1930" t="str">
        <f>RIGHT(N1930,LEN(N1930)-SEARCH("/",N1930,1))</f>
        <v>indie rock</v>
      </c>
      <c r="S1930" s="15">
        <f t="shared" si="60"/>
        <v>41371.648078703707</v>
      </c>
      <c r="T1930" s="15">
        <f t="shared" si="61"/>
        <v>41401.648078703707</v>
      </c>
    </row>
    <row r="1931" spans="1:20" ht="45" x14ac:dyDescent="0.25">
      <c r="A1931">
        <v>1929</v>
      </c>
      <c r="B1931" s="3" t="s">
        <v>3936</v>
      </c>
      <c r="C1931" s="3" t="s">
        <v>3937</v>
      </c>
      <c r="D1931" s="12">
        <v>3200</v>
      </c>
      <c r="E1931" s="12">
        <v>3210</v>
      </c>
      <c r="F1931" t="s">
        <v>16</v>
      </c>
      <c r="G1931" t="s">
        <v>17</v>
      </c>
      <c r="H1931" t="s">
        <v>18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1817</v>
      </c>
      <c r="O1931" s="8">
        <f>E1931/D1931*100</f>
        <v>100.3125</v>
      </c>
      <c r="P1931" s="12">
        <f>E1931/L1931</f>
        <v>42.8</v>
      </c>
      <c r="Q1931" t="str">
        <f>LEFT(N1931,SEARCH("/",N1931,1)-1)</f>
        <v>music</v>
      </c>
      <c r="R1931" t="str">
        <f>RIGHT(N1931,LEN(N1931)-SEARCH("/",N1931,1))</f>
        <v>indie rock</v>
      </c>
      <c r="S1931" s="15">
        <f t="shared" si="60"/>
        <v>40687.021597222221</v>
      </c>
      <c r="T1931" s="15">
        <f t="shared" si="61"/>
        <v>40729.021597222221</v>
      </c>
    </row>
    <row r="1932" spans="1:20" ht="30" x14ac:dyDescent="0.25">
      <c r="A1932">
        <v>1930</v>
      </c>
      <c r="B1932" s="3" t="s">
        <v>3938</v>
      </c>
      <c r="C1932" s="3" t="s">
        <v>3939</v>
      </c>
      <c r="D1932" s="12">
        <v>1000</v>
      </c>
      <c r="E1932" s="12">
        <v>1270</v>
      </c>
      <c r="F1932" t="s">
        <v>16</v>
      </c>
      <c r="G1932" t="s">
        <v>17</v>
      </c>
      <c r="H1932" t="s">
        <v>18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1817</v>
      </c>
      <c r="O1932" s="8">
        <f>E1932/D1932*100</f>
        <v>127</v>
      </c>
      <c r="P1932" s="12">
        <f>E1932/L1932</f>
        <v>48.846153846153847</v>
      </c>
      <c r="Q1932" t="str">
        <f>LEFT(N1932,SEARCH("/",N1932,1)-1)</f>
        <v>music</v>
      </c>
      <c r="R1932" t="str">
        <f>RIGHT(N1932,LEN(N1932)-SEARCH("/",N1932,1))</f>
        <v>indie rock</v>
      </c>
      <c r="S1932" s="15">
        <f t="shared" si="60"/>
        <v>41402.558819444443</v>
      </c>
      <c r="T1932" s="15">
        <f t="shared" si="61"/>
        <v>41462.558819444443</v>
      </c>
    </row>
    <row r="1933" spans="1:20" ht="45" x14ac:dyDescent="0.25">
      <c r="A1933">
        <v>1931</v>
      </c>
      <c r="B1933" s="3" t="s">
        <v>3940</v>
      </c>
      <c r="C1933" s="3" t="s">
        <v>3941</v>
      </c>
      <c r="D1933" s="12">
        <v>2000</v>
      </c>
      <c r="E1933" s="12">
        <v>2412.02</v>
      </c>
      <c r="F1933" t="s">
        <v>16</v>
      </c>
      <c r="G1933" t="s">
        <v>17</v>
      </c>
      <c r="H1933" t="s">
        <v>18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1817</v>
      </c>
      <c r="O1933" s="8">
        <f>E1933/D1933*100</f>
        <v>120.601</v>
      </c>
      <c r="P1933" s="12">
        <f>E1933/L1933</f>
        <v>48.240400000000001</v>
      </c>
      <c r="Q1933" t="str">
        <f>LEFT(N1933,SEARCH("/",N1933,1)-1)</f>
        <v>music</v>
      </c>
      <c r="R1933" t="str">
        <f>RIGHT(N1933,LEN(N1933)-SEARCH("/",N1933,1))</f>
        <v>indie rock</v>
      </c>
      <c r="S1933" s="15">
        <f t="shared" si="60"/>
        <v>41037.892465277779</v>
      </c>
      <c r="T1933" s="15">
        <f t="shared" si="61"/>
        <v>41051.145833333336</v>
      </c>
    </row>
    <row r="1934" spans="1:20" ht="60" x14ac:dyDescent="0.25">
      <c r="A1934">
        <v>1932</v>
      </c>
      <c r="B1934" s="3" t="s">
        <v>3942</v>
      </c>
      <c r="C1934" s="3" t="s">
        <v>3943</v>
      </c>
      <c r="D1934" s="12">
        <v>5250</v>
      </c>
      <c r="E1934" s="12">
        <v>5617</v>
      </c>
      <c r="F1934" t="s">
        <v>16</v>
      </c>
      <c r="G1934" t="s">
        <v>17</v>
      </c>
      <c r="H1934" t="s">
        <v>18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1817</v>
      </c>
      <c r="O1934" s="8">
        <f>E1934/D1934*100</f>
        <v>106.99047619047619</v>
      </c>
      <c r="P1934" s="12">
        <f>E1934/L1934</f>
        <v>70.212500000000006</v>
      </c>
      <c r="Q1934" t="str">
        <f>LEFT(N1934,SEARCH("/",N1934,1)-1)</f>
        <v>music</v>
      </c>
      <c r="R1934" t="str">
        <f>RIGHT(N1934,LEN(N1934)-SEARCH("/",N1934,1))</f>
        <v>indie rock</v>
      </c>
      <c r="S1934" s="15">
        <f t="shared" si="60"/>
        <v>40911.809872685182</v>
      </c>
      <c r="T1934" s="15">
        <f t="shared" si="61"/>
        <v>40932.809872685182</v>
      </c>
    </row>
    <row r="1935" spans="1:20" ht="60" x14ac:dyDescent="0.25">
      <c r="A1935">
        <v>1933</v>
      </c>
      <c r="B1935" s="3" t="s">
        <v>3944</v>
      </c>
      <c r="C1935" s="3" t="s">
        <v>3945</v>
      </c>
      <c r="D1935" s="12">
        <v>6000</v>
      </c>
      <c r="E1935" s="12">
        <v>10346</v>
      </c>
      <c r="F1935" t="s">
        <v>16</v>
      </c>
      <c r="G1935" t="s">
        <v>17</v>
      </c>
      <c r="H1935" t="s">
        <v>18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1817</v>
      </c>
      <c r="O1935" s="8">
        <f>E1935/D1935*100</f>
        <v>172.43333333333334</v>
      </c>
      <c r="P1935" s="12">
        <f>E1935/L1935</f>
        <v>94.054545454545448</v>
      </c>
      <c r="Q1935" t="str">
        <f>LEFT(N1935,SEARCH("/",N1935,1)-1)</f>
        <v>music</v>
      </c>
      <c r="R1935" t="str">
        <f>RIGHT(N1935,LEN(N1935)-SEARCH("/",N1935,1))</f>
        <v>indie rock</v>
      </c>
      <c r="S1935" s="15">
        <f t="shared" si="60"/>
        <v>41879.130868055552</v>
      </c>
      <c r="T1935" s="15">
        <f t="shared" si="61"/>
        <v>41909.130868055552</v>
      </c>
    </row>
    <row r="1936" spans="1:20" ht="60" x14ac:dyDescent="0.25">
      <c r="A1936">
        <v>1934</v>
      </c>
      <c r="B1936" s="3" t="s">
        <v>3946</v>
      </c>
      <c r="C1936" s="3" t="s">
        <v>3947</v>
      </c>
      <c r="D1936" s="12">
        <v>5000</v>
      </c>
      <c r="E1936" s="12">
        <v>6181</v>
      </c>
      <c r="F1936" t="s">
        <v>16</v>
      </c>
      <c r="G1936" t="s">
        <v>17</v>
      </c>
      <c r="H1936" t="s">
        <v>18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1817</v>
      </c>
      <c r="O1936" s="8">
        <f>E1936/D1936*100</f>
        <v>123.61999999999999</v>
      </c>
      <c r="P1936" s="12">
        <f>E1936/L1936</f>
        <v>80.272727272727266</v>
      </c>
      <c r="Q1936" t="str">
        <f>LEFT(N1936,SEARCH("/",N1936,1)-1)</f>
        <v>music</v>
      </c>
      <c r="R1936" t="str">
        <f>RIGHT(N1936,LEN(N1936)-SEARCH("/",N1936,1))</f>
        <v>indie rock</v>
      </c>
      <c r="S1936" s="15">
        <f t="shared" si="60"/>
        <v>40865.867141203707</v>
      </c>
      <c r="T1936" s="15">
        <f t="shared" si="61"/>
        <v>40902.208333333336</v>
      </c>
    </row>
    <row r="1937" spans="1:20" ht="60" x14ac:dyDescent="0.25">
      <c r="A1937">
        <v>1935</v>
      </c>
      <c r="B1937" s="3" t="s">
        <v>3948</v>
      </c>
      <c r="C1937" s="3" t="s">
        <v>3949</v>
      </c>
      <c r="D1937" s="12">
        <v>2500</v>
      </c>
      <c r="E1937" s="12">
        <v>2710</v>
      </c>
      <c r="F1937" t="s">
        <v>16</v>
      </c>
      <c r="G1937" t="s">
        <v>17</v>
      </c>
      <c r="H1937" t="s">
        <v>18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1817</v>
      </c>
      <c r="O1937" s="8">
        <f>E1937/D1937*100</f>
        <v>108.4</v>
      </c>
      <c r="P1937" s="12">
        <f>E1937/L1937</f>
        <v>54.2</v>
      </c>
      <c r="Q1937" t="str">
        <f>LEFT(N1937,SEARCH("/",N1937,1)-1)</f>
        <v>music</v>
      </c>
      <c r="R1937" t="str">
        <f>RIGHT(N1937,LEN(N1937)-SEARCH("/",N1937,1))</f>
        <v>indie rock</v>
      </c>
      <c r="S1937" s="15">
        <f t="shared" si="60"/>
        <v>41773.932534722226</v>
      </c>
      <c r="T1937" s="15">
        <f t="shared" si="61"/>
        <v>41811.207638888889</v>
      </c>
    </row>
    <row r="1938" spans="1:20" ht="60" x14ac:dyDescent="0.25">
      <c r="A1938">
        <v>1936</v>
      </c>
      <c r="B1938" s="3" t="s">
        <v>3950</v>
      </c>
      <c r="C1938" s="3" t="s">
        <v>3951</v>
      </c>
      <c r="D1938" s="12">
        <v>7500</v>
      </c>
      <c r="E1938" s="12">
        <v>8739.01</v>
      </c>
      <c r="F1938" t="s">
        <v>16</v>
      </c>
      <c r="G1938" t="s">
        <v>17</v>
      </c>
      <c r="H1938" t="s">
        <v>18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1817</v>
      </c>
      <c r="O1938" s="8">
        <f>E1938/D1938*100</f>
        <v>116.52013333333333</v>
      </c>
      <c r="P1938" s="12">
        <f>E1938/L1938</f>
        <v>60.26903448275862</v>
      </c>
      <c r="Q1938" t="str">
        <f>LEFT(N1938,SEARCH("/",N1938,1)-1)</f>
        <v>music</v>
      </c>
      <c r="R1938" t="str">
        <f>RIGHT(N1938,LEN(N1938)-SEARCH("/",N1938,1))</f>
        <v>indie rock</v>
      </c>
      <c r="S1938" s="15">
        <f t="shared" si="60"/>
        <v>40852.889699074076</v>
      </c>
      <c r="T1938" s="15">
        <f t="shared" si="61"/>
        <v>40883.249305555553</v>
      </c>
    </row>
    <row r="1939" spans="1:20" ht="45" x14ac:dyDescent="0.25">
      <c r="A1939">
        <v>1937</v>
      </c>
      <c r="B1939" s="3" t="s">
        <v>3952</v>
      </c>
      <c r="C1939" s="3" t="s">
        <v>3953</v>
      </c>
      <c r="D1939" s="12">
        <v>600</v>
      </c>
      <c r="E1939" s="12">
        <v>1123.47</v>
      </c>
      <c r="F1939" t="s">
        <v>16</v>
      </c>
      <c r="G1939" t="s">
        <v>17</v>
      </c>
      <c r="H1939" t="s">
        <v>18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1817</v>
      </c>
      <c r="O1939" s="8">
        <f>E1939/D1939*100</f>
        <v>187.245</v>
      </c>
      <c r="P1939" s="12">
        <f>E1939/L1939</f>
        <v>38.740344827586206</v>
      </c>
      <c r="Q1939" t="str">
        <f>LEFT(N1939,SEARCH("/",N1939,1)-1)</f>
        <v>music</v>
      </c>
      <c r="R1939" t="str">
        <f>RIGHT(N1939,LEN(N1939)-SEARCH("/",N1939,1))</f>
        <v>indie rock</v>
      </c>
      <c r="S1939" s="15">
        <f t="shared" si="60"/>
        <v>41059.118993055556</v>
      </c>
      <c r="T1939" s="15">
        <f t="shared" si="61"/>
        <v>41075.165972222225</v>
      </c>
    </row>
    <row r="1940" spans="1:20" ht="60" x14ac:dyDescent="0.25">
      <c r="A1940">
        <v>1938</v>
      </c>
      <c r="B1940" s="3" t="s">
        <v>3954</v>
      </c>
      <c r="C1940" s="3" t="s">
        <v>3955</v>
      </c>
      <c r="D1940" s="12">
        <v>15000</v>
      </c>
      <c r="E1940" s="12">
        <v>17390</v>
      </c>
      <c r="F1940" t="s">
        <v>16</v>
      </c>
      <c r="G1940" t="s">
        <v>17</v>
      </c>
      <c r="H1940" t="s">
        <v>18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1817</v>
      </c>
      <c r="O1940" s="8">
        <f>E1940/D1940*100</f>
        <v>115.93333333333334</v>
      </c>
      <c r="P1940" s="12">
        <f>E1940/L1940</f>
        <v>152.54385964912279</v>
      </c>
      <c r="Q1940" t="str">
        <f>LEFT(N1940,SEARCH("/",N1940,1)-1)</f>
        <v>music</v>
      </c>
      <c r="R1940" t="str">
        <f>RIGHT(N1940,LEN(N1940)-SEARCH("/",N1940,1))</f>
        <v>indie rock</v>
      </c>
      <c r="S1940" s="15">
        <f t="shared" si="60"/>
        <v>41426.259618055556</v>
      </c>
      <c r="T1940" s="15">
        <f t="shared" si="61"/>
        <v>41457.208333333336</v>
      </c>
    </row>
    <row r="1941" spans="1:20" ht="60" x14ac:dyDescent="0.25">
      <c r="A1941">
        <v>1939</v>
      </c>
      <c r="B1941" s="3" t="s">
        <v>3956</v>
      </c>
      <c r="C1941" s="3" t="s">
        <v>3957</v>
      </c>
      <c r="D1941" s="12">
        <v>10000</v>
      </c>
      <c r="E1941" s="12">
        <v>11070</v>
      </c>
      <c r="F1941" t="s">
        <v>16</v>
      </c>
      <c r="G1941" t="s">
        <v>17</v>
      </c>
      <c r="H1941" t="s">
        <v>18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1817</v>
      </c>
      <c r="O1941" s="8">
        <f>E1941/D1941*100</f>
        <v>110.7</v>
      </c>
      <c r="P1941" s="12">
        <f>E1941/L1941</f>
        <v>115.3125</v>
      </c>
      <c r="Q1941" t="str">
        <f>LEFT(N1941,SEARCH("/",N1941,1)-1)</f>
        <v>music</v>
      </c>
      <c r="R1941" t="str">
        <f>RIGHT(N1941,LEN(N1941)-SEARCH("/",N1941,1))</f>
        <v>indie rock</v>
      </c>
      <c r="S1941" s="15">
        <f t="shared" si="60"/>
        <v>41313.985046296293</v>
      </c>
      <c r="T1941" s="15">
        <f t="shared" si="61"/>
        <v>41343.943379629629</v>
      </c>
    </row>
    <row r="1942" spans="1:20" ht="45" x14ac:dyDescent="0.25">
      <c r="A1942">
        <v>1940</v>
      </c>
      <c r="B1942" s="3" t="s">
        <v>3958</v>
      </c>
      <c r="C1942" s="3" t="s">
        <v>3959</v>
      </c>
      <c r="D1942" s="12">
        <v>650</v>
      </c>
      <c r="E1942" s="12">
        <v>1111</v>
      </c>
      <c r="F1942" t="s">
        <v>16</v>
      </c>
      <c r="G1942" t="s">
        <v>17</v>
      </c>
      <c r="H1942" t="s">
        <v>18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1817</v>
      </c>
      <c r="O1942" s="8">
        <f>E1942/D1942*100</f>
        <v>170.92307692307693</v>
      </c>
      <c r="P1942" s="12">
        <f>E1942/L1942</f>
        <v>35.838709677419352</v>
      </c>
      <c r="Q1942" t="str">
        <f>LEFT(N1942,SEARCH("/",N1942,1)-1)</f>
        <v>music</v>
      </c>
      <c r="R1942" t="str">
        <f>RIGHT(N1942,LEN(N1942)-SEARCH("/",N1942,1))</f>
        <v>indie rock</v>
      </c>
      <c r="S1942" s="15">
        <f t="shared" si="60"/>
        <v>40670.507326388892</v>
      </c>
      <c r="T1942" s="15">
        <f t="shared" si="61"/>
        <v>40709.165972222225</v>
      </c>
    </row>
    <row r="1943" spans="1:20" ht="60" x14ac:dyDescent="0.25">
      <c r="A1943">
        <v>1941</v>
      </c>
      <c r="B1943" s="3" t="s">
        <v>3960</v>
      </c>
      <c r="C1943" s="3" t="s">
        <v>3961</v>
      </c>
      <c r="D1943" s="12">
        <v>250000</v>
      </c>
      <c r="E1943" s="12">
        <v>315295.89</v>
      </c>
      <c r="F1943" t="s">
        <v>16</v>
      </c>
      <c r="G1943" t="s">
        <v>17</v>
      </c>
      <c r="H1943" t="s">
        <v>18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3962</v>
      </c>
      <c r="O1943" s="8">
        <f>E1943/D1943*100</f>
        <v>126.11835600000001</v>
      </c>
      <c r="P1943" s="12">
        <f>E1943/L1943</f>
        <v>64.570118779438872</v>
      </c>
      <c r="Q1943" t="str">
        <f>LEFT(N1943,SEARCH("/",N1943,1)-1)</f>
        <v>technology</v>
      </c>
      <c r="R1943" t="str">
        <f>RIGHT(N1943,LEN(N1943)-SEARCH("/",N1943,1))</f>
        <v>hardware</v>
      </c>
      <c r="S1943" s="15">
        <f t="shared" si="60"/>
        <v>41744.290868055556</v>
      </c>
      <c r="T1943" s="15">
        <f t="shared" si="61"/>
        <v>41774.290868055556</v>
      </c>
    </row>
    <row r="1944" spans="1:20" ht="60" x14ac:dyDescent="0.25">
      <c r="A1944">
        <v>1942</v>
      </c>
      <c r="B1944" s="3" t="s">
        <v>3963</v>
      </c>
      <c r="C1944" s="3" t="s">
        <v>3964</v>
      </c>
      <c r="D1944" s="12">
        <v>6000</v>
      </c>
      <c r="E1944" s="12">
        <v>8306.42</v>
      </c>
      <c r="F1944" t="s">
        <v>16</v>
      </c>
      <c r="G1944" t="s">
        <v>17</v>
      </c>
      <c r="H1944" t="s">
        <v>18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3962</v>
      </c>
      <c r="O1944" s="8">
        <f>E1944/D1944*100</f>
        <v>138.44033333333334</v>
      </c>
      <c r="P1944" s="12">
        <f>E1944/L1944</f>
        <v>87.436000000000007</v>
      </c>
      <c r="Q1944" t="str">
        <f>LEFT(N1944,SEARCH("/",N1944,1)-1)</f>
        <v>technology</v>
      </c>
      <c r="R1944" t="str">
        <f>RIGHT(N1944,LEN(N1944)-SEARCH("/",N1944,1))</f>
        <v>hardware</v>
      </c>
      <c r="S1944" s="15">
        <f t="shared" si="60"/>
        <v>40638.828009259261</v>
      </c>
      <c r="T1944" s="15">
        <f t="shared" si="61"/>
        <v>40728.828009259261</v>
      </c>
    </row>
    <row r="1945" spans="1:20" ht="45" x14ac:dyDescent="0.25">
      <c r="A1945">
        <v>1943</v>
      </c>
      <c r="B1945" s="3" t="s">
        <v>3965</v>
      </c>
      <c r="C1945" s="3" t="s">
        <v>3966</v>
      </c>
      <c r="D1945" s="12">
        <v>10000</v>
      </c>
      <c r="E1945" s="12">
        <v>170525</v>
      </c>
      <c r="F1945" t="s">
        <v>16</v>
      </c>
      <c r="G1945" t="s">
        <v>17</v>
      </c>
      <c r="H1945" t="s">
        <v>18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3962</v>
      </c>
      <c r="O1945" s="8">
        <f>E1945/D1945*100</f>
        <v>1705.2499999999998</v>
      </c>
      <c r="P1945" s="12">
        <f>E1945/L1945</f>
        <v>68.815577078288939</v>
      </c>
      <c r="Q1945" t="str">
        <f>LEFT(N1945,SEARCH("/",N1945,1)-1)</f>
        <v>technology</v>
      </c>
      <c r="R1945" t="str">
        <f>RIGHT(N1945,LEN(N1945)-SEARCH("/",N1945,1))</f>
        <v>hardware</v>
      </c>
      <c r="S1945" s="15">
        <f t="shared" si="60"/>
        <v>42548.269861111112</v>
      </c>
      <c r="T1945" s="15">
        <f t="shared" si="61"/>
        <v>42593.269861111112</v>
      </c>
    </row>
    <row r="1946" spans="1:20" ht="60" x14ac:dyDescent="0.25">
      <c r="A1946">
        <v>1944</v>
      </c>
      <c r="B1946" s="3" t="s">
        <v>3967</v>
      </c>
      <c r="C1946" s="3" t="s">
        <v>3968</v>
      </c>
      <c r="D1946" s="12">
        <v>40000</v>
      </c>
      <c r="E1946" s="12">
        <v>315222.2</v>
      </c>
      <c r="F1946" t="s">
        <v>16</v>
      </c>
      <c r="G1946" t="s">
        <v>17</v>
      </c>
      <c r="H1946" t="s">
        <v>18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3962</v>
      </c>
      <c r="O1946" s="8">
        <f>E1946/D1946*100</f>
        <v>788.05550000000005</v>
      </c>
      <c r="P1946" s="12">
        <f>E1946/L1946</f>
        <v>176.200223588597</v>
      </c>
      <c r="Q1946" t="str">
        <f>LEFT(N1946,SEARCH("/",N1946,1)-1)</f>
        <v>technology</v>
      </c>
      <c r="R1946" t="str">
        <f>RIGHT(N1946,LEN(N1946)-SEARCH("/",N1946,1))</f>
        <v>hardware</v>
      </c>
      <c r="S1946" s="15">
        <f t="shared" si="60"/>
        <v>41730.584374999999</v>
      </c>
      <c r="T1946" s="15">
        <f t="shared" si="61"/>
        <v>41760.584374999999</v>
      </c>
    </row>
    <row r="1947" spans="1:20" ht="45" x14ac:dyDescent="0.25">
      <c r="A1947">
        <v>1945</v>
      </c>
      <c r="B1947" s="3" t="s">
        <v>3969</v>
      </c>
      <c r="C1947" s="3" t="s">
        <v>3970</v>
      </c>
      <c r="D1947" s="12">
        <v>100000</v>
      </c>
      <c r="E1947" s="12">
        <v>348018</v>
      </c>
      <c r="F1947" t="s">
        <v>16</v>
      </c>
      <c r="G1947" t="s">
        <v>54</v>
      </c>
      <c r="H1947" t="s">
        <v>55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3962</v>
      </c>
      <c r="O1947" s="8">
        <f>E1947/D1947*100</f>
        <v>348.01799999999997</v>
      </c>
      <c r="P1947" s="12">
        <f>E1947/L1947</f>
        <v>511.79117647058825</v>
      </c>
      <c r="Q1947" t="str">
        <f>LEFT(N1947,SEARCH("/",N1947,1)-1)</f>
        <v>technology</v>
      </c>
      <c r="R1947" t="str">
        <f>RIGHT(N1947,LEN(N1947)-SEARCH("/",N1947,1))</f>
        <v>hardware</v>
      </c>
      <c r="S1947" s="15">
        <f t="shared" si="60"/>
        <v>42157.251828703709</v>
      </c>
      <c r="T1947" s="15">
        <f t="shared" si="61"/>
        <v>42197.251828703709</v>
      </c>
    </row>
    <row r="1948" spans="1:20" ht="60" x14ac:dyDescent="0.25">
      <c r="A1948">
        <v>1946</v>
      </c>
      <c r="B1948" s="3" t="s">
        <v>3971</v>
      </c>
      <c r="C1948" s="3" t="s">
        <v>3972</v>
      </c>
      <c r="D1948" s="12">
        <v>7500</v>
      </c>
      <c r="E1948" s="12">
        <v>11231</v>
      </c>
      <c r="F1948" t="s">
        <v>16</v>
      </c>
      <c r="G1948" t="s">
        <v>17</v>
      </c>
      <c r="H1948" t="s">
        <v>18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3962</v>
      </c>
      <c r="O1948" s="8">
        <f>E1948/D1948*100</f>
        <v>149.74666666666667</v>
      </c>
      <c r="P1948" s="12">
        <f>E1948/L1948</f>
        <v>160.44285714285715</v>
      </c>
      <c r="Q1948" t="str">
        <f>LEFT(N1948,SEARCH("/",N1948,1)-1)</f>
        <v>technology</v>
      </c>
      <c r="R1948" t="str">
        <f>RIGHT(N1948,LEN(N1948)-SEARCH("/",N1948,1))</f>
        <v>hardware</v>
      </c>
      <c r="S1948" s="15">
        <f t="shared" si="60"/>
        <v>41689.150011574071</v>
      </c>
      <c r="T1948" s="15">
        <f t="shared" si="61"/>
        <v>41749.108344907407</v>
      </c>
    </row>
    <row r="1949" spans="1:20" ht="60" x14ac:dyDescent="0.25">
      <c r="A1949">
        <v>1947</v>
      </c>
      <c r="B1949" s="3" t="s">
        <v>3973</v>
      </c>
      <c r="C1949" s="3" t="s">
        <v>3974</v>
      </c>
      <c r="D1949" s="12">
        <v>800</v>
      </c>
      <c r="E1949" s="12">
        <v>805.07</v>
      </c>
      <c r="F1949" t="s">
        <v>16</v>
      </c>
      <c r="G1949" t="s">
        <v>17</v>
      </c>
      <c r="H1949" t="s">
        <v>18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3962</v>
      </c>
      <c r="O1949" s="8">
        <f>E1949/D1949*100</f>
        <v>100.63375000000001</v>
      </c>
      <c r="P1949" s="12">
        <f>E1949/L1949</f>
        <v>35.003043478260871</v>
      </c>
      <c r="Q1949" t="str">
        <f>LEFT(N1949,SEARCH("/",N1949,1)-1)</f>
        <v>technology</v>
      </c>
      <c r="R1949" t="str">
        <f>RIGHT(N1949,LEN(N1949)-SEARCH("/",N1949,1))</f>
        <v>hardware</v>
      </c>
      <c r="S1949" s="15">
        <f t="shared" si="60"/>
        <v>40102.918055555558</v>
      </c>
      <c r="T1949" s="15">
        <f t="shared" si="61"/>
        <v>40140.249305555553</v>
      </c>
    </row>
    <row r="1950" spans="1:20" ht="30" x14ac:dyDescent="0.25">
      <c r="A1950">
        <v>1948</v>
      </c>
      <c r="B1950" s="3" t="s">
        <v>3975</v>
      </c>
      <c r="C1950" s="3" t="s">
        <v>3976</v>
      </c>
      <c r="D1950" s="12">
        <v>100000</v>
      </c>
      <c r="E1950" s="12">
        <v>800211</v>
      </c>
      <c r="F1950" t="s">
        <v>16</v>
      </c>
      <c r="G1950" t="s">
        <v>17</v>
      </c>
      <c r="H1950" t="s">
        <v>18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3962</v>
      </c>
      <c r="O1950" s="8">
        <f>E1950/D1950*100</f>
        <v>800.21100000000001</v>
      </c>
      <c r="P1950" s="12">
        <f>E1950/L1950</f>
        <v>188.50671378091872</v>
      </c>
      <c r="Q1950" t="str">
        <f>LEFT(N1950,SEARCH("/",N1950,1)-1)</f>
        <v>technology</v>
      </c>
      <c r="R1950" t="str">
        <f>RIGHT(N1950,LEN(N1950)-SEARCH("/",N1950,1))</f>
        <v>hardware</v>
      </c>
      <c r="S1950" s="15">
        <f t="shared" si="60"/>
        <v>42473.604270833333</v>
      </c>
      <c r="T1950" s="15">
        <f t="shared" si="61"/>
        <v>42527.709722222222</v>
      </c>
    </row>
    <row r="1951" spans="1:20" ht="45" x14ac:dyDescent="0.25">
      <c r="A1951">
        <v>1949</v>
      </c>
      <c r="B1951" s="3" t="s">
        <v>3977</v>
      </c>
      <c r="C1951" s="3" t="s">
        <v>3978</v>
      </c>
      <c r="D1951" s="12">
        <v>50000</v>
      </c>
      <c r="E1951" s="12">
        <v>53001.3</v>
      </c>
      <c r="F1951" t="s">
        <v>16</v>
      </c>
      <c r="G1951" t="s">
        <v>24</v>
      </c>
      <c r="H1951" t="s">
        <v>25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3962</v>
      </c>
      <c r="O1951" s="8">
        <f>E1951/D1951*100</f>
        <v>106.00260000000002</v>
      </c>
      <c r="P1951" s="12">
        <f>E1951/L1951</f>
        <v>56.204984093319197</v>
      </c>
      <c r="Q1951" t="str">
        <f>LEFT(N1951,SEARCH("/",N1951,1)-1)</f>
        <v>technology</v>
      </c>
      <c r="R1951" t="str">
        <f>RIGHT(N1951,LEN(N1951)-SEARCH("/",N1951,1))</f>
        <v>hardware</v>
      </c>
      <c r="S1951" s="15">
        <f t="shared" si="60"/>
        <v>41800.423043981478</v>
      </c>
      <c r="T1951" s="15">
        <f t="shared" si="61"/>
        <v>41830.423043981478</v>
      </c>
    </row>
    <row r="1952" spans="1:20" ht="45" x14ac:dyDescent="0.25">
      <c r="A1952">
        <v>1950</v>
      </c>
      <c r="B1952" s="3" t="s">
        <v>3979</v>
      </c>
      <c r="C1952" s="3" t="s">
        <v>3980</v>
      </c>
      <c r="D1952" s="12">
        <v>48000</v>
      </c>
      <c r="E1952" s="12">
        <v>96248.960000000006</v>
      </c>
      <c r="F1952" t="s">
        <v>16</v>
      </c>
      <c r="G1952" t="s">
        <v>17</v>
      </c>
      <c r="H1952" t="s">
        <v>18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3962</v>
      </c>
      <c r="O1952" s="8">
        <f>E1952/D1952*100</f>
        <v>200.51866666666669</v>
      </c>
      <c r="P1952" s="12">
        <f>E1952/L1952</f>
        <v>51.3054157782516</v>
      </c>
      <c r="Q1952" t="str">
        <f>LEFT(N1952,SEARCH("/",N1952,1)-1)</f>
        <v>technology</v>
      </c>
      <c r="R1952" t="str">
        <f>RIGHT(N1952,LEN(N1952)-SEARCH("/",N1952,1))</f>
        <v>hardware</v>
      </c>
      <c r="S1952" s="15">
        <f t="shared" si="60"/>
        <v>40624.181400462963</v>
      </c>
      <c r="T1952" s="15">
        <f t="shared" si="61"/>
        <v>40655.181400462963</v>
      </c>
    </row>
    <row r="1953" spans="1:20" ht="60" x14ac:dyDescent="0.25">
      <c r="A1953">
        <v>1951</v>
      </c>
      <c r="B1953" s="3" t="s">
        <v>3981</v>
      </c>
      <c r="C1953" s="3" t="s">
        <v>3982</v>
      </c>
      <c r="D1953" s="12">
        <v>50000</v>
      </c>
      <c r="E1953" s="12">
        <v>106222</v>
      </c>
      <c r="F1953" t="s">
        <v>16</v>
      </c>
      <c r="G1953" t="s">
        <v>17</v>
      </c>
      <c r="H1953" t="s">
        <v>18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3962</v>
      </c>
      <c r="O1953" s="8">
        <f>E1953/D1953*100</f>
        <v>212.44399999999999</v>
      </c>
      <c r="P1953" s="12">
        <f>E1953/L1953</f>
        <v>127.36450839328538</v>
      </c>
      <c r="Q1953" t="str">
        <f>LEFT(N1953,SEARCH("/",N1953,1)-1)</f>
        <v>technology</v>
      </c>
      <c r="R1953" t="str">
        <f>RIGHT(N1953,LEN(N1953)-SEARCH("/",N1953,1))</f>
        <v>hardware</v>
      </c>
      <c r="S1953" s="15">
        <f t="shared" si="60"/>
        <v>42651.420567129629</v>
      </c>
      <c r="T1953" s="15">
        <f t="shared" si="61"/>
        <v>42681.462233796294</v>
      </c>
    </row>
    <row r="1954" spans="1:20" ht="60" x14ac:dyDescent="0.25">
      <c r="A1954">
        <v>1952</v>
      </c>
      <c r="B1954" s="3" t="s">
        <v>3983</v>
      </c>
      <c r="C1954" s="3" t="s">
        <v>3984</v>
      </c>
      <c r="D1954" s="12">
        <v>35000</v>
      </c>
      <c r="E1954" s="12">
        <v>69465.33</v>
      </c>
      <c r="F1954" t="s">
        <v>16</v>
      </c>
      <c r="G1954" t="s">
        <v>159</v>
      </c>
      <c r="H1954" t="s">
        <v>160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3962</v>
      </c>
      <c r="O1954" s="8">
        <f>E1954/D1954*100</f>
        <v>198.47237142857145</v>
      </c>
      <c r="P1954" s="12">
        <f>E1954/L1954</f>
        <v>101.85532258064516</v>
      </c>
      <c r="Q1954" t="str">
        <f>LEFT(N1954,SEARCH("/",N1954,1)-1)</f>
        <v>technology</v>
      </c>
      <c r="R1954" t="str">
        <f>RIGHT(N1954,LEN(N1954)-SEARCH("/",N1954,1))</f>
        <v>hardware</v>
      </c>
      <c r="S1954" s="15">
        <f t="shared" si="60"/>
        <v>41526.60665509259</v>
      </c>
      <c r="T1954" s="15">
        <f t="shared" si="61"/>
        <v>41563.60665509259</v>
      </c>
    </row>
    <row r="1955" spans="1:20" ht="45" x14ac:dyDescent="0.25">
      <c r="A1955">
        <v>1953</v>
      </c>
      <c r="B1955" s="3" t="s">
        <v>3985</v>
      </c>
      <c r="C1955" s="3" t="s">
        <v>3986</v>
      </c>
      <c r="D1955" s="12">
        <v>15000</v>
      </c>
      <c r="E1955" s="12">
        <v>33892</v>
      </c>
      <c r="F1955" t="s">
        <v>16</v>
      </c>
      <c r="G1955" t="s">
        <v>17</v>
      </c>
      <c r="H1955" t="s">
        <v>18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3962</v>
      </c>
      <c r="O1955" s="8">
        <f>E1955/D1955*100</f>
        <v>225.94666666666666</v>
      </c>
      <c r="P1955" s="12">
        <f>E1955/L1955</f>
        <v>230.55782312925169</v>
      </c>
      <c r="Q1955" t="str">
        <f>LEFT(N1955,SEARCH("/",N1955,1)-1)</f>
        <v>technology</v>
      </c>
      <c r="R1955" t="str">
        <f>RIGHT(N1955,LEN(N1955)-SEARCH("/",N1955,1))</f>
        <v>hardware</v>
      </c>
      <c r="S1955" s="15">
        <f t="shared" si="60"/>
        <v>40941.199826388889</v>
      </c>
      <c r="T1955" s="15">
        <f t="shared" si="61"/>
        <v>40970.125</v>
      </c>
    </row>
    <row r="1956" spans="1:20" ht="30" x14ac:dyDescent="0.25">
      <c r="A1956">
        <v>1954</v>
      </c>
      <c r="B1956" s="3" t="s">
        <v>3987</v>
      </c>
      <c r="C1956" s="3" t="s">
        <v>3988</v>
      </c>
      <c r="D1956" s="12">
        <v>50000</v>
      </c>
      <c r="E1956" s="12">
        <v>349474</v>
      </c>
      <c r="F1956" t="s">
        <v>16</v>
      </c>
      <c r="G1956" t="s">
        <v>17</v>
      </c>
      <c r="H1956" t="s">
        <v>18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3962</v>
      </c>
      <c r="O1956" s="8">
        <f>E1956/D1956*100</f>
        <v>698.94800000000009</v>
      </c>
      <c r="P1956" s="12">
        <f>E1956/L1956</f>
        <v>842.10602409638557</v>
      </c>
      <c r="Q1956" t="str">
        <f>LEFT(N1956,SEARCH("/",N1956,1)-1)</f>
        <v>technology</v>
      </c>
      <c r="R1956" t="str">
        <f>RIGHT(N1956,LEN(N1956)-SEARCH("/",N1956,1))</f>
        <v>hardware</v>
      </c>
      <c r="S1956" s="15">
        <f t="shared" si="60"/>
        <v>42394.580740740741</v>
      </c>
      <c r="T1956" s="15">
        <f t="shared" si="61"/>
        <v>42441.208333333328</v>
      </c>
    </row>
    <row r="1957" spans="1:20" ht="60" x14ac:dyDescent="0.25">
      <c r="A1957">
        <v>1955</v>
      </c>
      <c r="B1957" s="3" t="s">
        <v>3989</v>
      </c>
      <c r="C1957" s="3" t="s">
        <v>3990</v>
      </c>
      <c r="D1957" s="12">
        <v>42000</v>
      </c>
      <c r="E1957" s="12">
        <v>167410.01999999999</v>
      </c>
      <c r="F1957" t="s">
        <v>16</v>
      </c>
      <c r="G1957" t="s">
        <v>17</v>
      </c>
      <c r="H1957" t="s">
        <v>18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3962</v>
      </c>
      <c r="O1957" s="8">
        <f>E1957/D1957*100</f>
        <v>398.59528571428569</v>
      </c>
      <c r="P1957" s="12">
        <f>E1957/L1957</f>
        <v>577.27593103448271</v>
      </c>
      <c r="Q1957" t="str">
        <f>LEFT(N1957,SEARCH("/",N1957,1)-1)</f>
        <v>technology</v>
      </c>
      <c r="R1957" t="str">
        <f>RIGHT(N1957,LEN(N1957)-SEARCH("/",N1957,1))</f>
        <v>hardware</v>
      </c>
      <c r="S1957" s="15">
        <f t="shared" si="60"/>
        <v>41020.271770833337</v>
      </c>
      <c r="T1957" s="15">
        <f t="shared" si="61"/>
        <v>41052.791666666664</v>
      </c>
    </row>
    <row r="1958" spans="1:20" ht="60" x14ac:dyDescent="0.25">
      <c r="A1958">
        <v>1956</v>
      </c>
      <c r="B1958" s="3" t="s">
        <v>3991</v>
      </c>
      <c r="C1958" s="3" t="s">
        <v>3992</v>
      </c>
      <c r="D1958" s="12">
        <v>60000</v>
      </c>
      <c r="E1958" s="12">
        <v>176420</v>
      </c>
      <c r="F1958" t="s">
        <v>16</v>
      </c>
      <c r="G1958" t="s">
        <v>17</v>
      </c>
      <c r="H1958" t="s">
        <v>18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3962</v>
      </c>
      <c r="O1958" s="8">
        <f>E1958/D1958*100</f>
        <v>294.0333333333333</v>
      </c>
      <c r="P1958" s="12">
        <f>E1958/L1958</f>
        <v>483.34246575342468</v>
      </c>
      <c r="Q1958" t="str">
        <f>LEFT(N1958,SEARCH("/",N1958,1)-1)</f>
        <v>technology</v>
      </c>
      <c r="R1958" t="str">
        <f>RIGHT(N1958,LEN(N1958)-SEARCH("/",N1958,1))</f>
        <v>hardware</v>
      </c>
      <c r="S1958" s="15">
        <f t="shared" si="60"/>
        <v>42067.923668981486</v>
      </c>
      <c r="T1958" s="15">
        <f t="shared" si="61"/>
        <v>42112.882002314815</v>
      </c>
    </row>
    <row r="1959" spans="1:20" ht="30" x14ac:dyDescent="0.25">
      <c r="A1959">
        <v>1957</v>
      </c>
      <c r="B1959" s="3" t="s">
        <v>3993</v>
      </c>
      <c r="C1959" s="3" t="s">
        <v>3994</v>
      </c>
      <c r="D1959" s="12">
        <v>30000</v>
      </c>
      <c r="E1959" s="12">
        <v>50251.41</v>
      </c>
      <c r="F1959" t="s">
        <v>16</v>
      </c>
      <c r="G1959" t="s">
        <v>17</v>
      </c>
      <c r="H1959" t="s">
        <v>18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3962</v>
      </c>
      <c r="O1959" s="8">
        <f>E1959/D1959*100</f>
        <v>167.50470000000001</v>
      </c>
      <c r="P1959" s="12">
        <f>E1959/L1959</f>
        <v>76.138500000000008</v>
      </c>
      <c r="Q1959" t="str">
        <f>LEFT(N1959,SEARCH("/",N1959,1)-1)</f>
        <v>technology</v>
      </c>
      <c r="R1959" t="str">
        <f>RIGHT(N1959,LEN(N1959)-SEARCH("/",N1959,1))</f>
        <v>hardware</v>
      </c>
      <c r="S1959" s="15">
        <f t="shared" si="60"/>
        <v>41179.098530092589</v>
      </c>
      <c r="T1959" s="15">
        <f t="shared" si="61"/>
        <v>41209.098530092589</v>
      </c>
    </row>
    <row r="1960" spans="1:20" ht="60" x14ac:dyDescent="0.25">
      <c r="A1960">
        <v>1958</v>
      </c>
      <c r="B1960" s="3" t="s">
        <v>3995</v>
      </c>
      <c r="C1960" s="3" t="s">
        <v>3996</v>
      </c>
      <c r="D1960" s="12">
        <v>7000</v>
      </c>
      <c r="E1960" s="12">
        <v>100490.02</v>
      </c>
      <c r="F1960" t="s">
        <v>16</v>
      </c>
      <c r="G1960" t="s">
        <v>17</v>
      </c>
      <c r="H1960" t="s">
        <v>18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3962</v>
      </c>
      <c r="O1960" s="8">
        <f>E1960/D1960*100</f>
        <v>1435.5717142857143</v>
      </c>
      <c r="P1960" s="12">
        <f>E1960/L1960</f>
        <v>74.107684365781708</v>
      </c>
      <c r="Q1960" t="str">
        <f>LEFT(N1960,SEARCH("/",N1960,1)-1)</f>
        <v>technology</v>
      </c>
      <c r="R1960" t="str">
        <f>RIGHT(N1960,LEN(N1960)-SEARCH("/",N1960,1))</f>
        <v>hardware</v>
      </c>
      <c r="S1960" s="15">
        <f t="shared" si="60"/>
        <v>41326.987974537034</v>
      </c>
      <c r="T1960" s="15">
        <f t="shared" si="61"/>
        <v>41356.94630787037</v>
      </c>
    </row>
    <row r="1961" spans="1:20" ht="60" x14ac:dyDescent="0.25">
      <c r="A1961">
        <v>1959</v>
      </c>
      <c r="B1961" s="3" t="s">
        <v>3997</v>
      </c>
      <c r="C1961" s="3" t="s">
        <v>3998</v>
      </c>
      <c r="D1961" s="12">
        <v>10000</v>
      </c>
      <c r="E1961" s="12">
        <v>15673.44</v>
      </c>
      <c r="F1961" t="s">
        <v>16</v>
      </c>
      <c r="G1961" t="s">
        <v>17</v>
      </c>
      <c r="H1961" t="s">
        <v>18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3962</v>
      </c>
      <c r="O1961" s="8">
        <f>E1961/D1961*100</f>
        <v>156.73439999999999</v>
      </c>
      <c r="P1961" s="12">
        <f>E1961/L1961</f>
        <v>36.965660377358489</v>
      </c>
      <c r="Q1961" t="str">
        <f>LEFT(N1961,SEARCH("/",N1961,1)-1)</f>
        <v>technology</v>
      </c>
      <c r="R1961" t="str">
        <f>RIGHT(N1961,LEN(N1961)-SEARCH("/",N1961,1))</f>
        <v>hardware</v>
      </c>
      <c r="S1961" s="15">
        <f t="shared" si="60"/>
        <v>41871.845601851855</v>
      </c>
      <c r="T1961" s="15">
        <f t="shared" si="61"/>
        <v>41913</v>
      </c>
    </row>
    <row r="1962" spans="1:20" ht="60" x14ac:dyDescent="0.25">
      <c r="A1962">
        <v>1960</v>
      </c>
      <c r="B1962" s="3" t="s">
        <v>3999</v>
      </c>
      <c r="C1962" s="3" t="s">
        <v>4000</v>
      </c>
      <c r="D1962" s="12">
        <v>70000</v>
      </c>
      <c r="E1962" s="12">
        <v>82532</v>
      </c>
      <c r="F1962" t="s">
        <v>16</v>
      </c>
      <c r="G1962" t="s">
        <v>476</v>
      </c>
      <c r="H1962" t="s">
        <v>477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3962</v>
      </c>
      <c r="O1962" s="8">
        <f>E1962/D1962*100</f>
        <v>117.90285714285716</v>
      </c>
      <c r="P1962" s="12">
        <f>E1962/L1962</f>
        <v>2500.969696969697</v>
      </c>
      <c r="Q1962" t="str">
        <f>LEFT(N1962,SEARCH("/",N1962,1)-1)</f>
        <v>technology</v>
      </c>
      <c r="R1962" t="str">
        <f>RIGHT(N1962,LEN(N1962)-SEARCH("/",N1962,1))</f>
        <v>hardware</v>
      </c>
      <c r="S1962" s="15">
        <f t="shared" si="60"/>
        <v>41964.362743055557</v>
      </c>
      <c r="T1962" s="15">
        <f t="shared" si="61"/>
        <v>41994.362743055557</v>
      </c>
    </row>
    <row r="1963" spans="1:20" ht="45" x14ac:dyDescent="0.25">
      <c r="A1963">
        <v>1961</v>
      </c>
      <c r="B1963" s="3" t="s">
        <v>4001</v>
      </c>
      <c r="C1963" s="3" t="s">
        <v>4002</v>
      </c>
      <c r="D1963" s="12">
        <v>10000</v>
      </c>
      <c r="E1963" s="12">
        <v>110538.12</v>
      </c>
      <c r="F1963" t="s">
        <v>16</v>
      </c>
      <c r="G1963" t="s">
        <v>17</v>
      </c>
      <c r="H1963" t="s">
        <v>18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3962</v>
      </c>
      <c r="O1963" s="8">
        <f>E1963/D1963*100</f>
        <v>1105.3811999999998</v>
      </c>
      <c r="P1963" s="12">
        <f>E1963/L1963</f>
        <v>67.690214329454989</v>
      </c>
      <c r="Q1963" t="str">
        <f>LEFT(N1963,SEARCH("/",N1963,1)-1)</f>
        <v>technology</v>
      </c>
      <c r="R1963" t="str">
        <f>RIGHT(N1963,LEN(N1963)-SEARCH("/",N1963,1))</f>
        <v>hardware</v>
      </c>
      <c r="S1963" s="15">
        <f t="shared" si="60"/>
        <v>41148.194641203707</v>
      </c>
      <c r="T1963" s="15">
        <f t="shared" si="61"/>
        <v>41188.165972222225</v>
      </c>
    </row>
    <row r="1964" spans="1:20" ht="60" x14ac:dyDescent="0.25">
      <c r="A1964">
        <v>1962</v>
      </c>
      <c r="B1964" s="3" t="s">
        <v>4003</v>
      </c>
      <c r="C1964" s="3" t="s">
        <v>4004</v>
      </c>
      <c r="D1964" s="12">
        <v>10000</v>
      </c>
      <c r="E1964" s="12">
        <v>19292.5</v>
      </c>
      <c r="F1964" t="s">
        <v>16</v>
      </c>
      <c r="G1964" t="s">
        <v>17</v>
      </c>
      <c r="H1964" t="s">
        <v>18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3962</v>
      </c>
      <c r="O1964" s="8">
        <f>E1964/D1964*100</f>
        <v>192.92499999999998</v>
      </c>
      <c r="P1964" s="12">
        <f>E1964/L1964</f>
        <v>63.04738562091503</v>
      </c>
      <c r="Q1964" t="str">
        <f>LEFT(N1964,SEARCH("/",N1964,1)-1)</f>
        <v>technology</v>
      </c>
      <c r="R1964" t="str">
        <f>RIGHT(N1964,LEN(N1964)-SEARCH("/",N1964,1))</f>
        <v>hardware</v>
      </c>
      <c r="S1964" s="15">
        <f t="shared" si="60"/>
        <v>41742.780509259261</v>
      </c>
      <c r="T1964" s="15">
        <f t="shared" si="61"/>
        <v>41772.780509259261</v>
      </c>
    </row>
    <row r="1965" spans="1:20" ht="60" x14ac:dyDescent="0.25">
      <c r="A1965">
        <v>1963</v>
      </c>
      <c r="B1965" s="3" t="s">
        <v>4005</v>
      </c>
      <c r="C1965" s="3" t="s">
        <v>4006</v>
      </c>
      <c r="D1965" s="12">
        <v>19000</v>
      </c>
      <c r="E1965" s="12">
        <v>24108</v>
      </c>
      <c r="F1965" t="s">
        <v>16</v>
      </c>
      <c r="G1965" t="s">
        <v>24</v>
      </c>
      <c r="H1965" t="s">
        <v>25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3962</v>
      </c>
      <c r="O1965" s="8">
        <f>E1965/D1965*100</f>
        <v>126.8842105263158</v>
      </c>
      <c r="P1965" s="12">
        <f>E1965/L1965</f>
        <v>117.6</v>
      </c>
      <c r="Q1965" t="str">
        <f>LEFT(N1965,SEARCH("/",N1965,1)-1)</f>
        <v>technology</v>
      </c>
      <c r="R1965" t="str">
        <f>RIGHT(N1965,LEN(N1965)-SEARCH("/",N1965,1))</f>
        <v>hardware</v>
      </c>
      <c r="S1965" s="15">
        <f t="shared" si="60"/>
        <v>41863.429791666669</v>
      </c>
      <c r="T1965" s="15">
        <f t="shared" si="61"/>
        <v>41898.429791666669</v>
      </c>
    </row>
    <row r="1966" spans="1:20" ht="45" x14ac:dyDescent="0.25">
      <c r="A1966">
        <v>1964</v>
      </c>
      <c r="B1966" s="3" t="s">
        <v>4007</v>
      </c>
      <c r="C1966" s="3" t="s">
        <v>4008</v>
      </c>
      <c r="D1966" s="12">
        <v>89200</v>
      </c>
      <c r="E1966" s="12">
        <v>231543.12</v>
      </c>
      <c r="F1966" t="s">
        <v>16</v>
      </c>
      <c r="G1966" t="s">
        <v>1224</v>
      </c>
      <c r="H1966" t="s">
        <v>55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3962</v>
      </c>
      <c r="O1966" s="8">
        <f>E1966/D1966*100</f>
        <v>259.57748878923763</v>
      </c>
      <c r="P1966" s="12">
        <f>E1966/L1966</f>
        <v>180.75185011709601</v>
      </c>
      <c r="Q1966" t="str">
        <f>LEFT(N1966,SEARCH("/",N1966,1)-1)</f>
        <v>technology</v>
      </c>
      <c r="R1966" t="str">
        <f>RIGHT(N1966,LEN(N1966)-SEARCH("/",N1966,1))</f>
        <v>hardware</v>
      </c>
      <c r="S1966" s="15">
        <f t="shared" si="60"/>
        <v>42452.272824074069</v>
      </c>
      <c r="T1966" s="15">
        <f t="shared" si="61"/>
        <v>42482.272824074069</v>
      </c>
    </row>
    <row r="1967" spans="1:20" ht="45" x14ac:dyDescent="0.25">
      <c r="A1967">
        <v>1965</v>
      </c>
      <c r="B1967" s="3" t="s">
        <v>4009</v>
      </c>
      <c r="C1967" s="3" t="s">
        <v>4010</v>
      </c>
      <c r="D1967" s="12">
        <v>5000</v>
      </c>
      <c r="E1967" s="12">
        <v>13114</v>
      </c>
      <c r="F1967" t="s">
        <v>16</v>
      </c>
      <c r="G1967" t="s">
        <v>17</v>
      </c>
      <c r="H1967" t="s">
        <v>18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3962</v>
      </c>
      <c r="O1967" s="8">
        <f>E1967/D1967*100</f>
        <v>262.27999999999997</v>
      </c>
      <c r="P1967" s="12">
        <f>E1967/L1967</f>
        <v>127.32038834951456</v>
      </c>
      <c r="Q1967" t="str">
        <f>LEFT(N1967,SEARCH("/",N1967,1)-1)</f>
        <v>technology</v>
      </c>
      <c r="R1967" t="str">
        <f>RIGHT(N1967,LEN(N1967)-SEARCH("/",N1967,1))</f>
        <v>hardware</v>
      </c>
      <c r="S1967" s="15">
        <f t="shared" si="60"/>
        <v>40898.089236111111</v>
      </c>
      <c r="T1967" s="15">
        <f t="shared" si="61"/>
        <v>40920.041666666664</v>
      </c>
    </row>
    <row r="1968" spans="1:20" ht="60" x14ac:dyDescent="0.25">
      <c r="A1968">
        <v>1966</v>
      </c>
      <c r="B1968" s="3" t="s">
        <v>4011</v>
      </c>
      <c r="C1968" s="3" t="s">
        <v>4012</v>
      </c>
      <c r="D1968" s="12">
        <v>100000</v>
      </c>
      <c r="E1968" s="12">
        <v>206743.09</v>
      </c>
      <c r="F1968" t="s">
        <v>16</v>
      </c>
      <c r="G1968" t="s">
        <v>17</v>
      </c>
      <c r="H1968" t="s">
        <v>18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3962</v>
      </c>
      <c r="O1968" s="8">
        <f>E1968/D1968*100</f>
        <v>206.74309000000002</v>
      </c>
      <c r="P1968" s="12">
        <f>E1968/L1968</f>
        <v>136.6444745538665</v>
      </c>
      <c r="Q1968" t="str">
        <f>LEFT(N1968,SEARCH("/",N1968,1)-1)</f>
        <v>technology</v>
      </c>
      <c r="R1968" t="str">
        <f>RIGHT(N1968,LEN(N1968)-SEARCH("/",N1968,1))</f>
        <v>hardware</v>
      </c>
      <c r="S1968" s="15">
        <f t="shared" si="60"/>
        <v>41835.540486111109</v>
      </c>
      <c r="T1968" s="15">
        <f t="shared" si="61"/>
        <v>41865.540486111109</v>
      </c>
    </row>
    <row r="1969" spans="1:20" ht="60" x14ac:dyDescent="0.25">
      <c r="A1969">
        <v>1967</v>
      </c>
      <c r="B1969" s="3" t="s">
        <v>4013</v>
      </c>
      <c r="C1969" s="3" t="s">
        <v>4014</v>
      </c>
      <c r="D1969" s="12">
        <v>20000</v>
      </c>
      <c r="E1969" s="12">
        <v>74026</v>
      </c>
      <c r="F1969" t="s">
        <v>16</v>
      </c>
      <c r="G1969" t="s">
        <v>17</v>
      </c>
      <c r="H1969" t="s">
        <v>18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3962</v>
      </c>
      <c r="O1969" s="8">
        <f>E1969/D1969*100</f>
        <v>370.13</v>
      </c>
      <c r="P1969" s="12">
        <f>E1969/L1969</f>
        <v>182.78024691358024</v>
      </c>
      <c r="Q1969" t="str">
        <f>LEFT(N1969,SEARCH("/",N1969,1)-1)</f>
        <v>technology</v>
      </c>
      <c r="R1969" t="str">
        <f>RIGHT(N1969,LEN(N1969)-SEARCH("/",N1969,1))</f>
        <v>hardware</v>
      </c>
      <c r="S1969" s="15">
        <f t="shared" si="60"/>
        <v>41730.663530092592</v>
      </c>
      <c r="T1969" s="15">
        <f t="shared" si="61"/>
        <v>41760.663530092592</v>
      </c>
    </row>
    <row r="1970" spans="1:20" ht="30" x14ac:dyDescent="0.25">
      <c r="A1970">
        <v>1968</v>
      </c>
      <c r="B1970" s="3" t="s">
        <v>4015</v>
      </c>
      <c r="C1970" s="3" t="s">
        <v>4016</v>
      </c>
      <c r="D1970" s="12">
        <v>50000</v>
      </c>
      <c r="E1970" s="12">
        <v>142483</v>
      </c>
      <c r="F1970" t="s">
        <v>16</v>
      </c>
      <c r="G1970" t="s">
        <v>17</v>
      </c>
      <c r="H1970" t="s">
        <v>18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3962</v>
      </c>
      <c r="O1970" s="8">
        <f>E1970/D1970*100</f>
        <v>284.96600000000001</v>
      </c>
      <c r="P1970" s="12">
        <f>E1970/L1970</f>
        <v>279.37843137254902</v>
      </c>
      <c r="Q1970" t="str">
        <f>LEFT(N1970,SEARCH("/",N1970,1)-1)</f>
        <v>technology</v>
      </c>
      <c r="R1970" t="str">
        <f>RIGHT(N1970,LEN(N1970)-SEARCH("/",N1970,1))</f>
        <v>hardware</v>
      </c>
      <c r="S1970" s="15">
        <f t="shared" si="60"/>
        <v>42676.586979166663</v>
      </c>
      <c r="T1970" s="15">
        <f t="shared" si="61"/>
        <v>42707.628645833334</v>
      </c>
    </row>
    <row r="1971" spans="1:20" ht="60" x14ac:dyDescent="0.25">
      <c r="A1971">
        <v>1969</v>
      </c>
      <c r="B1971" s="3" t="s">
        <v>4017</v>
      </c>
      <c r="C1971" s="3" t="s">
        <v>4018</v>
      </c>
      <c r="D1971" s="12">
        <v>20000</v>
      </c>
      <c r="E1971" s="12">
        <v>115816</v>
      </c>
      <c r="F1971" t="s">
        <v>16</v>
      </c>
      <c r="G1971" t="s">
        <v>24</v>
      </c>
      <c r="H1971" t="s">
        <v>25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3962</v>
      </c>
      <c r="O1971" s="8">
        <f>E1971/D1971*100</f>
        <v>579.08000000000004</v>
      </c>
      <c r="P1971" s="12">
        <f>E1971/L1971</f>
        <v>61.375728669846318</v>
      </c>
      <c r="Q1971" t="str">
        <f>LEFT(N1971,SEARCH("/",N1971,1)-1)</f>
        <v>technology</v>
      </c>
      <c r="R1971" t="str">
        <f>RIGHT(N1971,LEN(N1971)-SEARCH("/",N1971,1))</f>
        <v>hardware</v>
      </c>
      <c r="S1971" s="15">
        <f t="shared" si="60"/>
        <v>42557.792453703703</v>
      </c>
      <c r="T1971" s="15">
        <f t="shared" si="61"/>
        <v>42587.792453703703</v>
      </c>
    </row>
    <row r="1972" spans="1:20" ht="45" x14ac:dyDescent="0.25">
      <c r="A1972">
        <v>1970</v>
      </c>
      <c r="B1972" s="3" t="s">
        <v>4019</v>
      </c>
      <c r="C1972" s="3" t="s">
        <v>4020</v>
      </c>
      <c r="D1972" s="12">
        <v>5000</v>
      </c>
      <c r="E1972" s="12">
        <v>56590</v>
      </c>
      <c r="F1972" t="s">
        <v>16</v>
      </c>
      <c r="G1972" t="s">
        <v>17</v>
      </c>
      <c r="H1972" t="s">
        <v>18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3962</v>
      </c>
      <c r="O1972" s="8">
        <f>E1972/D1972*100</f>
        <v>1131.8</v>
      </c>
      <c r="P1972" s="12">
        <f>E1972/L1972</f>
        <v>80.727532097004286</v>
      </c>
      <c r="Q1972" t="str">
        <f>LEFT(N1972,SEARCH("/",N1972,1)-1)</f>
        <v>technology</v>
      </c>
      <c r="R1972" t="str">
        <f>RIGHT(N1972,LEN(N1972)-SEARCH("/",N1972,1))</f>
        <v>hardware</v>
      </c>
      <c r="S1972" s="15">
        <f t="shared" si="60"/>
        <v>41324.193298611113</v>
      </c>
      <c r="T1972" s="15">
        <f t="shared" si="61"/>
        <v>41384.151631944449</v>
      </c>
    </row>
    <row r="1973" spans="1:20" ht="60" x14ac:dyDescent="0.25">
      <c r="A1973">
        <v>1971</v>
      </c>
      <c r="B1973" s="3" t="s">
        <v>4021</v>
      </c>
      <c r="C1973" s="3" t="s">
        <v>4022</v>
      </c>
      <c r="D1973" s="12">
        <v>400000</v>
      </c>
      <c r="E1973" s="12">
        <v>1052110.8700000001</v>
      </c>
      <c r="F1973" t="s">
        <v>16</v>
      </c>
      <c r="G1973" t="s">
        <v>17</v>
      </c>
      <c r="H1973" t="s">
        <v>18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3962</v>
      </c>
      <c r="O1973" s="8">
        <f>E1973/D1973*100</f>
        <v>263.02771750000005</v>
      </c>
      <c r="P1973" s="12">
        <f>E1973/L1973</f>
        <v>272.35590732591254</v>
      </c>
      <c r="Q1973" t="str">
        <f>LEFT(N1973,SEARCH("/",N1973,1)-1)</f>
        <v>technology</v>
      </c>
      <c r="R1973" t="str">
        <f>RIGHT(N1973,LEN(N1973)-SEARCH("/",N1973,1))</f>
        <v>hardware</v>
      </c>
      <c r="S1973" s="15">
        <f t="shared" si="60"/>
        <v>41561.500706018516</v>
      </c>
      <c r="T1973" s="15">
        <f t="shared" si="61"/>
        <v>41593.166666666664</v>
      </c>
    </row>
    <row r="1974" spans="1:20" ht="60" x14ac:dyDescent="0.25">
      <c r="A1974">
        <v>1972</v>
      </c>
      <c r="B1974" s="3" t="s">
        <v>4023</v>
      </c>
      <c r="C1974" s="3" t="s">
        <v>4024</v>
      </c>
      <c r="D1974" s="12">
        <v>2500</v>
      </c>
      <c r="E1974" s="12">
        <v>16862</v>
      </c>
      <c r="F1974" t="s">
        <v>16</v>
      </c>
      <c r="G1974" t="s">
        <v>17</v>
      </c>
      <c r="H1974" t="s">
        <v>18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3962</v>
      </c>
      <c r="O1974" s="8">
        <f>E1974/D1974*100</f>
        <v>674.48</v>
      </c>
      <c r="P1974" s="12">
        <f>E1974/L1974</f>
        <v>70.848739495798313</v>
      </c>
      <c r="Q1974" t="str">
        <f>LEFT(N1974,SEARCH("/",N1974,1)-1)</f>
        <v>technology</v>
      </c>
      <c r="R1974" t="str">
        <f>RIGHT(N1974,LEN(N1974)-SEARCH("/",N1974,1))</f>
        <v>hardware</v>
      </c>
      <c r="S1974" s="15">
        <f t="shared" si="60"/>
        <v>41201.012083333335</v>
      </c>
      <c r="T1974" s="15">
        <f t="shared" si="61"/>
        <v>41231.053749999999</v>
      </c>
    </row>
    <row r="1975" spans="1:20" ht="60" x14ac:dyDescent="0.25">
      <c r="A1975">
        <v>1973</v>
      </c>
      <c r="B1975" s="3" t="s">
        <v>4025</v>
      </c>
      <c r="C1975" s="3" t="s">
        <v>4026</v>
      </c>
      <c r="D1975" s="12">
        <v>198000</v>
      </c>
      <c r="E1975" s="12">
        <v>508525.01</v>
      </c>
      <c r="F1975" t="s">
        <v>16</v>
      </c>
      <c r="G1975" t="s">
        <v>17</v>
      </c>
      <c r="H1975" t="s">
        <v>18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3962</v>
      </c>
      <c r="O1975" s="8">
        <f>E1975/D1975*100</f>
        <v>256.83081313131316</v>
      </c>
      <c r="P1975" s="12">
        <f>E1975/L1975</f>
        <v>247.94003412969283</v>
      </c>
      <c r="Q1975" t="str">
        <f>LEFT(N1975,SEARCH("/",N1975,1)-1)</f>
        <v>technology</v>
      </c>
      <c r="R1975" t="str">
        <f>RIGHT(N1975,LEN(N1975)-SEARCH("/",N1975,1))</f>
        <v>hardware</v>
      </c>
      <c r="S1975" s="15">
        <f t="shared" si="60"/>
        <v>42549.722962962958</v>
      </c>
      <c r="T1975" s="15">
        <f t="shared" si="61"/>
        <v>42588.291666666672</v>
      </c>
    </row>
    <row r="1976" spans="1:20" ht="60" x14ac:dyDescent="0.25">
      <c r="A1976">
        <v>1974</v>
      </c>
      <c r="B1976" s="3" t="s">
        <v>4027</v>
      </c>
      <c r="C1976" s="3" t="s">
        <v>4028</v>
      </c>
      <c r="D1976" s="12">
        <v>20000</v>
      </c>
      <c r="E1976" s="12">
        <v>75099.199999999997</v>
      </c>
      <c r="F1976" t="s">
        <v>16</v>
      </c>
      <c r="G1976" t="s">
        <v>24</v>
      </c>
      <c r="H1976" t="s">
        <v>25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3962</v>
      </c>
      <c r="O1976" s="8">
        <f>E1976/D1976*100</f>
        <v>375.49599999999998</v>
      </c>
      <c r="P1976" s="12">
        <f>E1976/L1976</f>
        <v>186.81393034825871</v>
      </c>
      <c r="Q1976" t="str">
        <f>LEFT(N1976,SEARCH("/",N1976,1)-1)</f>
        <v>technology</v>
      </c>
      <c r="R1976" t="str">
        <f>RIGHT(N1976,LEN(N1976)-SEARCH("/",N1976,1))</f>
        <v>hardware</v>
      </c>
      <c r="S1976" s="15">
        <f t="shared" si="60"/>
        <v>41445.334131944444</v>
      </c>
      <c r="T1976" s="15">
        <f t="shared" si="61"/>
        <v>41505.334131944444</v>
      </c>
    </row>
    <row r="1977" spans="1:20" ht="30" x14ac:dyDescent="0.25">
      <c r="A1977">
        <v>1975</v>
      </c>
      <c r="B1977" s="3" t="s">
        <v>4029</v>
      </c>
      <c r="C1977" s="3" t="s">
        <v>4030</v>
      </c>
      <c r="D1977" s="12">
        <v>16000</v>
      </c>
      <c r="E1977" s="12">
        <v>33393.339999999997</v>
      </c>
      <c r="F1977" t="s">
        <v>16</v>
      </c>
      <c r="G1977" t="s">
        <v>17</v>
      </c>
      <c r="H1977" t="s">
        <v>18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3962</v>
      </c>
      <c r="O1977" s="8">
        <f>E1977/D1977*100</f>
        <v>208.70837499999996</v>
      </c>
      <c r="P1977" s="12">
        <f>E1977/L1977</f>
        <v>131.98948616600788</v>
      </c>
      <c r="Q1977" t="str">
        <f>LEFT(N1977,SEARCH("/",N1977,1)-1)</f>
        <v>technology</v>
      </c>
      <c r="R1977" t="str">
        <f>RIGHT(N1977,LEN(N1977)-SEARCH("/",N1977,1))</f>
        <v>hardware</v>
      </c>
      <c r="S1977" s="15">
        <f t="shared" si="60"/>
        <v>41313.755219907405</v>
      </c>
      <c r="T1977" s="15">
        <f t="shared" si="61"/>
        <v>41343.755219907405</v>
      </c>
    </row>
    <row r="1978" spans="1:20" ht="30" x14ac:dyDescent="0.25">
      <c r="A1978">
        <v>1976</v>
      </c>
      <c r="B1978" s="3" t="s">
        <v>4031</v>
      </c>
      <c r="C1978" s="3" t="s">
        <v>4032</v>
      </c>
      <c r="D1978" s="12">
        <v>4000</v>
      </c>
      <c r="E1978" s="12">
        <v>13864</v>
      </c>
      <c r="F1978" t="s">
        <v>16</v>
      </c>
      <c r="G1978" t="s">
        <v>24</v>
      </c>
      <c r="H1978" t="s">
        <v>25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3962</v>
      </c>
      <c r="O1978" s="8">
        <f>E1978/D1978*100</f>
        <v>346.6</v>
      </c>
      <c r="P1978" s="12">
        <f>E1978/L1978</f>
        <v>29.310782241014799</v>
      </c>
      <c r="Q1978" t="str">
        <f>LEFT(N1978,SEARCH("/",N1978,1)-1)</f>
        <v>technology</v>
      </c>
      <c r="R1978" t="str">
        <f>RIGHT(N1978,LEN(N1978)-SEARCH("/",N1978,1))</f>
        <v>hardware</v>
      </c>
      <c r="S1978" s="15">
        <f t="shared" si="60"/>
        <v>41438.899594907409</v>
      </c>
      <c r="T1978" s="15">
        <f t="shared" si="61"/>
        <v>41468.899594907409</v>
      </c>
    </row>
    <row r="1979" spans="1:20" ht="45" x14ac:dyDescent="0.25">
      <c r="A1979">
        <v>1977</v>
      </c>
      <c r="B1979" s="3" t="s">
        <v>4033</v>
      </c>
      <c r="C1979" s="3" t="s">
        <v>4034</v>
      </c>
      <c r="D1979" s="12">
        <v>50000</v>
      </c>
      <c r="E1979" s="12">
        <v>201165</v>
      </c>
      <c r="F1979" t="s">
        <v>16</v>
      </c>
      <c r="G1979" t="s">
        <v>17</v>
      </c>
      <c r="H1979" t="s">
        <v>18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3962</v>
      </c>
      <c r="O1979" s="8">
        <f>E1979/D1979*100</f>
        <v>402.33</v>
      </c>
      <c r="P1979" s="12">
        <f>E1979/L1979</f>
        <v>245.02436053593178</v>
      </c>
      <c r="Q1979" t="str">
        <f>LEFT(N1979,SEARCH("/",N1979,1)-1)</f>
        <v>technology</v>
      </c>
      <c r="R1979" t="str">
        <f>RIGHT(N1979,LEN(N1979)-SEARCH("/",N1979,1))</f>
        <v>hardware</v>
      </c>
      <c r="S1979" s="15">
        <f t="shared" si="60"/>
        <v>42311.216898148152</v>
      </c>
      <c r="T1979" s="15">
        <f t="shared" si="61"/>
        <v>42357.332638888889</v>
      </c>
    </row>
    <row r="1980" spans="1:20" ht="60" x14ac:dyDescent="0.25">
      <c r="A1980">
        <v>1978</v>
      </c>
      <c r="B1980" s="3" t="s">
        <v>4035</v>
      </c>
      <c r="C1980" s="3" t="s">
        <v>4036</v>
      </c>
      <c r="D1980" s="12">
        <v>50000</v>
      </c>
      <c r="E1980" s="12">
        <v>513422.57</v>
      </c>
      <c r="F1980" t="s">
        <v>16</v>
      </c>
      <c r="G1980" t="s">
        <v>17</v>
      </c>
      <c r="H1980" t="s">
        <v>18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3962</v>
      </c>
      <c r="O1980" s="8">
        <f>E1980/D1980*100</f>
        <v>1026.8451399999999</v>
      </c>
      <c r="P1980" s="12">
        <f>E1980/L1980</f>
        <v>1323.2540463917526</v>
      </c>
      <c r="Q1980" t="str">
        <f>LEFT(N1980,SEARCH("/",N1980,1)-1)</f>
        <v>technology</v>
      </c>
      <c r="R1980" t="str">
        <f>RIGHT(N1980,LEN(N1980)-SEARCH("/",N1980,1))</f>
        <v>hardware</v>
      </c>
      <c r="S1980" s="15">
        <f t="shared" si="60"/>
        <v>41039.225601851853</v>
      </c>
      <c r="T1980" s="15">
        <f t="shared" si="61"/>
        <v>41072.291666666664</v>
      </c>
    </row>
    <row r="1981" spans="1:20" ht="45" x14ac:dyDescent="0.25">
      <c r="A1981">
        <v>1979</v>
      </c>
      <c r="B1981" s="3" t="s">
        <v>4037</v>
      </c>
      <c r="C1981" s="3" t="s">
        <v>4038</v>
      </c>
      <c r="D1981" s="12">
        <v>200000</v>
      </c>
      <c r="E1981" s="12">
        <v>229802.31</v>
      </c>
      <c r="F1981" t="s">
        <v>16</v>
      </c>
      <c r="G1981" t="s">
        <v>17</v>
      </c>
      <c r="H1981" t="s">
        <v>18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3962</v>
      </c>
      <c r="O1981" s="8">
        <f>E1981/D1981*100</f>
        <v>114.901155</v>
      </c>
      <c r="P1981" s="12">
        <f>E1981/L1981</f>
        <v>282.65966789667897</v>
      </c>
      <c r="Q1981" t="str">
        <f>LEFT(N1981,SEARCH("/",N1981,1)-1)</f>
        <v>technology</v>
      </c>
      <c r="R1981" t="str">
        <f>RIGHT(N1981,LEN(N1981)-SEARCH("/",N1981,1))</f>
        <v>hardware</v>
      </c>
      <c r="S1981" s="15">
        <f t="shared" si="60"/>
        <v>42290.460023148145</v>
      </c>
      <c r="T1981" s="15">
        <f t="shared" si="61"/>
        <v>42327.207638888889</v>
      </c>
    </row>
    <row r="1982" spans="1:20" ht="30" x14ac:dyDescent="0.25">
      <c r="A1982">
        <v>1980</v>
      </c>
      <c r="B1982" s="3" t="s">
        <v>4039</v>
      </c>
      <c r="C1982" s="3" t="s">
        <v>4040</v>
      </c>
      <c r="D1982" s="12">
        <v>50000</v>
      </c>
      <c r="E1982" s="12">
        <v>177412.01</v>
      </c>
      <c r="F1982" t="s">
        <v>16</v>
      </c>
      <c r="G1982" t="s">
        <v>502</v>
      </c>
      <c r="H1982" t="s">
        <v>55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3962</v>
      </c>
      <c r="O1982" s="8">
        <f>E1982/D1982*100</f>
        <v>354.82402000000002</v>
      </c>
      <c r="P1982" s="12">
        <f>E1982/L1982</f>
        <v>91.214401028277635</v>
      </c>
      <c r="Q1982" t="str">
        <f>LEFT(N1982,SEARCH("/",N1982,1)-1)</f>
        <v>technology</v>
      </c>
      <c r="R1982" t="str">
        <f>RIGHT(N1982,LEN(N1982)-SEARCH("/",N1982,1))</f>
        <v>hardware</v>
      </c>
      <c r="S1982" s="15">
        <f t="shared" si="60"/>
        <v>42423.542384259257</v>
      </c>
      <c r="T1982" s="15">
        <f t="shared" si="61"/>
        <v>42463.500717592593</v>
      </c>
    </row>
    <row r="1983" spans="1:20" ht="60" x14ac:dyDescent="0.25">
      <c r="A1983">
        <v>1981</v>
      </c>
      <c r="B1983" s="3" t="s">
        <v>4041</v>
      </c>
      <c r="C1983" s="3" t="s">
        <v>4042</v>
      </c>
      <c r="D1983" s="12">
        <v>7500</v>
      </c>
      <c r="E1983" s="12">
        <v>381</v>
      </c>
      <c r="F1983" t="s">
        <v>357</v>
      </c>
      <c r="G1983" t="s">
        <v>159</v>
      </c>
      <c r="H1983" t="s">
        <v>160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4043</v>
      </c>
      <c r="O1983" s="8">
        <f>E1983/D1983*100</f>
        <v>5.08</v>
      </c>
      <c r="P1983" s="12">
        <f>E1983/L1983</f>
        <v>31.75</v>
      </c>
      <c r="Q1983" t="str">
        <f>LEFT(N1983,SEARCH("/",N1983,1)-1)</f>
        <v>photography</v>
      </c>
      <c r="R1983" t="str">
        <f>RIGHT(N1983,LEN(N1983)-SEARCH("/",N1983,1))</f>
        <v>people</v>
      </c>
      <c r="S1983" s="15">
        <f t="shared" si="60"/>
        <v>41799.725289351853</v>
      </c>
      <c r="T1983" s="15">
        <f t="shared" si="61"/>
        <v>41829.725289351853</v>
      </c>
    </row>
    <row r="1984" spans="1:20" ht="45" x14ac:dyDescent="0.25">
      <c r="A1984">
        <v>1982</v>
      </c>
      <c r="B1984" s="3" t="s">
        <v>4044</v>
      </c>
      <c r="C1984" s="3" t="s">
        <v>4045</v>
      </c>
      <c r="D1984" s="12">
        <v>180000</v>
      </c>
      <c r="E1984" s="12">
        <v>0</v>
      </c>
      <c r="F1984" t="s">
        <v>357</v>
      </c>
      <c r="G1984" t="s">
        <v>273</v>
      </c>
      <c r="H1984" t="s">
        <v>274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4043</v>
      </c>
      <c r="O1984" s="8">
        <f>E1984/D1984*100</f>
        <v>0</v>
      </c>
      <c r="P1984" s="12" t="e">
        <f>E1984/L1984</f>
        <v>#DIV/0!</v>
      </c>
      <c r="Q1984" t="str">
        <f>LEFT(N1984,SEARCH("/",N1984,1)-1)</f>
        <v>photography</v>
      </c>
      <c r="R1984" t="str">
        <f>RIGHT(N1984,LEN(N1984)-SEARCH("/",N1984,1))</f>
        <v>people</v>
      </c>
      <c r="S1984" s="15">
        <f t="shared" si="60"/>
        <v>42678.586655092593</v>
      </c>
      <c r="T1984" s="15">
        <f t="shared" si="61"/>
        <v>42708.628321759257</v>
      </c>
    </row>
    <row r="1985" spans="1:20" ht="60" x14ac:dyDescent="0.25">
      <c r="A1985">
        <v>1983</v>
      </c>
      <c r="B1985" s="3" t="s">
        <v>4046</v>
      </c>
      <c r="C1985" s="3" t="s">
        <v>4047</v>
      </c>
      <c r="D1985" s="12">
        <v>33000</v>
      </c>
      <c r="E1985" s="12">
        <v>1419</v>
      </c>
      <c r="F1985" t="s">
        <v>357</v>
      </c>
      <c r="G1985" t="s">
        <v>17</v>
      </c>
      <c r="H1985" t="s">
        <v>18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4043</v>
      </c>
      <c r="O1985" s="8">
        <f>E1985/D1985*100</f>
        <v>4.3</v>
      </c>
      <c r="P1985" s="12">
        <f>E1985/L1985</f>
        <v>88.6875</v>
      </c>
      <c r="Q1985" t="str">
        <f>LEFT(N1985,SEARCH("/",N1985,1)-1)</f>
        <v>photography</v>
      </c>
      <c r="R1985" t="str">
        <f>RIGHT(N1985,LEN(N1985)-SEARCH("/",N1985,1))</f>
        <v>people</v>
      </c>
      <c r="S1985" s="15">
        <f t="shared" si="60"/>
        <v>42593.011782407411</v>
      </c>
      <c r="T1985" s="15">
        <f t="shared" si="61"/>
        <v>42615.291666666672</v>
      </c>
    </row>
    <row r="1986" spans="1:20" ht="60" x14ac:dyDescent="0.25">
      <c r="A1986">
        <v>1984</v>
      </c>
      <c r="B1986" s="3" t="s">
        <v>4048</v>
      </c>
      <c r="C1986" s="3" t="s">
        <v>4049</v>
      </c>
      <c r="D1986" s="12">
        <v>15000</v>
      </c>
      <c r="E1986" s="12">
        <v>3172</v>
      </c>
      <c r="F1986" t="s">
        <v>357</v>
      </c>
      <c r="G1986" t="s">
        <v>17</v>
      </c>
      <c r="H1986" t="s">
        <v>18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4043</v>
      </c>
      <c r="O1986" s="8">
        <f>E1986/D1986*100</f>
        <v>21.146666666666665</v>
      </c>
      <c r="P1986" s="12">
        <f>E1986/L1986</f>
        <v>453.14285714285717</v>
      </c>
      <c r="Q1986" t="str">
        <f>LEFT(N1986,SEARCH("/",N1986,1)-1)</f>
        <v>photography</v>
      </c>
      <c r="R1986" t="str">
        <f>RIGHT(N1986,LEN(N1986)-SEARCH("/",N1986,1))</f>
        <v>people</v>
      </c>
      <c r="S1986" s="15">
        <f t="shared" si="60"/>
        <v>41913.790289351848</v>
      </c>
      <c r="T1986" s="15">
        <f t="shared" si="61"/>
        <v>41973.831956018519</v>
      </c>
    </row>
    <row r="1987" spans="1:20" ht="60" x14ac:dyDescent="0.25">
      <c r="A1987">
        <v>1985</v>
      </c>
      <c r="B1987" s="3" t="s">
        <v>4050</v>
      </c>
      <c r="C1987" s="3" t="s">
        <v>4051</v>
      </c>
      <c r="D1987" s="12">
        <v>1600</v>
      </c>
      <c r="E1987" s="12">
        <v>51</v>
      </c>
      <c r="F1987" t="s">
        <v>357</v>
      </c>
      <c r="G1987" t="s">
        <v>24</v>
      </c>
      <c r="H1987" t="s">
        <v>25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4043</v>
      </c>
      <c r="O1987" s="8">
        <f>E1987/D1987*100</f>
        <v>3.1875</v>
      </c>
      <c r="P1987" s="12">
        <f>E1987/L1987</f>
        <v>12.75</v>
      </c>
      <c r="Q1987" t="str">
        <f>LEFT(N1987,SEARCH("/",N1987,1)-1)</f>
        <v>photography</v>
      </c>
      <c r="R1987" t="str">
        <f>RIGHT(N1987,LEN(N1987)-SEARCH("/",N1987,1))</f>
        <v>people</v>
      </c>
      <c r="S1987" s="15">
        <f t="shared" ref="S1987:S2050" si="62">(((J1987/60)/60)/24)+DATE(1970,1,1)</f>
        <v>42555.698738425926</v>
      </c>
      <c r="T1987" s="15">
        <f t="shared" ref="T1987:T2050" si="63">(((I1987/60)/60)/24)+DATE(1970,1,1)</f>
        <v>42584.958333333328</v>
      </c>
    </row>
    <row r="1988" spans="1:20" ht="60" x14ac:dyDescent="0.25">
      <c r="A1988">
        <v>1986</v>
      </c>
      <c r="B1988" s="3" t="s">
        <v>4052</v>
      </c>
      <c r="C1988" s="3" t="s">
        <v>4053</v>
      </c>
      <c r="D1988" s="12">
        <v>2000</v>
      </c>
      <c r="E1988" s="12">
        <v>1</v>
      </c>
      <c r="F1988" t="s">
        <v>357</v>
      </c>
      <c r="G1988" t="s">
        <v>24</v>
      </c>
      <c r="H1988" t="s">
        <v>25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4043</v>
      </c>
      <c r="O1988" s="8">
        <f>E1988/D1988*100</f>
        <v>0.05</v>
      </c>
      <c r="P1988" s="12">
        <f>E1988/L1988</f>
        <v>1</v>
      </c>
      <c r="Q1988" t="str">
        <f>LEFT(N1988,SEARCH("/",N1988,1)-1)</f>
        <v>photography</v>
      </c>
      <c r="R1988" t="str">
        <f>RIGHT(N1988,LEN(N1988)-SEARCH("/",N1988,1))</f>
        <v>people</v>
      </c>
      <c r="S1988" s="15">
        <f t="shared" si="62"/>
        <v>42413.433831018512</v>
      </c>
      <c r="T1988" s="15">
        <f t="shared" si="63"/>
        <v>42443.392164351855</v>
      </c>
    </row>
    <row r="1989" spans="1:20" ht="30" x14ac:dyDescent="0.25">
      <c r="A1989">
        <v>1987</v>
      </c>
      <c r="B1989" s="3" t="s">
        <v>4054</v>
      </c>
      <c r="C1989" s="3" t="s">
        <v>4055</v>
      </c>
      <c r="D1989" s="12">
        <v>5500</v>
      </c>
      <c r="E1989" s="12">
        <v>2336</v>
      </c>
      <c r="F1989" t="s">
        <v>357</v>
      </c>
      <c r="G1989" t="s">
        <v>24</v>
      </c>
      <c r="H1989" t="s">
        <v>25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4043</v>
      </c>
      <c r="O1989" s="8">
        <f>E1989/D1989*100</f>
        <v>42.472727272727276</v>
      </c>
      <c r="P1989" s="12">
        <f>E1989/L1989</f>
        <v>83.428571428571431</v>
      </c>
      <c r="Q1989" t="str">
        <f>LEFT(N1989,SEARCH("/",N1989,1)-1)</f>
        <v>photography</v>
      </c>
      <c r="R1989" t="str">
        <f>RIGHT(N1989,LEN(N1989)-SEARCH("/",N1989,1))</f>
        <v>people</v>
      </c>
      <c r="S1989" s="15">
        <f t="shared" si="62"/>
        <v>42034.639768518522</v>
      </c>
      <c r="T1989" s="15">
        <f t="shared" si="63"/>
        <v>42064.639768518522</v>
      </c>
    </row>
    <row r="1990" spans="1:20" x14ac:dyDescent="0.25">
      <c r="A1990">
        <v>1988</v>
      </c>
      <c r="B1990" s="3" t="s">
        <v>4056</v>
      </c>
      <c r="C1990" s="3" t="s">
        <v>4057</v>
      </c>
      <c r="D1990" s="12">
        <v>6000</v>
      </c>
      <c r="E1990" s="12">
        <v>25</v>
      </c>
      <c r="F1990" t="s">
        <v>357</v>
      </c>
      <c r="G1990" t="s">
        <v>17</v>
      </c>
      <c r="H1990" t="s">
        <v>18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4043</v>
      </c>
      <c r="O1990" s="8">
        <f>E1990/D1990*100</f>
        <v>0.41666666666666669</v>
      </c>
      <c r="P1990" s="12">
        <f>E1990/L1990</f>
        <v>25</v>
      </c>
      <c r="Q1990" t="str">
        <f>LEFT(N1990,SEARCH("/",N1990,1)-1)</f>
        <v>photography</v>
      </c>
      <c r="R1990" t="str">
        <f>RIGHT(N1990,LEN(N1990)-SEARCH("/",N1990,1))</f>
        <v>people</v>
      </c>
      <c r="S1990" s="15">
        <f t="shared" si="62"/>
        <v>42206.763217592597</v>
      </c>
      <c r="T1990" s="15">
        <f t="shared" si="63"/>
        <v>42236.763217592597</v>
      </c>
    </row>
    <row r="1991" spans="1:20" ht="45" x14ac:dyDescent="0.25">
      <c r="A1991">
        <v>1989</v>
      </c>
      <c r="B1991" s="3" t="s">
        <v>4058</v>
      </c>
      <c r="C1991" s="3" t="s">
        <v>4059</v>
      </c>
      <c r="D1991" s="12">
        <v>5000</v>
      </c>
      <c r="E1991" s="12">
        <v>50</v>
      </c>
      <c r="F1991" t="s">
        <v>357</v>
      </c>
      <c r="G1991" t="s">
        <v>17</v>
      </c>
      <c r="H1991" t="s">
        <v>18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4043</v>
      </c>
      <c r="O1991" s="8">
        <f>E1991/D1991*100</f>
        <v>1</v>
      </c>
      <c r="P1991" s="12">
        <f>E1991/L1991</f>
        <v>50</v>
      </c>
      <c r="Q1991" t="str">
        <f>LEFT(N1991,SEARCH("/",N1991,1)-1)</f>
        <v>photography</v>
      </c>
      <c r="R1991" t="str">
        <f>RIGHT(N1991,LEN(N1991)-SEARCH("/",N1991,1))</f>
        <v>people</v>
      </c>
      <c r="S1991" s="15">
        <f t="shared" si="62"/>
        <v>42685.680648148147</v>
      </c>
      <c r="T1991" s="15">
        <f t="shared" si="63"/>
        <v>42715.680648148147</v>
      </c>
    </row>
    <row r="1992" spans="1:20" ht="60" x14ac:dyDescent="0.25">
      <c r="A1992">
        <v>1990</v>
      </c>
      <c r="B1992" s="3" t="s">
        <v>4060</v>
      </c>
      <c r="C1992" s="3" t="s">
        <v>4061</v>
      </c>
      <c r="D1992" s="12">
        <v>3000</v>
      </c>
      <c r="E1992" s="12">
        <v>509</v>
      </c>
      <c r="F1992" t="s">
        <v>357</v>
      </c>
      <c r="G1992" t="s">
        <v>17</v>
      </c>
      <c r="H1992" t="s">
        <v>18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4043</v>
      </c>
      <c r="O1992" s="8">
        <f>E1992/D1992*100</f>
        <v>16.966666666666665</v>
      </c>
      <c r="P1992" s="12">
        <f>E1992/L1992</f>
        <v>101.8</v>
      </c>
      <c r="Q1992" t="str">
        <f>LEFT(N1992,SEARCH("/",N1992,1)-1)</f>
        <v>photography</v>
      </c>
      <c r="R1992" t="str">
        <f>RIGHT(N1992,LEN(N1992)-SEARCH("/",N1992,1))</f>
        <v>people</v>
      </c>
      <c r="S1992" s="15">
        <f t="shared" si="62"/>
        <v>42398.195972222224</v>
      </c>
      <c r="T1992" s="15">
        <f t="shared" si="63"/>
        <v>42413.195972222224</v>
      </c>
    </row>
    <row r="1993" spans="1:20" ht="30" x14ac:dyDescent="0.25">
      <c r="A1993">
        <v>1991</v>
      </c>
      <c r="B1993" s="3" t="s">
        <v>4062</v>
      </c>
      <c r="C1993" s="3" t="s">
        <v>4063</v>
      </c>
      <c r="D1993" s="12">
        <v>2000</v>
      </c>
      <c r="E1993" s="12">
        <v>140</v>
      </c>
      <c r="F1993" t="s">
        <v>357</v>
      </c>
      <c r="G1993" t="s">
        <v>17</v>
      </c>
      <c r="H1993" t="s">
        <v>18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4043</v>
      </c>
      <c r="O1993" s="8">
        <f>E1993/D1993*100</f>
        <v>7.0000000000000009</v>
      </c>
      <c r="P1993" s="12">
        <f>E1993/L1993</f>
        <v>46.666666666666664</v>
      </c>
      <c r="Q1993" t="str">
        <f>LEFT(N1993,SEARCH("/",N1993,1)-1)</f>
        <v>photography</v>
      </c>
      <c r="R1993" t="str">
        <f>RIGHT(N1993,LEN(N1993)-SEARCH("/",N1993,1))</f>
        <v>people</v>
      </c>
      <c r="S1993" s="15">
        <f t="shared" si="62"/>
        <v>42167.89335648148</v>
      </c>
      <c r="T1993" s="15">
        <f t="shared" si="63"/>
        <v>42188.89335648148</v>
      </c>
    </row>
    <row r="1994" spans="1:20" ht="30" x14ac:dyDescent="0.25">
      <c r="A1994">
        <v>1992</v>
      </c>
      <c r="B1994" s="3" t="s">
        <v>4064</v>
      </c>
      <c r="C1994" s="3" t="s">
        <v>4065</v>
      </c>
      <c r="D1994" s="12">
        <v>1500</v>
      </c>
      <c r="E1994" s="12">
        <v>2</v>
      </c>
      <c r="F1994" t="s">
        <v>357</v>
      </c>
      <c r="G1994" t="s">
        <v>17</v>
      </c>
      <c r="H1994" t="s">
        <v>18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4043</v>
      </c>
      <c r="O1994" s="8">
        <f>E1994/D1994*100</f>
        <v>0.13333333333333333</v>
      </c>
      <c r="P1994" s="12">
        <f>E1994/L1994</f>
        <v>1</v>
      </c>
      <c r="Q1994" t="str">
        <f>LEFT(N1994,SEARCH("/",N1994,1)-1)</f>
        <v>photography</v>
      </c>
      <c r="R1994" t="str">
        <f>RIGHT(N1994,LEN(N1994)-SEARCH("/",N1994,1))</f>
        <v>people</v>
      </c>
      <c r="S1994" s="15">
        <f t="shared" si="62"/>
        <v>42023.143414351856</v>
      </c>
      <c r="T1994" s="15">
        <f t="shared" si="63"/>
        <v>42053.143414351856</v>
      </c>
    </row>
    <row r="1995" spans="1:20" ht="60" x14ac:dyDescent="0.25">
      <c r="A1995">
        <v>1993</v>
      </c>
      <c r="B1995" s="3" t="s">
        <v>4066</v>
      </c>
      <c r="C1995" s="3" t="s">
        <v>4067</v>
      </c>
      <c r="D1995" s="12">
        <v>2000</v>
      </c>
      <c r="E1995" s="12">
        <v>0</v>
      </c>
      <c r="F1995" t="s">
        <v>357</v>
      </c>
      <c r="G1995" t="s">
        <v>24</v>
      </c>
      <c r="H1995" t="s">
        <v>25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4043</v>
      </c>
      <c r="O1995" s="8">
        <f>E1995/D1995*100</f>
        <v>0</v>
      </c>
      <c r="P1995" s="12" t="e">
        <f>E1995/L1995</f>
        <v>#DIV/0!</v>
      </c>
      <c r="Q1995" t="str">
        <f>LEFT(N1995,SEARCH("/",N1995,1)-1)</f>
        <v>photography</v>
      </c>
      <c r="R1995" t="str">
        <f>RIGHT(N1995,LEN(N1995)-SEARCH("/",N1995,1))</f>
        <v>people</v>
      </c>
      <c r="S1995" s="15">
        <f t="shared" si="62"/>
        <v>42329.58839120371</v>
      </c>
      <c r="T1995" s="15">
        <f t="shared" si="63"/>
        <v>42359.58839120371</v>
      </c>
    </row>
    <row r="1996" spans="1:20" ht="60" x14ac:dyDescent="0.25">
      <c r="A1996">
        <v>1994</v>
      </c>
      <c r="B1996" s="3" t="s">
        <v>4068</v>
      </c>
      <c r="C1996" s="3" t="s">
        <v>4069</v>
      </c>
      <c r="D1996" s="12">
        <v>3200</v>
      </c>
      <c r="E1996" s="12">
        <v>0</v>
      </c>
      <c r="F1996" t="s">
        <v>357</v>
      </c>
      <c r="G1996" t="s">
        <v>17</v>
      </c>
      <c r="H1996" t="s">
        <v>18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4043</v>
      </c>
      <c r="O1996" s="8">
        <f>E1996/D1996*100</f>
        <v>0</v>
      </c>
      <c r="P1996" s="12" t="e">
        <f>E1996/L1996</f>
        <v>#DIV/0!</v>
      </c>
      <c r="Q1996" t="str">
        <f>LEFT(N1996,SEARCH("/",N1996,1)-1)</f>
        <v>photography</v>
      </c>
      <c r="R1996" t="str">
        <f>RIGHT(N1996,LEN(N1996)-SEARCH("/",N1996,1))</f>
        <v>people</v>
      </c>
      <c r="S1996" s="15">
        <f t="shared" si="62"/>
        <v>42651.006273148145</v>
      </c>
      <c r="T1996" s="15">
        <f t="shared" si="63"/>
        <v>42711.047939814816</v>
      </c>
    </row>
    <row r="1997" spans="1:20" ht="60" x14ac:dyDescent="0.25">
      <c r="A1997">
        <v>1995</v>
      </c>
      <c r="B1997" s="3" t="s">
        <v>4070</v>
      </c>
      <c r="C1997" s="3" t="s">
        <v>4071</v>
      </c>
      <c r="D1997" s="12">
        <v>1000</v>
      </c>
      <c r="E1997" s="12">
        <v>78</v>
      </c>
      <c r="F1997" t="s">
        <v>357</v>
      </c>
      <c r="G1997" t="s">
        <v>159</v>
      </c>
      <c r="H1997" t="s">
        <v>160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4043</v>
      </c>
      <c r="O1997" s="8">
        <f>E1997/D1997*100</f>
        <v>7.8</v>
      </c>
      <c r="P1997" s="12">
        <f>E1997/L1997</f>
        <v>26</v>
      </c>
      <c r="Q1997" t="str">
        <f>LEFT(N1997,SEARCH("/",N1997,1)-1)</f>
        <v>photography</v>
      </c>
      <c r="R1997" t="str">
        <f>RIGHT(N1997,LEN(N1997)-SEARCH("/",N1997,1))</f>
        <v>people</v>
      </c>
      <c r="S1997" s="15">
        <f t="shared" si="62"/>
        <v>42181.902037037042</v>
      </c>
      <c r="T1997" s="15">
        <f t="shared" si="63"/>
        <v>42201.902037037042</v>
      </c>
    </row>
    <row r="1998" spans="1:20" ht="60" x14ac:dyDescent="0.25">
      <c r="A1998">
        <v>1996</v>
      </c>
      <c r="B1998" s="3" t="s">
        <v>4072</v>
      </c>
      <c r="C1998" s="3" t="s">
        <v>4073</v>
      </c>
      <c r="D1998" s="12">
        <v>133800</v>
      </c>
      <c r="E1998" s="12">
        <v>0</v>
      </c>
      <c r="F1998" t="s">
        <v>357</v>
      </c>
      <c r="G1998" t="s">
        <v>17</v>
      </c>
      <c r="H1998" t="s">
        <v>18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4043</v>
      </c>
      <c r="O1998" s="8">
        <f>E1998/D1998*100</f>
        <v>0</v>
      </c>
      <c r="P1998" s="12" t="e">
        <f>E1998/L1998</f>
        <v>#DIV/0!</v>
      </c>
      <c r="Q1998" t="str">
        <f>LEFT(N1998,SEARCH("/",N1998,1)-1)</f>
        <v>photography</v>
      </c>
      <c r="R1998" t="str">
        <f>RIGHT(N1998,LEN(N1998)-SEARCH("/",N1998,1))</f>
        <v>people</v>
      </c>
      <c r="S1998" s="15">
        <f t="shared" si="62"/>
        <v>41800.819571759261</v>
      </c>
      <c r="T1998" s="15">
        <f t="shared" si="63"/>
        <v>41830.819571759261</v>
      </c>
    </row>
    <row r="1999" spans="1:20" ht="60" x14ac:dyDescent="0.25">
      <c r="A1999">
        <v>1997</v>
      </c>
      <c r="B1999" s="3" t="s">
        <v>4074</v>
      </c>
      <c r="C1999" s="3" t="s">
        <v>4075</v>
      </c>
      <c r="D1999" s="12">
        <v>6500</v>
      </c>
      <c r="E1999" s="12">
        <v>0</v>
      </c>
      <c r="F1999" t="s">
        <v>357</v>
      </c>
      <c r="G1999" t="s">
        <v>17</v>
      </c>
      <c r="H1999" t="s">
        <v>18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4043</v>
      </c>
      <c r="O1999" s="8">
        <f>E1999/D1999*100</f>
        <v>0</v>
      </c>
      <c r="P1999" s="12" t="e">
        <f>E1999/L1999</f>
        <v>#DIV/0!</v>
      </c>
      <c r="Q1999" t="str">
        <f>LEFT(N1999,SEARCH("/",N1999,1)-1)</f>
        <v>photography</v>
      </c>
      <c r="R1999" t="str">
        <f>RIGHT(N1999,LEN(N1999)-SEARCH("/",N1999,1))</f>
        <v>people</v>
      </c>
      <c r="S1999" s="15">
        <f t="shared" si="62"/>
        <v>41847.930694444447</v>
      </c>
      <c r="T1999" s="15">
        <f t="shared" si="63"/>
        <v>41877.930694444447</v>
      </c>
    </row>
    <row r="2000" spans="1:20" ht="60" x14ac:dyDescent="0.25">
      <c r="A2000">
        <v>1998</v>
      </c>
      <c r="B2000" s="3" t="s">
        <v>4076</v>
      </c>
      <c r="C2000" s="3" t="s">
        <v>4077</v>
      </c>
      <c r="D2000" s="12">
        <v>2500</v>
      </c>
      <c r="E2000" s="12">
        <v>655</v>
      </c>
      <c r="F2000" t="s">
        <v>357</v>
      </c>
      <c r="G2000" t="s">
        <v>17</v>
      </c>
      <c r="H2000" t="s">
        <v>18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4043</v>
      </c>
      <c r="O2000" s="8">
        <f>E2000/D2000*100</f>
        <v>26.200000000000003</v>
      </c>
      <c r="P2000" s="12">
        <f>E2000/L2000</f>
        <v>218.33333333333334</v>
      </c>
      <c r="Q2000" t="str">
        <f>LEFT(N2000,SEARCH("/",N2000,1)-1)</f>
        <v>photography</v>
      </c>
      <c r="R2000" t="str">
        <f>RIGHT(N2000,LEN(N2000)-SEARCH("/",N2000,1))</f>
        <v>people</v>
      </c>
      <c r="S2000" s="15">
        <f t="shared" si="62"/>
        <v>41807.118495370371</v>
      </c>
      <c r="T2000" s="15">
        <f t="shared" si="63"/>
        <v>41852.118495370371</v>
      </c>
    </row>
    <row r="2001" spans="1:20" ht="45" x14ac:dyDescent="0.25">
      <c r="A2001">
        <v>1999</v>
      </c>
      <c r="B2001" s="3" t="s">
        <v>4078</v>
      </c>
      <c r="C2001" s="3" t="s">
        <v>4079</v>
      </c>
      <c r="D2001" s="12">
        <v>31000</v>
      </c>
      <c r="E2001" s="12">
        <v>236</v>
      </c>
      <c r="F2001" t="s">
        <v>357</v>
      </c>
      <c r="G2001" t="s">
        <v>24</v>
      </c>
      <c r="H2001" t="s">
        <v>25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4043</v>
      </c>
      <c r="O2001" s="8">
        <f>E2001/D2001*100</f>
        <v>0.76129032258064511</v>
      </c>
      <c r="P2001" s="12">
        <f>E2001/L2001</f>
        <v>33.714285714285715</v>
      </c>
      <c r="Q2001" t="str">
        <f>LEFT(N2001,SEARCH("/",N2001,1)-1)</f>
        <v>photography</v>
      </c>
      <c r="R2001" t="str">
        <f>RIGHT(N2001,LEN(N2001)-SEARCH("/",N2001,1))</f>
        <v>people</v>
      </c>
      <c r="S2001" s="15">
        <f t="shared" si="62"/>
        <v>41926.482731481483</v>
      </c>
      <c r="T2001" s="15">
        <f t="shared" si="63"/>
        <v>41956.524398148147</v>
      </c>
    </row>
    <row r="2002" spans="1:20" ht="60" x14ac:dyDescent="0.25">
      <c r="A2002">
        <v>2000</v>
      </c>
      <c r="B2002" s="3" t="s">
        <v>4080</v>
      </c>
      <c r="C2002" s="3" t="s">
        <v>4081</v>
      </c>
      <c r="D2002" s="12">
        <v>5000</v>
      </c>
      <c r="E2002" s="12">
        <v>625</v>
      </c>
      <c r="F2002" t="s">
        <v>357</v>
      </c>
      <c r="G2002" t="s">
        <v>159</v>
      </c>
      <c r="H2002" t="s">
        <v>160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4043</v>
      </c>
      <c r="O2002" s="8">
        <f>E2002/D2002*100</f>
        <v>12.5</v>
      </c>
      <c r="P2002" s="12">
        <f>E2002/L2002</f>
        <v>25</v>
      </c>
      <c r="Q2002" t="str">
        <f>LEFT(N2002,SEARCH("/",N2002,1)-1)</f>
        <v>photography</v>
      </c>
      <c r="R2002" t="str">
        <f>RIGHT(N2002,LEN(N2002)-SEARCH("/",N2002,1))</f>
        <v>people</v>
      </c>
      <c r="S2002" s="15">
        <f t="shared" si="62"/>
        <v>42345.951539351852</v>
      </c>
      <c r="T2002" s="15">
        <f t="shared" si="63"/>
        <v>42375.951539351852</v>
      </c>
    </row>
    <row r="2003" spans="1:20" ht="45" x14ac:dyDescent="0.25">
      <c r="A2003">
        <v>2001</v>
      </c>
      <c r="B2003" s="3" t="s">
        <v>4082</v>
      </c>
      <c r="C2003" s="3" t="s">
        <v>4083</v>
      </c>
      <c r="D2003" s="12">
        <v>55000</v>
      </c>
      <c r="E2003" s="12">
        <v>210171</v>
      </c>
      <c r="F2003" t="s">
        <v>16</v>
      </c>
      <c r="G2003" t="s">
        <v>502</v>
      </c>
      <c r="H2003" t="s">
        <v>55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3962</v>
      </c>
      <c r="O2003" s="8">
        <f>E2003/D2003*100</f>
        <v>382.12909090909091</v>
      </c>
      <c r="P2003" s="12">
        <f>E2003/L2003</f>
        <v>128.38790470372632</v>
      </c>
      <c r="Q2003" t="str">
        <f>LEFT(N2003,SEARCH("/",N2003,1)-1)</f>
        <v>technology</v>
      </c>
      <c r="R2003" t="str">
        <f>RIGHT(N2003,LEN(N2003)-SEARCH("/",N2003,1))</f>
        <v>hardware</v>
      </c>
      <c r="S2003" s="15">
        <f t="shared" si="62"/>
        <v>42136.209675925929</v>
      </c>
      <c r="T2003" s="15">
        <f t="shared" si="63"/>
        <v>42167.833333333328</v>
      </c>
    </row>
    <row r="2004" spans="1:20" ht="45" x14ac:dyDescent="0.25">
      <c r="A2004">
        <v>2002</v>
      </c>
      <c r="B2004" s="3" t="s">
        <v>4084</v>
      </c>
      <c r="C2004" s="3" t="s">
        <v>4085</v>
      </c>
      <c r="D2004" s="12">
        <v>50000</v>
      </c>
      <c r="E2004" s="12">
        <v>108397.11</v>
      </c>
      <c r="F2004" t="s">
        <v>16</v>
      </c>
      <c r="G2004" t="s">
        <v>17</v>
      </c>
      <c r="H2004" t="s">
        <v>18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3962</v>
      </c>
      <c r="O2004" s="8">
        <f>E2004/D2004*100</f>
        <v>216.79422000000002</v>
      </c>
      <c r="P2004" s="12">
        <f>E2004/L2004</f>
        <v>78.834261818181815</v>
      </c>
      <c r="Q2004" t="str">
        <f>LEFT(N2004,SEARCH("/",N2004,1)-1)</f>
        <v>technology</v>
      </c>
      <c r="R2004" t="str">
        <f>RIGHT(N2004,LEN(N2004)-SEARCH("/",N2004,1))</f>
        <v>hardware</v>
      </c>
      <c r="S2004" s="15">
        <f t="shared" si="62"/>
        <v>42728.71230324074</v>
      </c>
      <c r="T2004" s="15">
        <f t="shared" si="63"/>
        <v>42758.71230324074</v>
      </c>
    </row>
    <row r="2005" spans="1:20" ht="60" x14ac:dyDescent="0.25">
      <c r="A2005">
        <v>2003</v>
      </c>
      <c r="B2005" s="3" t="s">
        <v>4086</v>
      </c>
      <c r="C2005" s="3" t="s">
        <v>4087</v>
      </c>
      <c r="D2005" s="12">
        <v>500</v>
      </c>
      <c r="E2005" s="12">
        <v>1560</v>
      </c>
      <c r="F2005" t="s">
        <v>16</v>
      </c>
      <c r="G2005" t="s">
        <v>17</v>
      </c>
      <c r="H2005" t="s">
        <v>18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3962</v>
      </c>
      <c r="O2005" s="8">
        <f>E2005/D2005*100</f>
        <v>312</v>
      </c>
      <c r="P2005" s="12">
        <f>E2005/L2005</f>
        <v>91.764705882352942</v>
      </c>
      <c r="Q2005" t="str">
        <f>LEFT(N2005,SEARCH("/",N2005,1)-1)</f>
        <v>technology</v>
      </c>
      <c r="R2005" t="str">
        <f>RIGHT(N2005,LEN(N2005)-SEARCH("/",N2005,1))</f>
        <v>hardware</v>
      </c>
      <c r="S2005" s="15">
        <f t="shared" si="62"/>
        <v>40347.125601851854</v>
      </c>
      <c r="T2005" s="15">
        <f t="shared" si="63"/>
        <v>40361.958333333336</v>
      </c>
    </row>
    <row r="2006" spans="1:20" ht="60" x14ac:dyDescent="0.25">
      <c r="A2006">
        <v>2004</v>
      </c>
      <c r="B2006" s="3" t="s">
        <v>4088</v>
      </c>
      <c r="C2006" s="3" t="s">
        <v>4089</v>
      </c>
      <c r="D2006" s="12">
        <v>50000</v>
      </c>
      <c r="E2006" s="12">
        <v>117210.24000000001</v>
      </c>
      <c r="F2006" t="s">
        <v>16</v>
      </c>
      <c r="G2006" t="s">
        <v>17</v>
      </c>
      <c r="H2006" t="s">
        <v>18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3962</v>
      </c>
      <c r="O2006" s="8">
        <f>E2006/D2006*100</f>
        <v>234.42048</v>
      </c>
      <c r="P2006" s="12">
        <f>E2006/L2006</f>
        <v>331.10237288135596</v>
      </c>
      <c r="Q2006" t="str">
        <f>LEFT(N2006,SEARCH("/",N2006,1)-1)</f>
        <v>technology</v>
      </c>
      <c r="R2006" t="str">
        <f>RIGHT(N2006,LEN(N2006)-SEARCH("/",N2006,1))</f>
        <v>hardware</v>
      </c>
      <c r="S2006" s="15">
        <f t="shared" si="62"/>
        <v>41800.604895833334</v>
      </c>
      <c r="T2006" s="15">
        <f t="shared" si="63"/>
        <v>41830.604895833334</v>
      </c>
    </row>
    <row r="2007" spans="1:20" ht="60" x14ac:dyDescent="0.25">
      <c r="A2007">
        <v>2005</v>
      </c>
      <c r="B2007" s="3" t="s">
        <v>4090</v>
      </c>
      <c r="C2007" s="3" t="s">
        <v>4091</v>
      </c>
      <c r="D2007" s="12">
        <v>30000</v>
      </c>
      <c r="E2007" s="12">
        <v>37104.03</v>
      </c>
      <c r="F2007" t="s">
        <v>16</v>
      </c>
      <c r="G2007" t="s">
        <v>17</v>
      </c>
      <c r="H2007" t="s">
        <v>18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3962</v>
      </c>
      <c r="O2007" s="8">
        <f>E2007/D2007*100</f>
        <v>123.68010000000001</v>
      </c>
      <c r="P2007" s="12">
        <f>E2007/L2007</f>
        <v>194.26193717277485</v>
      </c>
      <c r="Q2007" t="str">
        <f>LEFT(N2007,SEARCH("/",N2007,1)-1)</f>
        <v>technology</v>
      </c>
      <c r="R2007" t="str">
        <f>RIGHT(N2007,LEN(N2007)-SEARCH("/",N2007,1))</f>
        <v>hardware</v>
      </c>
      <c r="S2007" s="15">
        <f t="shared" si="62"/>
        <v>41535.812708333331</v>
      </c>
      <c r="T2007" s="15">
        <f t="shared" si="63"/>
        <v>41563.165972222225</v>
      </c>
    </row>
    <row r="2008" spans="1:20" ht="60" x14ac:dyDescent="0.25">
      <c r="A2008">
        <v>2006</v>
      </c>
      <c r="B2008" s="3" t="s">
        <v>4092</v>
      </c>
      <c r="C2008" s="3" t="s">
        <v>4093</v>
      </c>
      <c r="D2008" s="12">
        <v>50000</v>
      </c>
      <c r="E2008" s="12">
        <v>123920</v>
      </c>
      <c r="F2008" t="s">
        <v>16</v>
      </c>
      <c r="G2008" t="s">
        <v>17</v>
      </c>
      <c r="H2008" t="s">
        <v>18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3962</v>
      </c>
      <c r="O2008" s="8">
        <f>E2008/D2008*100</f>
        <v>247.84</v>
      </c>
      <c r="P2008" s="12">
        <f>E2008/L2008</f>
        <v>408.97689768976898</v>
      </c>
      <c r="Q2008" t="str">
        <f>LEFT(N2008,SEARCH("/",N2008,1)-1)</f>
        <v>technology</v>
      </c>
      <c r="R2008" t="str">
        <f>RIGHT(N2008,LEN(N2008)-SEARCH("/",N2008,1))</f>
        <v>hardware</v>
      </c>
      <c r="S2008" s="15">
        <f t="shared" si="62"/>
        <v>41941.500520833331</v>
      </c>
      <c r="T2008" s="15">
        <f t="shared" si="63"/>
        <v>41976.542187500003</v>
      </c>
    </row>
    <row r="2009" spans="1:20" ht="60" x14ac:dyDescent="0.25">
      <c r="A2009">
        <v>2007</v>
      </c>
      <c r="B2009" s="3" t="s">
        <v>4094</v>
      </c>
      <c r="C2009" s="3" t="s">
        <v>4095</v>
      </c>
      <c r="D2009" s="12">
        <v>10000</v>
      </c>
      <c r="E2009" s="12">
        <v>11570.92</v>
      </c>
      <c r="F2009" t="s">
        <v>16</v>
      </c>
      <c r="G2009" t="s">
        <v>17</v>
      </c>
      <c r="H2009" t="s">
        <v>18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3962</v>
      </c>
      <c r="O2009" s="8">
        <f>E2009/D2009*100</f>
        <v>115.7092</v>
      </c>
      <c r="P2009" s="12">
        <f>E2009/L2009</f>
        <v>84.459270072992695</v>
      </c>
      <c r="Q2009" t="str">
        <f>LEFT(N2009,SEARCH("/",N2009,1)-1)</f>
        <v>technology</v>
      </c>
      <c r="R2009" t="str">
        <f>RIGHT(N2009,LEN(N2009)-SEARCH("/",N2009,1))</f>
        <v>hardware</v>
      </c>
      <c r="S2009" s="15">
        <f t="shared" si="62"/>
        <v>40347.837800925925</v>
      </c>
      <c r="T2009" s="15">
        <f t="shared" si="63"/>
        <v>40414.166666666664</v>
      </c>
    </row>
    <row r="2010" spans="1:20" ht="60" x14ac:dyDescent="0.25">
      <c r="A2010">
        <v>2008</v>
      </c>
      <c r="B2010" s="3" t="s">
        <v>4096</v>
      </c>
      <c r="C2010" s="3" t="s">
        <v>4097</v>
      </c>
      <c r="D2010" s="12">
        <v>1570.79</v>
      </c>
      <c r="E2010" s="12">
        <v>1839</v>
      </c>
      <c r="F2010" t="s">
        <v>16</v>
      </c>
      <c r="G2010" t="s">
        <v>17</v>
      </c>
      <c r="H2010" t="s">
        <v>18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3962</v>
      </c>
      <c r="O2010" s="8">
        <f>E2010/D2010*100</f>
        <v>117.07484768810599</v>
      </c>
      <c r="P2010" s="12">
        <f>E2010/L2010</f>
        <v>44.853658536585364</v>
      </c>
      <c r="Q2010" t="str">
        <f>LEFT(N2010,SEARCH("/",N2010,1)-1)</f>
        <v>technology</v>
      </c>
      <c r="R2010" t="str">
        <f>RIGHT(N2010,LEN(N2010)-SEARCH("/",N2010,1))</f>
        <v>hardware</v>
      </c>
      <c r="S2010" s="15">
        <f t="shared" si="62"/>
        <v>40761.604421296295</v>
      </c>
      <c r="T2010" s="15">
        <f t="shared" si="63"/>
        <v>40805.604421296295</v>
      </c>
    </row>
    <row r="2011" spans="1:20" ht="60" x14ac:dyDescent="0.25">
      <c r="A2011">
        <v>2009</v>
      </c>
      <c r="B2011" s="3" t="s">
        <v>4098</v>
      </c>
      <c r="C2011" s="3" t="s">
        <v>4099</v>
      </c>
      <c r="D2011" s="12">
        <v>50000</v>
      </c>
      <c r="E2011" s="12">
        <v>152579</v>
      </c>
      <c r="F2011" t="s">
        <v>16</v>
      </c>
      <c r="G2011" t="s">
        <v>502</v>
      </c>
      <c r="H2011" t="s">
        <v>55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3962</v>
      </c>
      <c r="O2011" s="8">
        <f>E2011/D2011*100</f>
        <v>305.15800000000002</v>
      </c>
      <c r="P2011" s="12">
        <f>E2011/L2011</f>
        <v>383.3643216080402</v>
      </c>
      <c r="Q2011" t="str">
        <f>LEFT(N2011,SEARCH("/",N2011,1)-1)</f>
        <v>technology</v>
      </c>
      <c r="R2011" t="str">
        <f>RIGHT(N2011,LEN(N2011)-SEARCH("/",N2011,1))</f>
        <v>hardware</v>
      </c>
      <c r="S2011" s="15">
        <f t="shared" si="62"/>
        <v>42661.323414351849</v>
      </c>
      <c r="T2011" s="15">
        <f t="shared" si="63"/>
        <v>42697.365081018521</v>
      </c>
    </row>
    <row r="2012" spans="1:20" ht="30" x14ac:dyDescent="0.25">
      <c r="A2012">
        <v>2010</v>
      </c>
      <c r="B2012" s="3" t="s">
        <v>4100</v>
      </c>
      <c r="C2012" s="3" t="s">
        <v>4101</v>
      </c>
      <c r="D2012" s="12">
        <v>30000</v>
      </c>
      <c r="E2012" s="12">
        <v>96015.9</v>
      </c>
      <c r="F2012" t="s">
        <v>16</v>
      </c>
      <c r="G2012" t="s">
        <v>17</v>
      </c>
      <c r="H2012" t="s">
        <v>18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3962</v>
      </c>
      <c r="O2012" s="8">
        <f>E2012/D2012*100</f>
        <v>320.05299999999994</v>
      </c>
      <c r="P2012" s="12">
        <f>E2012/L2012</f>
        <v>55.276856649395505</v>
      </c>
      <c r="Q2012" t="str">
        <f>LEFT(N2012,SEARCH("/",N2012,1)-1)</f>
        <v>technology</v>
      </c>
      <c r="R2012" t="str">
        <f>RIGHT(N2012,LEN(N2012)-SEARCH("/",N2012,1))</f>
        <v>hardware</v>
      </c>
      <c r="S2012" s="15">
        <f t="shared" si="62"/>
        <v>42570.996423611112</v>
      </c>
      <c r="T2012" s="15">
        <f t="shared" si="63"/>
        <v>42600.996423611112</v>
      </c>
    </row>
    <row r="2013" spans="1:20" ht="45" x14ac:dyDescent="0.25">
      <c r="A2013">
        <v>2011</v>
      </c>
      <c r="B2013" s="3" t="s">
        <v>4102</v>
      </c>
      <c r="C2013" s="3" t="s">
        <v>4103</v>
      </c>
      <c r="D2013" s="12">
        <v>50000</v>
      </c>
      <c r="E2013" s="12">
        <v>409782</v>
      </c>
      <c r="F2013" t="s">
        <v>16</v>
      </c>
      <c r="G2013" t="s">
        <v>2012</v>
      </c>
      <c r="H2013" t="s">
        <v>55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3962</v>
      </c>
      <c r="O2013" s="8">
        <f>E2013/D2013*100</f>
        <v>819.56399999999996</v>
      </c>
      <c r="P2013" s="12">
        <f>E2013/L2013</f>
        <v>422.02059732234807</v>
      </c>
      <c r="Q2013" t="str">
        <f>LEFT(N2013,SEARCH("/",N2013,1)-1)</f>
        <v>technology</v>
      </c>
      <c r="R2013" t="str">
        <f>RIGHT(N2013,LEN(N2013)-SEARCH("/",N2013,1))</f>
        <v>hardware</v>
      </c>
      <c r="S2013" s="15">
        <f t="shared" si="62"/>
        <v>42347.358483796299</v>
      </c>
      <c r="T2013" s="15">
        <f t="shared" si="63"/>
        <v>42380.958333333328</v>
      </c>
    </row>
    <row r="2014" spans="1:20" ht="45" x14ac:dyDescent="0.25">
      <c r="A2014">
        <v>2012</v>
      </c>
      <c r="B2014" s="3" t="s">
        <v>4104</v>
      </c>
      <c r="C2014" s="3" t="s">
        <v>4105</v>
      </c>
      <c r="D2014" s="12">
        <v>5000</v>
      </c>
      <c r="E2014" s="12">
        <v>11745</v>
      </c>
      <c r="F2014" t="s">
        <v>16</v>
      </c>
      <c r="G2014" t="s">
        <v>17</v>
      </c>
      <c r="H2014" t="s">
        <v>18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3962</v>
      </c>
      <c r="O2014" s="8">
        <f>E2014/D2014*100</f>
        <v>234.90000000000003</v>
      </c>
      <c r="P2014" s="12">
        <f>E2014/L2014</f>
        <v>64.180327868852459</v>
      </c>
      <c r="Q2014" t="str">
        <f>LEFT(N2014,SEARCH("/",N2014,1)-1)</f>
        <v>technology</v>
      </c>
      <c r="R2014" t="str">
        <f>RIGHT(N2014,LEN(N2014)-SEARCH("/",N2014,1))</f>
        <v>hardware</v>
      </c>
      <c r="S2014" s="15">
        <f t="shared" si="62"/>
        <v>42010.822233796294</v>
      </c>
      <c r="T2014" s="15">
        <f t="shared" si="63"/>
        <v>42040.822233796294</v>
      </c>
    </row>
    <row r="2015" spans="1:20" ht="60" x14ac:dyDescent="0.25">
      <c r="A2015">
        <v>2013</v>
      </c>
      <c r="B2015" s="3" t="s">
        <v>4106</v>
      </c>
      <c r="C2015" s="3" t="s">
        <v>4107</v>
      </c>
      <c r="D2015" s="12">
        <v>160000</v>
      </c>
      <c r="E2015" s="12">
        <v>791862</v>
      </c>
      <c r="F2015" t="s">
        <v>16</v>
      </c>
      <c r="G2015" t="s">
        <v>17</v>
      </c>
      <c r="H2015" t="s">
        <v>18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3962</v>
      </c>
      <c r="O2015" s="8">
        <f>E2015/D2015*100</f>
        <v>494.91374999999999</v>
      </c>
      <c r="P2015" s="12">
        <f>E2015/L2015</f>
        <v>173.57781674704077</v>
      </c>
      <c r="Q2015" t="str">
        <f>LEFT(N2015,SEARCH("/",N2015,1)-1)</f>
        <v>technology</v>
      </c>
      <c r="R2015" t="str">
        <f>RIGHT(N2015,LEN(N2015)-SEARCH("/",N2015,1))</f>
        <v>hardware</v>
      </c>
      <c r="S2015" s="15">
        <f t="shared" si="62"/>
        <v>42499.960810185185</v>
      </c>
      <c r="T2015" s="15">
        <f t="shared" si="63"/>
        <v>42559.960810185185</v>
      </c>
    </row>
    <row r="2016" spans="1:20" ht="45" x14ac:dyDescent="0.25">
      <c r="A2016">
        <v>2014</v>
      </c>
      <c r="B2016" s="3" t="s">
        <v>4108</v>
      </c>
      <c r="C2016" s="3" t="s">
        <v>4109</v>
      </c>
      <c r="D2016" s="12">
        <v>30000</v>
      </c>
      <c r="E2016" s="12">
        <v>2344134.67</v>
      </c>
      <c r="F2016" t="s">
        <v>16</v>
      </c>
      <c r="G2016" t="s">
        <v>17</v>
      </c>
      <c r="H2016" t="s">
        <v>18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3962</v>
      </c>
      <c r="O2016" s="8">
        <f>E2016/D2016*100</f>
        <v>7813.7822333333334</v>
      </c>
      <c r="P2016" s="12">
        <f>E2016/L2016</f>
        <v>88.601680840609291</v>
      </c>
      <c r="Q2016" t="str">
        <f>LEFT(N2016,SEARCH("/",N2016,1)-1)</f>
        <v>technology</v>
      </c>
      <c r="R2016" t="str">
        <f>RIGHT(N2016,LEN(N2016)-SEARCH("/",N2016,1))</f>
        <v>hardware</v>
      </c>
      <c r="S2016" s="15">
        <f t="shared" si="62"/>
        <v>41324.214571759258</v>
      </c>
      <c r="T2016" s="15">
        <f t="shared" si="63"/>
        <v>41358.172905092593</v>
      </c>
    </row>
    <row r="2017" spans="1:20" ht="45" x14ac:dyDescent="0.25">
      <c r="A2017">
        <v>2015</v>
      </c>
      <c r="B2017" s="3" t="s">
        <v>4110</v>
      </c>
      <c r="C2017" s="3" t="s">
        <v>4111</v>
      </c>
      <c r="D2017" s="12">
        <v>7200</v>
      </c>
      <c r="E2017" s="12">
        <v>8136.01</v>
      </c>
      <c r="F2017" t="s">
        <v>16</v>
      </c>
      <c r="G2017" t="s">
        <v>17</v>
      </c>
      <c r="H2017" t="s">
        <v>18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3962</v>
      </c>
      <c r="O2017" s="8">
        <f>E2017/D2017*100</f>
        <v>113.00013888888888</v>
      </c>
      <c r="P2017" s="12">
        <f>E2017/L2017</f>
        <v>50.222283950617282</v>
      </c>
      <c r="Q2017" t="str">
        <f>LEFT(N2017,SEARCH("/",N2017,1)-1)</f>
        <v>technology</v>
      </c>
      <c r="R2017" t="str">
        <f>RIGHT(N2017,LEN(N2017)-SEARCH("/",N2017,1))</f>
        <v>hardware</v>
      </c>
      <c r="S2017" s="15">
        <f t="shared" si="62"/>
        <v>40765.876886574071</v>
      </c>
      <c r="T2017" s="15">
        <f t="shared" si="63"/>
        <v>40795.876886574071</v>
      </c>
    </row>
    <row r="2018" spans="1:20" ht="30" x14ac:dyDescent="0.25">
      <c r="A2018">
        <v>2016</v>
      </c>
      <c r="B2018" s="3" t="s">
        <v>4112</v>
      </c>
      <c r="C2018" s="3" t="s">
        <v>4113</v>
      </c>
      <c r="D2018" s="12">
        <v>10000</v>
      </c>
      <c r="E2018" s="12">
        <v>92154.22</v>
      </c>
      <c r="F2018" t="s">
        <v>16</v>
      </c>
      <c r="G2018" t="s">
        <v>17</v>
      </c>
      <c r="H2018" t="s">
        <v>18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3962</v>
      </c>
      <c r="O2018" s="8">
        <f>E2018/D2018*100</f>
        <v>921.54219999999998</v>
      </c>
      <c r="P2018" s="12">
        <f>E2018/L2018</f>
        <v>192.38876826722338</v>
      </c>
      <c r="Q2018" t="str">
        <f>LEFT(N2018,SEARCH("/",N2018,1)-1)</f>
        <v>technology</v>
      </c>
      <c r="R2018" t="str">
        <f>RIGHT(N2018,LEN(N2018)-SEARCH("/",N2018,1))</f>
        <v>hardware</v>
      </c>
      <c r="S2018" s="15">
        <f t="shared" si="62"/>
        <v>41312.88077546296</v>
      </c>
      <c r="T2018" s="15">
        <f t="shared" si="63"/>
        <v>41342.88077546296</v>
      </c>
    </row>
    <row r="2019" spans="1:20" ht="60" x14ac:dyDescent="0.25">
      <c r="A2019">
        <v>2017</v>
      </c>
      <c r="B2019" s="3" t="s">
        <v>4114</v>
      </c>
      <c r="C2019" s="3" t="s">
        <v>4115</v>
      </c>
      <c r="D2019" s="12">
        <v>25000</v>
      </c>
      <c r="E2019" s="12">
        <v>31275.599999999999</v>
      </c>
      <c r="F2019" t="s">
        <v>16</v>
      </c>
      <c r="G2019" t="s">
        <v>17</v>
      </c>
      <c r="H2019" t="s">
        <v>18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3962</v>
      </c>
      <c r="O2019" s="8">
        <f>E2019/D2019*100</f>
        <v>125.10239999999999</v>
      </c>
      <c r="P2019" s="12">
        <f>E2019/L2019</f>
        <v>73.416901408450698</v>
      </c>
      <c r="Q2019" t="str">
        <f>LEFT(N2019,SEARCH("/",N2019,1)-1)</f>
        <v>technology</v>
      </c>
      <c r="R2019" t="str">
        <f>RIGHT(N2019,LEN(N2019)-SEARCH("/",N2019,1))</f>
        <v>hardware</v>
      </c>
      <c r="S2019" s="15">
        <f t="shared" si="62"/>
        <v>40961.057349537034</v>
      </c>
      <c r="T2019" s="15">
        <f t="shared" si="63"/>
        <v>40992.166666666664</v>
      </c>
    </row>
    <row r="2020" spans="1:20" ht="60" x14ac:dyDescent="0.25">
      <c r="A2020">
        <v>2018</v>
      </c>
      <c r="B2020" s="3" t="s">
        <v>4116</v>
      </c>
      <c r="C2020" s="3" t="s">
        <v>4117</v>
      </c>
      <c r="D2020" s="12">
        <v>65000</v>
      </c>
      <c r="E2020" s="12">
        <v>66458.23</v>
      </c>
      <c r="F2020" t="s">
        <v>16</v>
      </c>
      <c r="G2020" t="s">
        <v>2455</v>
      </c>
      <c r="H2020" t="s">
        <v>55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3962</v>
      </c>
      <c r="O2020" s="8">
        <f>E2020/D2020*100</f>
        <v>102.24343076923077</v>
      </c>
      <c r="P2020" s="12">
        <f>E2020/L2020</f>
        <v>147.68495555555555</v>
      </c>
      <c r="Q2020" t="str">
        <f>LEFT(N2020,SEARCH("/",N2020,1)-1)</f>
        <v>technology</v>
      </c>
      <c r="R2020" t="str">
        <f>RIGHT(N2020,LEN(N2020)-SEARCH("/",N2020,1))</f>
        <v>hardware</v>
      </c>
      <c r="S2020" s="15">
        <f t="shared" si="62"/>
        <v>42199.365844907406</v>
      </c>
      <c r="T2020" s="15">
        <f t="shared" si="63"/>
        <v>42229.365844907406</v>
      </c>
    </row>
    <row r="2021" spans="1:20" ht="60" x14ac:dyDescent="0.25">
      <c r="A2021">
        <v>2019</v>
      </c>
      <c r="B2021" s="3" t="s">
        <v>4118</v>
      </c>
      <c r="C2021" s="3" t="s">
        <v>4119</v>
      </c>
      <c r="D2021" s="12">
        <v>40000</v>
      </c>
      <c r="E2021" s="12">
        <v>193963.9</v>
      </c>
      <c r="F2021" t="s">
        <v>16</v>
      </c>
      <c r="G2021" t="s">
        <v>17</v>
      </c>
      <c r="H2021" t="s">
        <v>18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3962</v>
      </c>
      <c r="O2021" s="8">
        <f>E2021/D2021*100</f>
        <v>484.90975000000003</v>
      </c>
      <c r="P2021" s="12">
        <f>E2021/L2021</f>
        <v>108.96848314606741</v>
      </c>
      <c r="Q2021" t="str">
        <f>LEFT(N2021,SEARCH("/",N2021,1)-1)</f>
        <v>technology</v>
      </c>
      <c r="R2021" t="str">
        <f>RIGHT(N2021,LEN(N2021)-SEARCH("/",N2021,1))</f>
        <v>hardware</v>
      </c>
      <c r="S2021" s="15">
        <f t="shared" si="62"/>
        <v>42605.70857638889</v>
      </c>
      <c r="T2021" s="15">
        <f t="shared" si="63"/>
        <v>42635.70857638889</v>
      </c>
    </row>
    <row r="2022" spans="1:20" ht="60" x14ac:dyDescent="0.25">
      <c r="A2022">
        <v>2020</v>
      </c>
      <c r="B2022" s="3" t="s">
        <v>4120</v>
      </c>
      <c r="C2022" s="3" t="s">
        <v>4121</v>
      </c>
      <c r="D2022" s="12">
        <v>1500</v>
      </c>
      <c r="E2022" s="12">
        <v>2885</v>
      </c>
      <c r="F2022" t="s">
        <v>16</v>
      </c>
      <c r="G2022" t="s">
        <v>17</v>
      </c>
      <c r="H2022" t="s">
        <v>18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3962</v>
      </c>
      <c r="O2022" s="8">
        <f>E2022/D2022*100</f>
        <v>192.33333333333334</v>
      </c>
      <c r="P2022" s="12">
        <f>E2022/L2022</f>
        <v>23.647540983606557</v>
      </c>
      <c r="Q2022" t="str">
        <f>LEFT(N2022,SEARCH("/",N2022,1)-1)</f>
        <v>technology</v>
      </c>
      <c r="R2022" t="str">
        <f>RIGHT(N2022,LEN(N2022)-SEARCH("/",N2022,1))</f>
        <v>hardware</v>
      </c>
      <c r="S2022" s="15">
        <f t="shared" si="62"/>
        <v>41737.097499999996</v>
      </c>
      <c r="T2022" s="15">
        <f t="shared" si="63"/>
        <v>41773.961111111108</v>
      </c>
    </row>
    <row r="2023" spans="1:20" ht="60" x14ac:dyDescent="0.25">
      <c r="A2023">
        <v>2021</v>
      </c>
      <c r="B2023" s="3" t="s">
        <v>4122</v>
      </c>
      <c r="C2023" s="3" t="s">
        <v>4123</v>
      </c>
      <c r="D2023" s="12">
        <v>5000</v>
      </c>
      <c r="E2023" s="12">
        <v>14055</v>
      </c>
      <c r="F2023" t="s">
        <v>16</v>
      </c>
      <c r="G2023" t="s">
        <v>17</v>
      </c>
      <c r="H2023" t="s">
        <v>18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3962</v>
      </c>
      <c r="O2023" s="8">
        <f>E2023/D2023*100</f>
        <v>281.10000000000002</v>
      </c>
      <c r="P2023" s="12">
        <f>E2023/L2023</f>
        <v>147.94736842105263</v>
      </c>
      <c r="Q2023" t="str">
        <f>LEFT(N2023,SEARCH("/",N2023,1)-1)</f>
        <v>technology</v>
      </c>
      <c r="R2023" t="str">
        <f>RIGHT(N2023,LEN(N2023)-SEARCH("/",N2023,1))</f>
        <v>hardware</v>
      </c>
      <c r="S2023" s="15">
        <f t="shared" si="62"/>
        <v>41861.070567129631</v>
      </c>
      <c r="T2023" s="15">
        <f t="shared" si="63"/>
        <v>41906.070567129631</v>
      </c>
    </row>
    <row r="2024" spans="1:20" ht="60" x14ac:dyDescent="0.25">
      <c r="A2024">
        <v>2022</v>
      </c>
      <c r="B2024" s="3" t="s">
        <v>4124</v>
      </c>
      <c r="C2024" s="3" t="s">
        <v>4125</v>
      </c>
      <c r="D2024" s="12">
        <v>100000</v>
      </c>
      <c r="E2024" s="12">
        <v>125137</v>
      </c>
      <c r="F2024" t="s">
        <v>16</v>
      </c>
      <c r="G2024" t="s">
        <v>17</v>
      </c>
      <c r="H2024" t="s">
        <v>18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3962</v>
      </c>
      <c r="O2024" s="8">
        <f>E2024/D2024*100</f>
        <v>125.13700000000001</v>
      </c>
      <c r="P2024" s="12">
        <f>E2024/L2024</f>
        <v>385.03692307692307</v>
      </c>
      <c r="Q2024" t="str">
        <f>LEFT(N2024,SEARCH("/",N2024,1)-1)</f>
        <v>technology</v>
      </c>
      <c r="R2024" t="str">
        <f>RIGHT(N2024,LEN(N2024)-SEARCH("/",N2024,1))</f>
        <v>hardware</v>
      </c>
      <c r="S2024" s="15">
        <f t="shared" si="62"/>
        <v>42502.569120370375</v>
      </c>
      <c r="T2024" s="15">
        <f t="shared" si="63"/>
        <v>42532.569120370375</v>
      </c>
    </row>
    <row r="2025" spans="1:20" ht="60" x14ac:dyDescent="0.25">
      <c r="A2025">
        <v>2023</v>
      </c>
      <c r="B2025" s="3" t="s">
        <v>4126</v>
      </c>
      <c r="C2025" s="3" t="s">
        <v>4127</v>
      </c>
      <c r="D2025" s="12">
        <v>100000</v>
      </c>
      <c r="E2025" s="12">
        <v>161459</v>
      </c>
      <c r="F2025" t="s">
        <v>16</v>
      </c>
      <c r="G2025" t="s">
        <v>17</v>
      </c>
      <c r="H2025" t="s">
        <v>18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3962</v>
      </c>
      <c r="O2025" s="8">
        <f>E2025/D2025*100</f>
        <v>161.459</v>
      </c>
      <c r="P2025" s="12">
        <f>E2025/L2025</f>
        <v>457.39093484419266</v>
      </c>
      <c r="Q2025" t="str">
        <f>LEFT(N2025,SEARCH("/",N2025,1)-1)</f>
        <v>technology</v>
      </c>
      <c r="R2025" t="str">
        <f>RIGHT(N2025,LEN(N2025)-SEARCH("/",N2025,1))</f>
        <v>hardware</v>
      </c>
      <c r="S2025" s="15">
        <f t="shared" si="62"/>
        <v>42136.420752314814</v>
      </c>
      <c r="T2025" s="15">
        <f t="shared" si="63"/>
        <v>42166.420752314814</v>
      </c>
    </row>
    <row r="2026" spans="1:20" ht="60" x14ac:dyDescent="0.25">
      <c r="A2026">
        <v>2024</v>
      </c>
      <c r="B2026" s="3" t="s">
        <v>4128</v>
      </c>
      <c r="C2026" s="3" t="s">
        <v>4129</v>
      </c>
      <c r="D2026" s="12">
        <v>4000</v>
      </c>
      <c r="E2026" s="12">
        <v>23414</v>
      </c>
      <c r="F2026" t="s">
        <v>16</v>
      </c>
      <c r="G2026" t="s">
        <v>17</v>
      </c>
      <c r="H2026" t="s">
        <v>18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3962</v>
      </c>
      <c r="O2026" s="8">
        <f>E2026/D2026*100</f>
        <v>585.35</v>
      </c>
      <c r="P2026" s="12">
        <f>E2026/L2026</f>
        <v>222.99047619047619</v>
      </c>
      <c r="Q2026" t="str">
        <f>LEFT(N2026,SEARCH("/",N2026,1)-1)</f>
        <v>technology</v>
      </c>
      <c r="R2026" t="str">
        <f>RIGHT(N2026,LEN(N2026)-SEARCH("/",N2026,1))</f>
        <v>hardware</v>
      </c>
      <c r="S2026" s="15">
        <f t="shared" si="62"/>
        <v>41099.966944444444</v>
      </c>
      <c r="T2026" s="15">
        <f t="shared" si="63"/>
        <v>41134.125</v>
      </c>
    </row>
    <row r="2027" spans="1:20" ht="60" x14ac:dyDescent="0.25">
      <c r="A2027">
        <v>2025</v>
      </c>
      <c r="B2027" s="3" t="s">
        <v>4130</v>
      </c>
      <c r="C2027" s="3" t="s">
        <v>4131</v>
      </c>
      <c r="D2027" s="12">
        <v>80000</v>
      </c>
      <c r="E2027" s="12">
        <v>160920</v>
      </c>
      <c r="F2027" t="s">
        <v>16</v>
      </c>
      <c r="G2027" t="s">
        <v>502</v>
      </c>
      <c r="H2027" t="s">
        <v>55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3962</v>
      </c>
      <c r="O2027" s="8">
        <f>E2027/D2027*100</f>
        <v>201.14999999999998</v>
      </c>
      <c r="P2027" s="12">
        <f>E2027/L2027</f>
        <v>220.74074074074073</v>
      </c>
      <c r="Q2027" t="str">
        <f>LEFT(N2027,SEARCH("/",N2027,1)-1)</f>
        <v>technology</v>
      </c>
      <c r="R2027" t="str">
        <f>RIGHT(N2027,LEN(N2027)-SEARCH("/",N2027,1))</f>
        <v>hardware</v>
      </c>
      <c r="S2027" s="15">
        <f t="shared" si="62"/>
        <v>42136.184560185182</v>
      </c>
      <c r="T2027" s="15">
        <f t="shared" si="63"/>
        <v>42166.184560185182</v>
      </c>
    </row>
    <row r="2028" spans="1:20" ht="30" x14ac:dyDescent="0.25">
      <c r="A2028">
        <v>2026</v>
      </c>
      <c r="B2028" s="3" t="s">
        <v>4132</v>
      </c>
      <c r="C2028" s="3" t="s">
        <v>4133</v>
      </c>
      <c r="D2028" s="12">
        <v>25000</v>
      </c>
      <c r="E2028" s="12">
        <v>33370.769999999997</v>
      </c>
      <c r="F2028" t="s">
        <v>16</v>
      </c>
      <c r="G2028" t="s">
        <v>17</v>
      </c>
      <c r="H2028" t="s">
        <v>18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3962</v>
      </c>
      <c r="O2028" s="8">
        <f>E2028/D2028*100</f>
        <v>133.48307999999997</v>
      </c>
      <c r="P2028" s="12">
        <f>E2028/L2028</f>
        <v>73.503898678414089</v>
      </c>
      <c r="Q2028" t="str">
        <f>LEFT(N2028,SEARCH("/",N2028,1)-1)</f>
        <v>technology</v>
      </c>
      <c r="R2028" t="str">
        <f>RIGHT(N2028,LEN(N2028)-SEARCH("/",N2028,1))</f>
        <v>hardware</v>
      </c>
      <c r="S2028" s="15">
        <f t="shared" si="62"/>
        <v>41704.735937500001</v>
      </c>
      <c r="T2028" s="15">
        <f t="shared" si="63"/>
        <v>41750.165972222225</v>
      </c>
    </row>
    <row r="2029" spans="1:20" ht="45" x14ac:dyDescent="0.25">
      <c r="A2029">
        <v>2027</v>
      </c>
      <c r="B2029" s="3" t="s">
        <v>4134</v>
      </c>
      <c r="C2029" s="3" t="s">
        <v>4135</v>
      </c>
      <c r="D2029" s="12">
        <v>100000</v>
      </c>
      <c r="E2029" s="12">
        <v>120249</v>
      </c>
      <c r="F2029" t="s">
        <v>16</v>
      </c>
      <c r="G2029" t="s">
        <v>17</v>
      </c>
      <c r="H2029" t="s">
        <v>18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3962</v>
      </c>
      <c r="O2029" s="8">
        <f>E2029/D2029*100</f>
        <v>120.24900000000001</v>
      </c>
      <c r="P2029" s="12">
        <f>E2029/L2029</f>
        <v>223.09647495361781</v>
      </c>
      <c r="Q2029" t="str">
        <f>LEFT(N2029,SEARCH("/",N2029,1)-1)</f>
        <v>technology</v>
      </c>
      <c r="R2029" t="str">
        <f>RIGHT(N2029,LEN(N2029)-SEARCH("/",N2029,1))</f>
        <v>hardware</v>
      </c>
      <c r="S2029" s="15">
        <f t="shared" si="62"/>
        <v>42048.813877314817</v>
      </c>
      <c r="T2029" s="15">
        <f t="shared" si="63"/>
        <v>42093.772210648152</v>
      </c>
    </row>
    <row r="2030" spans="1:20" ht="30" x14ac:dyDescent="0.25">
      <c r="A2030">
        <v>2028</v>
      </c>
      <c r="B2030" s="3" t="s">
        <v>4136</v>
      </c>
      <c r="C2030" s="3" t="s">
        <v>4137</v>
      </c>
      <c r="D2030" s="12">
        <v>3000</v>
      </c>
      <c r="E2030" s="12">
        <v>3785</v>
      </c>
      <c r="F2030" t="s">
        <v>16</v>
      </c>
      <c r="G2030" t="s">
        <v>17</v>
      </c>
      <c r="H2030" t="s">
        <v>18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3962</v>
      </c>
      <c r="O2030" s="8">
        <f>E2030/D2030*100</f>
        <v>126.16666666666667</v>
      </c>
      <c r="P2030" s="12">
        <f>E2030/L2030</f>
        <v>47.911392405063289</v>
      </c>
      <c r="Q2030" t="str">
        <f>LEFT(N2030,SEARCH("/",N2030,1)-1)</f>
        <v>technology</v>
      </c>
      <c r="R2030" t="str">
        <f>RIGHT(N2030,LEN(N2030)-SEARCH("/",N2030,1))</f>
        <v>hardware</v>
      </c>
      <c r="S2030" s="15">
        <f t="shared" si="62"/>
        <v>40215.919050925928</v>
      </c>
      <c r="T2030" s="15">
        <f t="shared" si="63"/>
        <v>40252.913194444445</v>
      </c>
    </row>
    <row r="2031" spans="1:20" ht="45" x14ac:dyDescent="0.25">
      <c r="A2031">
        <v>2029</v>
      </c>
      <c r="B2031" s="3" t="s">
        <v>4138</v>
      </c>
      <c r="C2031" s="3" t="s">
        <v>4139</v>
      </c>
      <c r="D2031" s="12">
        <v>2500</v>
      </c>
      <c r="E2031" s="12">
        <v>9030</v>
      </c>
      <c r="F2031" t="s">
        <v>16</v>
      </c>
      <c r="G2031" t="s">
        <v>17</v>
      </c>
      <c r="H2031" t="s">
        <v>18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3962</v>
      </c>
      <c r="O2031" s="8">
        <f>E2031/D2031*100</f>
        <v>361.2</v>
      </c>
      <c r="P2031" s="12">
        <f>E2031/L2031</f>
        <v>96.063829787234042</v>
      </c>
      <c r="Q2031" t="str">
        <f>LEFT(N2031,SEARCH("/",N2031,1)-1)</f>
        <v>technology</v>
      </c>
      <c r="R2031" t="str">
        <f>RIGHT(N2031,LEN(N2031)-SEARCH("/",N2031,1))</f>
        <v>hardware</v>
      </c>
      <c r="S2031" s="15">
        <f t="shared" si="62"/>
        <v>41848.021770833337</v>
      </c>
      <c r="T2031" s="15">
        <f t="shared" si="63"/>
        <v>41878.021770833337</v>
      </c>
    </row>
    <row r="2032" spans="1:20" ht="45" x14ac:dyDescent="0.25">
      <c r="A2032">
        <v>2030</v>
      </c>
      <c r="B2032" s="3" t="s">
        <v>4140</v>
      </c>
      <c r="C2032" s="3" t="s">
        <v>4141</v>
      </c>
      <c r="D2032" s="12">
        <v>32768</v>
      </c>
      <c r="E2032" s="12">
        <v>74134</v>
      </c>
      <c r="F2032" t="s">
        <v>16</v>
      </c>
      <c r="G2032" t="s">
        <v>24</v>
      </c>
      <c r="H2032" t="s">
        <v>25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3962</v>
      </c>
      <c r="O2032" s="8">
        <f>E2032/D2032*100</f>
        <v>226.239013671875</v>
      </c>
      <c r="P2032" s="12">
        <f>E2032/L2032</f>
        <v>118.6144</v>
      </c>
      <c r="Q2032" t="str">
        <f>LEFT(N2032,SEARCH("/",N2032,1)-1)</f>
        <v>technology</v>
      </c>
      <c r="R2032" t="str">
        <f>RIGHT(N2032,LEN(N2032)-SEARCH("/",N2032,1))</f>
        <v>hardware</v>
      </c>
      <c r="S2032" s="15">
        <f t="shared" si="62"/>
        <v>41212.996481481481</v>
      </c>
      <c r="T2032" s="15">
        <f t="shared" si="63"/>
        <v>41242.996481481481</v>
      </c>
    </row>
    <row r="2033" spans="1:20" ht="45" x14ac:dyDescent="0.25">
      <c r="A2033">
        <v>2031</v>
      </c>
      <c r="B2033" s="3" t="s">
        <v>4142</v>
      </c>
      <c r="C2033" s="3" t="s">
        <v>4143</v>
      </c>
      <c r="D2033" s="12">
        <v>50000</v>
      </c>
      <c r="E2033" s="12">
        <v>60175</v>
      </c>
      <c r="F2033" t="s">
        <v>16</v>
      </c>
      <c r="G2033" t="s">
        <v>387</v>
      </c>
      <c r="H2033" t="s">
        <v>55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3962</v>
      </c>
      <c r="O2033" s="8">
        <f>E2033/D2033*100</f>
        <v>120.35</v>
      </c>
      <c r="P2033" s="12">
        <f>E2033/L2033</f>
        <v>118.45472440944881</v>
      </c>
      <c r="Q2033" t="str">
        <f>LEFT(N2033,SEARCH("/",N2033,1)-1)</f>
        <v>technology</v>
      </c>
      <c r="R2033" t="str">
        <f>RIGHT(N2033,LEN(N2033)-SEARCH("/",N2033,1))</f>
        <v>hardware</v>
      </c>
      <c r="S2033" s="15">
        <f t="shared" si="62"/>
        <v>41975.329317129625</v>
      </c>
      <c r="T2033" s="15">
        <f t="shared" si="63"/>
        <v>42013.041666666672</v>
      </c>
    </row>
    <row r="2034" spans="1:20" ht="60" x14ac:dyDescent="0.25">
      <c r="A2034">
        <v>2032</v>
      </c>
      <c r="B2034" s="3" t="s">
        <v>4144</v>
      </c>
      <c r="C2034" s="3" t="s">
        <v>4145</v>
      </c>
      <c r="D2034" s="12">
        <v>25000</v>
      </c>
      <c r="E2034" s="12">
        <v>76047</v>
      </c>
      <c r="F2034" t="s">
        <v>16</v>
      </c>
      <c r="G2034" t="s">
        <v>17</v>
      </c>
      <c r="H2034" t="s">
        <v>18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3962</v>
      </c>
      <c r="O2034" s="8">
        <f>E2034/D2034*100</f>
        <v>304.18799999999999</v>
      </c>
      <c r="P2034" s="12">
        <f>E2034/L2034</f>
        <v>143.21468926553672</v>
      </c>
      <c r="Q2034" t="str">
        <f>LEFT(N2034,SEARCH("/",N2034,1)-1)</f>
        <v>technology</v>
      </c>
      <c r="R2034" t="str">
        <f>RIGHT(N2034,LEN(N2034)-SEARCH("/",N2034,1))</f>
        <v>hardware</v>
      </c>
      <c r="S2034" s="15">
        <f t="shared" si="62"/>
        <v>42689.565671296295</v>
      </c>
      <c r="T2034" s="15">
        <f t="shared" si="63"/>
        <v>42719.208333333328</v>
      </c>
    </row>
    <row r="2035" spans="1:20" ht="60" x14ac:dyDescent="0.25">
      <c r="A2035">
        <v>2033</v>
      </c>
      <c r="B2035" s="3" t="s">
        <v>4146</v>
      </c>
      <c r="C2035" s="3" t="s">
        <v>4147</v>
      </c>
      <c r="D2035" s="12">
        <v>25000</v>
      </c>
      <c r="E2035" s="12">
        <v>44669</v>
      </c>
      <c r="F2035" t="s">
        <v>16</v>
      </c>
      <c r="G2035" t="s">
        <v>17</v>
      </c>
      <c r="H2035" t="s">
        <v>18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3962</v>
      </c>
      <c r="O2035" s="8">
        <f>E2035/D2035*100</f>
        <v>178.67599999999999</v>
      </c>
      <c r="P2035" s="12">
        <f>E2035/L2035</f>
        <v>282.71518987341773</v>
      </c>
      <c r="Q2035" t="str">
        <f>LEFT(N2035,SEARCH("/",N2035,1)-1)</f>
        <v>technology</v>
      </c>
      <c r="R2035" t="str">
        <f>RIGHT(N2035,LEN(N2035)-SEARCH("/",N2035,1))</f>
        <v>hardware</v>
      </c>
      <c r="S2035" s="15">
        <f t="shared" si="62"/>
        <v>41725.082384259258</v>
      </c>
      <c r="T2035" s="15">
        <f t="shared" si="63"/>
        <v>41755.082384259258</v>
      </c>
    </row>
    <row r="2036" spans="1:20" ht="60" x14ac:dyDescent="0.25">
      <c r="A2036">
        <v>2034</v>
      </c>
      <c r="B2036" s="3" t="s">
        <v>4148</v>
      </c>
      <c r="C2036" s="3" t="s">
        <v>4149</v>
      </c>
      <c r="D2036" s="12">
        <v>78000</v>
      </c>
      <c r="E2036" s="12">
        <v>301719.59000000003</v>
      </c>
      <c r="F2036" t="s">
        <v>16</v>
      </c>
      <c r="G2036" t="s">
        <v>17</v>
      </c>
      <c r="H2036" t="s">
        <v>18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3962</v>
      </c>
      <c r="O2036" s="8">
        <f>E2036/D2036*100</f>
        <v>386.81998717948721</v>
      </c>
      <c r="P2036" s="12">
        <f>E2036/L2036</f>
        <v>593.93620078740162</v>
      </c>
      <c r="Q2036" t="str">
        <f>LEFT(N2036,SEARCH("/",N2036,1)-1)</f>
        <v>technology</v>
      </c>
      <c r="R2036" t="str">
        <f>RIGHT(N2036,LEN(N2036)-SEARCH("/",N2036,1))</f>
        <v>hardware</v>
      </c>
      <c r="S2036" s="15">
        <f t="shared" si="62"/>
        <v>42076.130011574074</v>
      </c>
      <c r="T2036" s="15">
        <f t="shared" si="63"/>
        <v>42131.290277777778</v>
      </c>
    </row>
    <row r="2037" spans="1:20" ht="60" x14ac:dyDescent="0.25">
      <c r="A2037">
        <v>2035</v>
      </c>
      <c r="B2037" s="3" t="s">
        <v>4150</v>
      </c>
      <c r="C2037" s="3" t="s">
        <v>4151</v>
      </c>
      <c r="D2037" s="12">
        <v>80000</v>
      </c>
      <c r="E2037" s="12">
        <v>168829.14</v>
      </c>
      <c r="F2037" t="s">
        <v>16</v>
      </c>
      <c r="G2037" t="s">
        <v>17</v>
      </c>
      <c r="H2037" t="s">
        <v>18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3962</v>
      </c>
      <c r="O2037" s="8">
        <f>E2037/D2037*100</f>
        <v>211.03642500000004</v>
      </c>
      <c r="P2037" s="12">
        <f>E2037/L2037</f>
        <v>262.15704968944101</v>
      </c>
      <c r="Q2037" t="str">
        <f>LEFT(N2037,SEARCH("/",N2037,1)-1)</f>
        <v>technology</v>
      </c>
      <c r="R2037" t="str">
        <f>RIGHT(N2037,LEN(N2037)-SEARCH("/",N2037,1))</f>
        <v>hardware</v>
      </c>
      <c r="S2037" s="15">
        <f t="shared" si="62"/>
        <v>42311.625081018516</v>
      </c>
      <c r="T2037" s="15">
        <f t="shared" si="63"/>
        <v>42357.041666666672</v>
      </c>
    </row>
    <row r="2038" spans="1:20" ht="60" x14ac:dyDescent="0.25">
      <c r="A2038">
        <v>2036</v>
      </c>
      <c r="B2038" s="3" t="s">
        <v>4152</v>
      </c>
      <c r="C2038" s="3" t="s">
        <v>4153</v>
      </c>
      <c r="D2038" s="12">
        <v>30000</v>
      </c>
      <c r="E2038" s="12">
        <v>39500.5</v>
      </c>
      <c r="F2038" t="s">
        <v>16</v>
      </c>
      <c r="G2038" t="s">
        <v>17</v>
      </c>
      <c r="H2038" t="s">
        <v>18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3962</v>
      </c>
      <c r="O2038" s="8">
        <f>E2038/D2038*100</f>
        <v>131.66833333333335</v>
      </c>
      <c r="P2038" s="12">
        <f>E2038/L2038</f>
        <v>46.580778301886795</v>
      </c>
      <c r="Q2038" t="str">
        <f>LEFT(N2038,SEARCH("/",N2038,1)-1)</f>
        <v>technology</v>
      </c>
      <c r="R2038" t="str">
        <f>RIGHT(N2038,LEN(N2038)-SEARCH("/",N2038,1))</f>
        <v>hardware</v>
      </c>
      <c r="S2038" s="15">
        <f t="shared" si="62"/>
        <v>41738.864803240744</v>
      </c>
      <c r="T2038" s="15">
        <f t="shared" si="63"/>
        <v>41768.864803240744</v>
      </c>
    </row>
    <row r="2039" spans="1:20" ht="45" x14ac:dyDescent="0.25">
      <c r="A2039">
        <v>2037</v>
      </c>
      <c r="B2039" s="3" t="s">
        <v>4154</v>
      </c>
      <c r="C2039" s="3" t="s">
        <v>4155</v>
      </c>
      <c r="D2039" s="12">
        <v>10000</v>
      </c>
      <c r="E2039" s="12">
        <v>30047.64</v>
      </c>
      <c r="F2039" t="s">
        <v>16</v>
      </c>
      <c r="G2039" t="s">
        <v>17</v>
      </c>
      <c r="H2039" t="s">
        <v>18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3962</v>
      </c>
      <c r="O2039" s="8">
        <f>E2039/D2039*100</f>
        <v>300.47639999999996</v>
      </c>
      <c r="P2039" s="12">
        <f>E2039/L2039</f>
        <v>70.041118881118877</v>
      </c>
      <c r="Q2039" t="str">
        <f>LEFT(N2039,SEARCH("/",N2039,1)-1)</f>
        <v>technology</v>
      </c>
      <c r="R2039" t="str">
        <f>RIGHT(N2039,LEN(N2039)-SEARCH("/",N2039,1))</f>
        <v>hardware</v>
      </c>
      <c r="S2039" s="15">
        <f t="shared" si="62"/>
        <v>41578.210104166668</v>
      </c>
      <c r="T2039" s="15">
        <f t="shared" si="63"/>
        <v>41638.251770833333</v>
      </c>
    </row>
    <row r="2040" spans="1:20" ht="60" x14ac:dyDescent="0.25">
      <c r="A2040">
        <v>2038</v>
      </c>
      <c r="B2040" s="3" t="s">
        <v>4156</v>
      </c>
      <c r="C2040" s="3" t="s">
        <v>4157</v>
      </c>
      <c r="D2040" s="12">
        <v>8000</v>
      </c>
      <c r="E2040" s="12">
        <v>33641</v>
      </c>
      <c r="F2040" t="s">
        <v>16</v>
      </c>
      <c r="G2040" t="s">
        <v>24</v>
      </c>
      <c r="H2040" t="s">
        <v>25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3962</v>
      </c>
      <c r="O2040" s="8">
        <f>E2040/D2040*100</f>
        <v>420.51249999999999</v>
      </c>
      <c r="P2040" s="12">
        <f>E2040/L2040</f>
        <v>164.90686274509804</v>
      </c>
      <c r="Q2040" t="str">
        <f>LEFT(N2040,SEARCH("/",N2040,1)-1)</f>
        <v>technology</v>
      </c>
      <c r="R2040" t="str">
        <f>RIGHT(N2040,LEN(N2040)-SEARCH("/",N2040,1))</f>
        <v>hardware</v>
      </c>
      <c r="S2040" s="15">
        <f t="shared" si="62"/>
        <v>41424.27107638889</v>
      </c>
      <c r="T2040" s="15">
        <f t="shared" si="63"/>
        <v>41456.75</v>
      </c>
    </row>
    <row r="2041" spans="1:20" ht="45" x14ac:dyDescent="0.25">
      <c r="A2041">
        <v>2039</v>
      </c>
      <c r="B2041" s="3" t="s">
        <v>4158</v>
      </c>
      <c r="C2041" s="3" t="s">
        <v>4159</v>
      </c>
      <c r="D2041" s="12">
        <v>125000</v>
      </c>
      <c r="E2041" s="12">
        <v>170271</v>
      </c>
      <c r="F2041" t="s">
        <v>16</v>
      </c>
      <c r="G2041" t="s">
        <v>17</v>
      </c>
      <c r="H2041" t="s">
        <v>18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3962</v>
      </c>
      <c r="O2041" s="8">
        <f>E2041/D2041*100</f>
        <v>136.21680000000001</v>
      </c>
      <c r="P2041" s="12">
        <f>E2041/L2041</f>
        <v>449.26385224274406</v>
      </c>
      <c r="Q2041" t="str">
        <f>LEFT(N2041,SEARCH("/",N2041,1)-1)</f>
        <v>technology</v>
      </c>
      <c r="R2041" t="str">
        <f>RIGHT(N2041,LEN(N2041)-SEARCH("/",N2041,1))</f>
        <v>hardware</v>
      </c>
      <c r="S2041" s="15">
        <f t="shared" si="62"/>
        <v>42675.438946759255</v>
      </c>
      <c r="T2041" s="15">
        <f t="shared" si="63"/>
        <v>42705.207638888889</v>
      </c>
    </row>
    <row r="2042" spans="1:20" ht="30" x14ac:dyDescent="0.25">
      <c r="A2042">
        <v>2040</v>
      </c>
      <c r="B2042" s="3" t="s">
        <v>4160</v>
      </c>
      <c r="C2042" s="3" t="s">
        <v>4161</v>
      </c>
      <c r="D2042" s="12">
        <v>3000</v>
      </c>
      <c r="E2042" s="12">
        <v>7445.14</v>
      </c>
      <c r="F2042" t="s">
        <v>16</v>
      </c>
      <c r="G2042" t="s">
        <v>17</v>
      </c>
      <c r="H2042" t="s">
        <v>18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3962</v>
      </c>
      <c r="O2042" s="8">
        <f>E2042/D2042*100</f>
        <v>248.17133333333334</v>
      </c>
      <c r="P2042" s="12">
        <f>E2042/L2042</f>
        <v>27.472841328413285</v>
      </c>
      <c r="Q2042" t="str">
        <f>LEFT(N2042,SEARCH("/",N2042,1)-1)</f>
        <v>technology</v>
      </c>
      <c r="R2042" t="str">
        <f>RIGHT(N2042,LEN(N2042)-SEARCH("/",N2042,1))</f>
        <v>hardware</v>
      </c>
      <c r="S2042" s="15">
        <f t="shared" si="62"/>
        <v>41578.927118055559</v>
      </c>
      <c r="T2042" s="15">
        <f t="shared" si="63"/>
        <v>41593.968784722223</v>
      </c>
    </row>
    <row r="2043" spans="1:20" ht="60" x14ac:dyDescent="0.25">
      <c r="A2043">
        <v>2041</v>
      </c>
      <c r="B2043" s="3" t="s">
        <v>4162</v>
      </c>
      <c r="C2043" s="3" t="s">
        <v>4163</v>
      </c>
      <c r="D2043" s="12">
        <v>9500</v>
      </c>
      <c r="E2043" s="12">
        <v>17277</v>
      </c>
      <c r="F2043" t="s">
        <v>16</v>
      </c>
      <c r="G2043" t="s">
        <v>17</v>
      </c>
      <c r="H2043" t="s">
        <v>18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3962</v>
      </c>
      <c r="O2043" s="8">
        <f>E2043/D2043*100</f>
        <v>181.86315789473684</v>
      </c>
      <c r="P2043" s="12">
        <f>E2043/L2043</f>
        <v>143.97499999999999</v>
      </c>
      <c r="Q2043" t="str">
        <f>LEFT(N2043,SEARCH("/",N2043,1)-1)</f>
        <v>technology</v>
      </c>
      <c r="R2043" t="str">
        <f>RIGHT(N2043,LEN(N2043)-SEARCH("/",N2043,1))</f>
        <v>hardware</v>
      </c>
      <c r="S2043" s="15">
        <f t="shared" si="62"/>
        <v>42654.525775462964</v>
      </c>
      <c r="T2043" s="15">
        <f t="shared" si="63"/>
        <v>42684.567442129628</v>
      </c>
    </row>
    <row r="2044" spans="1:20" ht="45" x14ac:dyDescent="0.25">
      <c r="A2044">
        <v>2042</v>
      </c>
      <c r="B2044" s="3" t="s">
        <v>4164</v>
      </c>
      <c r="C2044" s="3" t="s">
        <v>4165</v>
      </c>
      <c r="D2044" s="12">
        <v>10000</v>
      </c>
      <c r="E2044" s="12">
        <v>12353</v>
      </c>
      <c r="F2044" t="s">
        <v>16</v>
      </c>
      <c r="G2044" t="s">
        <v>17</v>
      </c>
      <c r="H2044" t="s">
        <v>18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3962</v>
      </c>
      <c r="O2044" s="8">
        <f>E2044/D2044*100</f>
        <v>123.53</v>
      </c>
      <c r="P2044" s="12">
        <f>E2044/L2044</f>
        <v>88.23571428571428</v>
      </c>
      <c r="Q2044" t="str">
        <f>LEFT(N2044,SEARCH("/",N2044,1)-1)</f>
        <v>technology</v>
      </c>
      <c r="R2044" t="str">
        <f>RIGHT(N2044,LEN(N2044)-SEARCH("/",N2044,1))</f>
        <v>hardware</v>
      </c>
      <c r="S2044" s="15">
        <f t="shared" si="62"/>
        <v>42331.708032407405</v>
      </c>
      <c r="T2044" s="15">
        <f t="shared" si="63"/>
        <v>42391.708032407405</v>
      </c>
    </row>
    <row r="2045" spans="1:20" ht="60" x14ac:dyDescent="0.25">
      <c r="A2045">
        <v>2043</v>
      </c>
      <c r="B2045" s="3" t="s">
        <v>4166</v>
      </c>
      <c r="C2045" s="3" t="s">
        <v>4167</v>
      </c>
      <c r="D2045" s="12">
        <v>1385</v>
      </c>
      <c r="E2045" s="12">
        <v>7011</v>
      </c>
      <c r="F2045" t="s">
        <v>16</v>
      </c>
      <c r="G2045" t="s">
        <v>17</v>
      </c>
      <c r="H2045" t="s">
        <v>18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3962</v>
      </c>
      <c r="O2045" s="8">
        <f>E2045/D2045*100</f>
        <v>506.20938628158842</v>
      </c>
      <c r="P2045" s="12">
        <f>E2045/L2045</f>
        <v>36.326424870466319</v>
      </c>
      <c r="Q2045" t="str">
        <f>LEFT(N2045,SEARCH("/",N2045,1)-1)</f>
        <v>technology</v>
      </c>
      <c r="R2045" t="str">
        <f>RIGHT(N2045,LEN(N2045)-SEARCH("/",N2045,1))</f>
        <v>hardware</v>
      </c>
      <c r="S2045" s="15">
        <f t="shared" si="62"/>
        <v>42661.176817129628</v>
      </c>
      <c r="T2045" s="15">
        <f t="shared" si="63"/>
        <v>42715.207638888889</v>
      </c>
    </row>
    <row r="2046" spans="1:20" ht="60" x14ac:dyDescent="0.25">
      <c r="A2046">
        <v>2044</v>
      </c>
      <c r="B2046" s="3" t="s">
        <v>4168</v>
      </c>
      <c r="C2046" s="3" t="s">
        <v>4169</v>
      </c>
      <c r="D2046" s="12">
        <v>15000</v>
      </c>
      <c r="E2046" s="12">
        <v>16232</v>
      </c>
      <c r="F2046" t="s">
        <v>16</v>
      </c>
      <c r="G2046" t="s">
        <v>17</v>
      </c>
      <c r="H2046" t="s">
        <v>18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3962</v>
      </c>
      <c r="O2046" s="8">
        <f>E2046/D2046*100</f>
        <v>108.21333333333334</v>
      </c>
      <c r="P2046" s="12">
        <f>E2046/L2046</f>
        <v>90.177777777777777</v>
      </c>
      <c r="Q2046" t="str">
        <f>LEFT(N2046,SEARCH("/",N2046,1)-1)</f>
        <v>technology</v>
      </c>
      <c r="R2046" t="str">
        <f>RIGHT(N2046,LEN(N2046)-SEARCH("/",N2046,1))</f>
        <v>hardware</v>
      </c>
      <c r="S2046" s="15">
        <f t="shared" si="62"/>
        <v>42138.684189814812</v>
      </c>
      <c r="T2046" s="15">
        <f t="shared" si="63"/>
        <v>42168.684189814812</v>
      </c>
    </row>
    <row r="2047" spans="1:20" ht="60" x14ac:dyDescent="0.25">
      <c r="A2047">
        <v>2045</v>
      </c>
      <c r="B2047" s="3" t="s">
        <v>4170</v>
      </c>
      <c r="C2047" s="3" t="s">
        <v>4171</v>
      </c>
      <c r="D2047" s="12">
        <v>4900</v>
      </c>
      <c r="E2047" s="12">
        <v>40140.01</v>
      </c>
      <c r="F2047" t="s">
        <v>16</v>
      </c>
      <c r="G2047" t="s">
        <v>17</v>
      </c>
      <c r="H2047" t="s">
        <v>18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3962</v>
      </c>
      <c r="O2047" s="8">
        <f>E2047/D2047*100</f>
        <v>819.18387755102037</v>
      </c>
      <c r="P2047" s="12">
        <f>E2047/L2047</f>
        <v>152.62361216730039</v>
      </c>
      <c r="Q2047" t="str">
        <f>LEFT(N2047,SEARCH("/",N2047,1)-1)</f>
        <v>technology</v>
      </c>
      <c r="R2047" t="str">
        <f>RIGHT(N2047,LEN(N2047)-SEARCH("/",N2047,1))</f>
        <v>hardware</v>
      </c>
      <c r="S2047" s="15">
        <f t="shared" si="62"/>
        <v>41069.088506944441</v>
      </c>
      <c r="T2047" s="15">
        <f t="shared" si="63"/>
        <v>41099.088506944441</v>
      </c>
    </row>
    <row r="2048" spans="1:20" ht="60" x14ac:dyDescent="0.25">
      <c r="A2048">
        <v>2046</v>
      </c>
      <c r="B2048" s="3" t="s">
        <v>4172</v>
      </c>
      <c r="C2048" s="3" t="s">
        <v>4173</v>
      </c>
      <c r="D2048" s="12">
        <v>10000</v>
      </c>
      <c r="E2048" s="12">
        <v>12110</v>
      </c>
      <c r="F2048" t="s">
        <v>16</v>
      </c>
      <c r="G2048" t="s">
        <v>17</v>
      </c>
      <c r="H2048" t="s">
        <v>18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3962</v>
      </c>
      <c r="O2048" s="8">
        <f>E2048/D2048*100</f>
        <v>121.10000000000001</v>
      </c>
      <c r="P2048" s="12">
        <f>E2048/L2048</f>
        <v>55.806451612903224</v>
      </c>
      <c r="Q2048" t="str">
        <f>LEFT(N2048,SEARCH("/",N2048,1)-1)</f>
        <v>technology</v>
      </c>
      <c r="R2048" t="str">
        <f>RIGHT(N2048,LEN(N2048)-SEARCH("/",N2048,1))</f>
        <v>hardware</v>
      </c>
      <c r="S2048" s="15">
        <f t="shared" si="62"/>
        <v>41387.171805555554</v>
      </c>
      <c r="T2048" s="15">
        <f t="shared" si="63"/>
        <v>41417.171805555554</v>
      </c>
    </row>
    <row r="2049" spans="1:20" ht="60" x14ac:dyDescent="0.25">
      <c r="A2049">
        <v>2047</v>
      </c>
      <c r="B2049" s="3" t="s">
        <v>4174</v>
      </c>
      <c r="C2049" s="3" t="s">
        <v>4175</v>
      </c>
      <c r="D2049" s="12">
        <v>98000</v>
      </c>
      <c r="E2049" s="12">
        <v>100939</v>
      </c>
      <c r="F2049" t="s">
        <v>16</v>
      </c>
      <c r="G2049" t="s">
        <v>50</v>
      </c>
      <c r="H2049" t="s">
        <v>51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3962</v>
      </c>
      <c r="O2049" s="8">
        <f>E2049/D2049*100</f>
        <v>102.99897959183673</v>
      </c>
      <c r="P2049" s="12">
        <f>E2049/L2049</f>
        <v>227.85327313769753</v>
      </c>
      <c r="Q2049" t="str">
        <f>LEFT(N2049,SEARCH("/",N2049,1)-1)</f>
        <v>technology</v>
      </c>
      <c r="R2049" t="str">
        <f>RIGHT(N2049,LEN(N2049)-SEARCH("/",N2049,1))</f>
        <v>hardware</v>
      </c>
      <c r="S2049" s="15">
        <f t="shared" si="62"/>
        <v>42081.903587962966</v>
      </c>
      <c r="T2049" s="15">
        <f t="shared" si="63"/>
        <v>42111</v>
      </c>
    </row>
    <row r="2050" spans="1:20" ht="60" x14ac:dyDescent="0.25">
      <c r="A2050">
        <v>2048</v>
      </c>
      <c r="B2050" s="3" t="s">
        <v>4176</v>
      </c>
      <c r="C2050" s="3" t="s">
        <v>4177</v>
      </c>
      <c r="D2050" s="12">
        <v>85000</v>
      </c>
      <c r="E2050" s="12">
        <v>126082.45</v>
      </c>
      <c r="F2050" t="s">
        <v>16</v>
      </c>
      <c r="G2050" t="s">
        <v>17</v>
      </c>
      <c r="H2050" t="s">
        <v>18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3962</v>
      </c>
      <c r="O2050" s="8">
        <f>E2050/D2050*100</f>
        <v>148.33229411764705</v>
      </c>
      <c r="P2050" s="12">
        <f>E2050/L2050</f>
        <v>91.82989803350327</v>
      </c>
      <c r="Q2050" t="str">
        <f>LEFT(N2050,SEARCH("/",N2050,1)-1)</f>
        <v>technology</v>
      </c>
      <c r="R2050" t="str">
        <f>RIGHT(N2050,LEN(N2050)-SEARCH("/",N2050,1))</f>
        <v>hardware</v>
      </c>
      <c r="S2050" s="15">
        <f t="shared" si="62"/>
        <v>41387.651516203703</v>
      </c>
      <c r="T2050" s="15">
        <f t="shared" si="63"/>
        <v>41417.651516203703</v>
      </c>
    </row>
    <row r="2051" spans="1:20" x14ac:dyDescent="0.25">
      <c r="A2051">
        <v>2049</v>
      </c>
      <c r="B2051" s="3" t="s">
        <v>4178</v>
      </c>
      <c r="C2051" s="3" t="s">
        <v>4179</v>
      </c>
      <c r="D2051" s="12">
        <v>50000</v>
      </c>
      <c r="E2051" s="12">
        <v>60095.35</v>
      </c>
      <c r="F2051" t="s">
        <v>16</v>
      </c>
      <c r="G2051" t="s">
        <v>24</v>
      </c>
      <c r="H2051" t="s">
        <v>25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3962</v>
      </c>
      <c r="O2051" s="8">
        <f>E2051/D2051*100</f>
        <v>120.19070000000001</v>
      </c>
      <c r="P2051" s="12">
        <f>E2051/L2051</f>
        <v>80.991037735849048</v>
      </c>
      <c r="Q2051" t="str">
        <f>LEFT(N2051,SEARCH("/",N2051,1)-1)</f>
        <v>technology</v>
      </c>
      <c r="R2051" t="str">
        <f>RIGHT(N2051,LEN(N2051)-SEARCH("/",N2051,1))</f>
        <v>hardware</v>
      </c>
      <c r="S2051" s="15">
        <f t="shared" ref="S2051:S2114" si="64">(((J2051/60)/60)/24)+DATE(1970,1,1)</f>
        <v>41575.527349537035</v>
      </c>
      <c r="T2051" s="15">
        <f t="shared" ref="T2051:T2114" si="65">(((I2051/60)/60)/24)+DATE(1970,1,1)</f>
        <v>41610.957638888889</v>
      </c>
    </row>
    <row r="2052" spans="1:20" ht="60" x14ac:dyDescent="0.25">
      <c r="A2052">
        <v>2050</v>
      </c>
      <c r="B2052" s="3" t="s">
        <v>4180</v>
      </c>
      <c r="C2052" s="3" t="s">
        <v>4181</v>
      </c>
      <c r="D2052" s="12">
        <v>10000</v>
      </c>
      <c r="E2052" s="12">
        <v>47327</v>
      </c>
      <c r="F2052" t="s">
        <v>16</v>
      </c>
      <c r="G2052" t="s">
        <v>17</v>
      </c>
      <c r="H2052" t="s">
        <v>18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3962</v>
      </c>
      <c r="O2052" s="8">
        <f>E2052/D2052*100</f>
        <v>473.27000000000004</v>
      </c>
      <c r="P2052" s="12">
        <f>E2052/L2052</f>
        <v>278.39411764705881</v>
      </c>
      <c r="Q2052" t="str">
        <f>LEFT(N2052,SEARCH("/",N2052,1)-1)</f>
        <v>technology</v>
      </c>
      <c r="R2052" t="str">
        <f>RIGHT(N2052,LEN(N2052)-SEARCH("/",N2052,1))</f>
        <v>hardware</v>
      </c>
      <c r="S2052" s="15">
        <f t="shared" si="64"/>
        <v>42115.071504629625</v>
      </c>
      <c r="T2052" s="15">
        <f t="shared" si="65"/>
        <v>42155.071504629625</v>
      </c>
    </row>
    <row r="2053" spans="1:20" ht="60" x14ac:dyDescent="0.25">
      <c r="A2053">
        <v>2051</v>
      </c>
      <c r="B2053" s="3" t="s">
        <v>4182</v>
      </c>
      <c r="C2053" s="3" t="s">
        <v>4183</v>
      </c>
      <c r="D2053" s="12">
        <v>8000</v>
      </c>
      <c r="E2053" s="12">
        <v>10429</v>
      </c>
      <c r="F2053" t="s">
        <v>16</v>
      </c>
      <c r="G2053" t="s">
        <v>17</v>
      </c>
      <c r="H2053" t="s">
        <v>18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3962</v>
      </c>
      <c r="O2053" s="8">
        <f>E2053/D2053*100</f>
        <v>130.36250000000001</v>
      </c>
      <c r="P2053" s="12">
        <f>E2053/L2053</f>
        <v>43.095041322314053</v>
      </c>
      <c r="Q2053" t="str">
        <f>LEFT(N2053,SEARCH("/",N2053,1)-1)</f>
        <v>technology</v>
      </c>
      <c r="R2053" t="str">
        <f>RIGHT(N2053,LEN(N2053)-SEARCH("/",N2053,1))</f>
        <v>hardware</v>
      </c>
      <c r="S2053" s="15">
        <f t="shared" si="64"/>
        <v>41604.022418981483</v>
      </c>
      <c r="T2053" s="15">
        <f t="shared" si="65"/>
        <v>41634.022418981483</v>
      </c>
    </row>
    <row r="2054" spans="1:20" ht="60" x14ac:dyDescent="0.25">
      <c r="A2054">
        <v>2052</v>
      </c>
      <c r="B2054" s="3" t="s">
        <v>4184</v>
      </c>
      <c r="C2054" s="3" t="s">
        <v>4185</v>
      </c>
      <c r="D2054" s="12">
        <v>50000</v>
      </c>
      <c r="E2054" s="12">
        <v>176524</v>
      </c>
      <c r="F2054" t="s">
        <v>16</v>
      </c>
      <c r="G2054" t="s">
        <v>17</v>
      </c>
      <c r="H2054" t="s">
        <v>18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3962</v>
      </c>
      <c r="O2054" s="8">
        <f>E2054/D2054*100</f>
        <v>353.048</v>
      </c>
      <c r="P2054" s="12">
        <f>E2054/L2054</f>
        <v>326.29205175600737</v>
      </c>
      <c r="Q2054" t="str">
        <f>LEFT(N2054,SEARCH("/",N2054,1)-1)</f>
        <v>technology</v>
      </c>
      <c r="R2054" t="str">
        <f>RIGHT(N2054,LEN(N2054)-SEARCH("/",N2054,1))</f>
        <v>hardware</v>
      </c>
      <c r="S2054" s="15">
        <f t="shared" si="64"/>
        <v>42375.08394675926</v>
      </c>
      <c r="T2054" s="15">
        <f t="shared" si="65"/>
        <v>42420.08394675926</v>
      </c>
    </row>
    <row r="2055" spans="1:20" ht="60" x14ac:dyDescent="0.25">
      <c r="A2055">
        <v>2053</v>
      </c>
      <c r="B2055" s="3" t="s">
        <v>4186</v>
      </c>
      <c r="C2055" s="3" t="s">
        <v>4187</v>
      </c>
      <c r="D2055" s="12">
        <v>5000</v>
      </c>
      <c r="E2055" s="12">
        <v>5051</v>
      </c>
      <c r="F2055" t="s">
        <v>16</v>
      </c>
      <c r="G2055" t="s">
        <v>17</v>
      </c>
      <c r="H2055" t="s">
        <v>18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3962</v>
      </c>
      <c r="O2055" s="8">
        <f>E2055/D2055*100</f>
        <v>101.02</v>
      </c>
      <c r="P2055" s="12">
        <f>E2055/L2055</f>
        <v>41.743801652892564</v>
      </c>
      <c r="Q2055" t="str">
        <f>LEFT(N2055,SEARCH("/",N2055,1)-1)</f>
        <v>technology</v>
      </c>
      <c r="R2055" t="str">
        <f>RIGHT(N2055,LEN(N2055)-SEARCH("/",N2055,1))</f>
        <v>hardware</v>
      </c>
      <c r="S2055" s="15">
        <f t="shared" si="64"/>
        <v>42303.617488425924</v>
      </c>
      <c r="T2055" s="15">
        <f t="shared" si="65"/>
        <v>42333.659155092595</v>
      </c>
    </row>
    <row r="2056" spans="1:20" ht="60" x14ac:dyDescent="0.25">
      <c r="A2056">
        <v>2054</v>
      </c>
      <c r="B2056" s="3" t="s">
        <v>4188</v>
      </c>
      <c r="C2056" s="3" t="s">
        <v>4189</v>
      </c>
      <c r="D2056" s="12">
        <v>35000</v>
      </c>
      <c r="E2056" s="12">
        <v>39757</v>
      </c>
      <c r="F2056" t="s">
        <v>16</v>
      </c>
      <c r="G2056" t="s">
        <v>24</v>
      </c>
      <c r="H2056" t="s">
        <v>25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3962</v>
      </c>
      <c r="O2056" s="8">
        <f>E2056/D2056*100</f>
        <v>113.59142857142857</v>
      </c>
      <c r="P2056" s="12">
        <f>E2056/L2056</f>
        <v>64.020933977455712</v>
      </c>
      <c r="Q2056" t="str">
        <f>LEFT(N2056,SEARCH("/",N2056,1)-1)</f>
        <v>technology</v>
      </c>
      <c r="R2056" t="str">
        <f>RIGHT(N2056,LEN(N2056)-SEARCH("/",N2056,1))</f>
        <v>hardware</v>
      </c>
      <c r="S2056" s="15">
        <f t="shared" si="64"/>
        <v>41731.520949074074</v>
      </c>
      <c r="T2056" s="15">
        <f t="shared" si="65"/>
        <v>41761.520949074074</v>
      </c>
    </row>
    <row r="2057" spans="1:20" ht="60" x14ac:dyDescent="0.25">
      <c r="A2057">
        <v>2055</v>
      </c>
      <c r="B2057" s="3" t="s">
        <v>4190</v>
      </c>
      <c r="C2057" s="3" t="s">
        <v>4191</v>
      </c>
      <c r="D2057" s="12">
        <v>6000</v>
      </c>
      <c r="E2057" s="12">
        <v>10045</v>
      </c>
      <c r="F2057" t="s">
        <v>16</v>
      </c>
      <c r="G2057" t="s">
        <v>17</v>
      </c>
      <c r="H2057" t="s">
        <v>18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3962</v>
      </c>
      <c r="O2057" s="8">
        <f>E2057/D2057*100</f>
        <v>167.41666666666666</v>
      </c>
      <c r="P2057" s="12">
        <f>E2057/L2057</f>
        <v>99.455445544554451</v>
      </c>
      <c r="Q2057" t="str">
        <f>LEFT(N2057,SEARCH("/",N2057,1)-1)</f>
        <v>technology</v>
      </c>
      <c r="R2057" t="str">
        <f>RIGHT(N2057,LEN(N2057)-SEARCH("/",N2057,1))</f>
        <v>hardware</v>
      </c>
      <c r="S2057" s="15">
        <f t="shared" si="64"/>
        <v>41946.674108796295</v>
      </c>
      <c r="T2057" s="15">
        <f t="shared" si="65"/>
        <v>41976.166666666672</v>
      </c>
    </row>
    <row r="2058" spans="1:20" ht="45" x14ac:dyDescent="0.25">
      <c r="A2058">
        <v>2056</v>
      </c>
      <c r="B2058" s="3" t="s">
        <v>4192</v>
      </c>
      <c r="C2058" s="3" t="s">
        <v>4193</v>
      </c>
      <c r="D2058" s="12">
        <v>50000</v>
      </c>
      <c r="E2058" s="12">
        <v>76726</v>
      </c>
      <c r="F2058" t="s">
        <v>16</v>
      </c>
      <c r="G2058" t="s">
        <v>17</v>
      </c>
      <c r="H2058" t="s">
        <v>18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3962</v>
      </c>
      <c r="O2058" s="8">
        <f>E2058/D2058*100</f>
        <v>153.452</v>
      </c>
      <c r="P2058" s="12">
        <f>E2058/L2058</f>
        <v>138.49458483754512</v>
      </c>
      <c r="Q2058" t="str">
        <f>LEFT(N2058,SEARCH("/",N2058,1)-1)</f>
        <v>technology</v>
      </c>
      <c r="R2058" t="str">
        <f>RIGHT(N2058,LEN(N2058)-SEARCH("/",N2058,1))</f>
        <v>hardware</v>
      </c>
      <c r="S2058" s="15">
        <f t="shared" si="64"/>
        <v>41351.76090277778</v>
      </c>
      <c r="T2058" s="15">
        <f t="shared" si="65"/>
        <v>41381.76090277778</v>
      </c>
    </row>
    <row r="2059" spans="1:20" ht="60" x14ac:dyDescent="0.25">
      <c r="A2059">
        <v>2057</v>
      </c>
      <c r="B2059" s="3" t="s">
        <v>4194</v>
      </c>
      <c r="C2059" s="3" t="s">
        <v>4195</v>
      </c>
      <c r="D2059" s="12">
        <v>15000</v>
      </c>
      <c r="E2059" s="12">
        <v>30334.83</v>
      </c>
      <c r="F2059" t="s">
        <v>16</v>
      </c>
      <c r="G2059" t="s">
        <v>24</v>
      </c>
      <c r="H2059" t="s">
        <v>25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3962</v>
      </c>
      <c r="O2059" s="8">
        <f>E2059/D2059*100</f>
        <v>202.23220000000001</v>
      </c>
      <c r="P2059" s="12">
        <f>E2059/L2059</f>
        <v>45.547792792792798</v>
      </c>
      <c r="Q2059" t="str">
        <f>LEFT(N2059,SEARCH("/",N2059,1)-1)</f>
        <v>technology</v>
      </c>
      <c r="R2059" t="str">
        <f>RIGHT(N2059,LEN(N2059)-SEARCH("/",N2059,1))</f>
        <v>hardware</v>
      </c>
      <c r="S2059" s="15">
        <f t="shared" si="64"/>
        <v>42396.494583333333</v>
      </c>
      <c r="T2059" s="15">
        <f t="shared" si="65"/>
        <v>42426.494583333333</v>
      </c>
    </row>
    <row r="2060" spans="1:20" ht="30" x14ac:dyDescent="0.25">
      <c r="A2060">
        <v>2058</v>
      </c>
      <c r="B2060" s="3" t="s">
        <v>4196</v>
      </c>
      <c r="C2060" s="3" t="s">
        <v>4197</v>
      </c>
      <c r="D2060" s="12">
        <v>2560</v>
      </c>
      <c r="E2060" s="12">
        <v>4308</v>
      </c>
      <c r="F2060" t="s">
        <v>16</v>
      </c>
      <c r="G2060" t="s">
        <v>24</v>
      </c>
      <c r="H2060" t="s">
        <v>25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3962</v>
      </c>
      <c r="O2060" s="8">
        <f>E2060/D2060*100</f>
        <v>168.28125</v>
      </c>
      <c r="P2060" s="12">
        <f>E2060/L2060</f>
        <v>10.507317073170732</v>
      </c>
      <c r="Q2060" t="str">
        <f>LEFT(N2060,SEARCH("/",N2060,1)-1)</f>
        <v>technology</v>
      </c>
      <c r="R2060" t="str">
        <f>RIGHT(N2060,LEN(N2060)-SEARCH("/",N2060,1))</f>
        <v>hardware</v>
      </c>
      <c r="S2060" s="15">
        <f t="shared" si="64"/>
        <v>42026.370717592596</v>
      </c>
      <c r="T2060" s="15">
        <f t="shared" si="65"/>
        <v>42065.833333333328</v>
      </c>
    </row>
    <row r="2061" spans="1:20" ht="60" x14ac:dyDescent="0.25">
      <c r="A2061">
        <v>2059</v>
      </c>
      <c r="B2061" s="3" t="s">
        <v>4198</v>
      </c>
      <c r="C2061" s="3" t="s">
        <v>4199</v>
      </c>
      <c r="D2061" s="12">
        <v>30000</v>
      </c>
      <c r="E2061" s="12">
        <v>43037</v>
      </c>
      <c r="F2061" t="s">
        <v>16</v>
      </c>
      <c r="G2061" t="s">
        <v>17</v>
      </c>
      <c r="H2061" t="s">
        <v>18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3962</v>
      </c>
      <c r="O2061" s="8">
        <f>E2061/D2061*100</f>
        <v>143.45666666666668</v>
      </c>
      <c r="P2061" s="12">
        <f>E2061/L2061</f>
        <v>114.76533333333333</v>
      </c>
      <c r="Q2061" t="str">
        <f>LEFT(N2061,SEARCH("/",N2061,1)-1)</f>
        <v>technology</v>
      </c>
      <c r="R2061" t="str">
        <f>RIGHT(N2061,LEN(N2061)-SEARCH("/",N2061,1))</f>
        <v>hardware</v>
      </c>
      <c r="S2061" s="15">
        <f t="shared" si="64"/>
        <v>42361.602476851855</v>
      </c>
      <c r="T2061" s="15">
        <f t="shared" si="65"/>
        <v>42400.915972222225</v>
      </c>
    </row>
    <row r="2062" spans="1:20" ht="60" x14ac:dyDescent="0.25">
      <c r="A2062">
        <v>2060</v>
      </c>
      <c r="B2062" s="3" t="s">
        <v>4200</v>
      </c>
      <c r="C2062" s="3" t="s">
        <v>4201</v>
      </c>
      <c r="D2062" s="12">
        <v>25000</v>
      </c>
      <c r="E2062" s="12">
        <v>49100</v>
      </c>
      <c r="F2062" t="s">
        <v>16</v>
      </c>
      <c r="G2062" t="s">
        <v>17</v>
      </c>
      <c r="H2062" t="s">
        <v>18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3962</v>
      </c>
      <c r="O2062" s="8">
        <f>E2062/D2062*100</f>
        <v>196.4</v>
      </c>
      <c r="P2062" s="12">
        <f>E2062/L2062</f>
        <v>35.997067448680355</v>
      </c>
      <c r="Q2062" t="str">
        <f>LEFT(N2062,SEARCH("/",N2062,1)-1)</f>
        <v>technology</v>
      </c>
      <c r="R2062" t="str">
        <f>RIGHT(N2062,LEN(N2062)-SEARCH("/",N2062,1))</f>
        <v>hardware</v>
      </c>
      <c r="S2062" s="15">
        <f t="shared" si="64"/>
        <v>41783.642939814818</v>
      </c>
      <c r="T2062" s="15">
        <f t="shared" si="65"/>
        <v>41843.642939814818</v>
      </c>
    </row>
    <row r="2063" spans="1:20" ht="60" x14ac:dyDescent="0.25">
      <c r="A2063">
        <v>2061</v>
      </c>
      <c r="B2063" s="3" t="s">
        <v>4202</v>
      </c>
      <c r="C2063" s="3" t="s">
        <v>4203</v>
      </c>
      <c r="D2063" s="12">
        <v>5000</v>
      </c>
      <c r="E2063" s="12">
        <v>5396</v>
      </c>
      <c r="F2063" t="s">
        <v>16</v>
      </c>
      <c r="G2063" t="s">
        <v>17</v>
      </c>
      <c r="H2063" t="s">
        <v>18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3962</v>
      </c>
      <c r="O2063" s="8">
        <f>E2063/D2063*100</f>
        <v>107.91999999999999</v>
      </c>
      <c r="P2063" s="12">
        <f>E2063/L2063</f>
        <v>154.17142857142858</v>
      </c>
      <c r="Q2063" t="str">
        <f>LEFT(N2063,SEARCH("/",N2063,1)-1)</f>
        <v>technology</v>
      </c>
      <c r="R2063" t="str">
        <f>RIGHT(N2063,LEN(N2063)-SEARCH("/",N2063,1))</f>
        <v>hardware</v>
      </c>
      <c r="S2063" s="15">
        <f t="shared" si="64"/>
        <v>42705.764513888891</v>
      </c>
      <c r="T2063" s="15">
        <f t="shared" si="65"/>
        <v>42735.764513888891</v>
      </c>
    </row>
    <row r="2064" spans="1:20" ht="60" x14ac:dyDescent="0.25">
      <c r="A2064">
        <v>2062</v>
      </c>
      <c r="B2064" s="3" t="s">
        <v>4204</v>
      </c>
      <c r="C2064" s="3" t="s">
        <v>4205</v>
      </c>
      <c r="D2064" s="12">
        <v>100000</v>
      </c>
      <c r="E2064" s="12">
        <v>114977</v>
      </c>
      <c r="F2064" t="s">
        <v>16</v>
      </c>
      <c r="G2064" t="s">
        <v>309</v>
      </c>
      <c r="H2064" t="s">
        <v>310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3962</v>
      </c>
      <c r="O2064" s="8">
        <f>E2064/D2064*100</f>
        <v>114.97699999999999</v>
      </c>
      <c r="P2064" s="12">
        <f>E2064/L2064</f>
        <v>566.38916256157631</v>
      </c>
      <c r="Q2064" t="str">
        <f>LEFT(N2064,SEARCH("/",N2064,1)-1)</f>
        <v>technology</v>
      </c>
      <c r="R2064" t="str">
        <f>RIGHT(N2064,LEN(N2064)-SEARCH("/",N2064,1))</f>
        <v>hardware</v>
      </c>
      <c r="S2064" s="15">
        <f t="shared" si="64"/>
        <v>42423.3830787037</v>
      </c>
      <c r="T2064" s="15">
        <f t="shared" si="65"/>
        <v>42453.341412037036</v>
      </c>
    </row>
    <row r="2065" spans="1:20" ht="45" x14ac:dyDescent="0.25">
      <c r="A2065">
        <v>2063</v>
      </c>
      <c r="B2065" s="3" t="s">
        <v>4206</v>
      </c>
      <c r="C2065" s="3" t="s">
        <v>4207</v>
      </c>
      <c r="D2065" s="12">
        <v>4000</v>
      </c>
      <c r="E2065" s="12">
        <v>5922</v>
      </c>
      <c r="F2065" t="s">
        <v>16</v>
      </c>
      <c r="G2065" t="s">
        <v>502</v>
      </c>
      <c r="H2065" t="s">
        <v>55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3962</v>
      </c>
      <c r="O2065" s="8">
        <f>E2065/D2065*100</f>
        <v>148.04999999999998</v>
      </c>
      <c r="P2065" s="12">
        <f>E2065/L2065</f>
        <v>120.85714285714286</v>
      </c>
      <c r="Q2065" t="str">
        <f>LEFT(N2065,SEARCH("/",N2065,1)-1)</f>
        <v>technology</v>
      </c>
      <c r="R2065" t="str">
        <f>RIGHT(N2065,LEN(N2065)-SEARCH("/",N2065,1))</f>
        <v>hardware</v>
      </c>
      <c r="S2065" s="15">
        <f t="shared" si="64"/>
        <v>42472.73265046296</v>
      </c>
      <c r="T2065" s="15">
        <f t="shared" si="65"/>
        <v>42505.73265046296</v>
      </c>
    </row>
    <row r="2066" spans="1:20" ht="60" x14ac:dyDescent="0.25">
      <c r="A2066">
        <v>2064</v>
      </c>
      <c r="B2066" s="3" t="s">
        <v>4208</v>
      </c>
      <c r="C2066" s="3" t="s">
        <v>4209</v>
      </c>
      <c r="D2066" s="12">
        <v>261962</v>
      </c>
      <c r="E2066" s="12">
        <v>500784.27</v>
      </c>
      <c r="F2066" t="s">
        <v>16</v>
      </c>
      <c r="G2066" t="s">
        <v>17</v>
      </c>
      <c r="H2066" t="s">
        <v>18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3962</v>
      </c>
      <c r="O2066" s="8">
        <f>E2066/D2066*100</f>
        <v>191.16676082790633</v>
      </c>
      <c r="P2066" s="12">
        <f>E2066/L2066</f>
        <v>86.163845492085343</v>
      </c>
      <c r="Q2066" t="str">
        <f>LEFT(N2066,SEARCH("/",N2066,1)-1)</f>
        <v>technology</v>
      </c>
      <c r="R2066" t="str">
        <f>RIGHT(N2066,LEN(N2066)-SEARCH("/",N2066,1))</f>
        <v>hardware</v>
      </c>
      <c r="S2066" s="15">
        <f t="shared" si="64"/>
        <v>41389.364849537036</v>
      </c>
      <c r="T2066" s="15">
        <f t="shared" si="65"/>
        <v>41425.5</v>
      </c>
    </row>
    <row r="2067" spans="1:20" ht="60" x14ac:dyDescent="0.25">
      <c r="A2067">
        <v>2065</v>
      </c>
      <c r="B2067" s="3" t="s">
        <v>4210</v>
      </c>
      <c r="C2067" s="3" t="s">
        <v>4211</v>
      </c>
      <c r="D2067" s="12">
        <v>40000</v>
      </c>
      <c r="E2067" s="12">
        <v>79686.05</v>
      </c>
      <c r="F2067" t="s">
        <v>16</v>
      </c>
      <c r="G2067" t="s">
        <v>24</v>
      </c>
      <c r="H2067" t="s">
        <v>25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3962</v>
      </c>
      <c r="O2067" s="8">
        <f>E2067/D2067*100</f>
        <v>199.215125</v>
      </c>
      <c r="P2067" s="12">
        <f>E2067/L2067</f>
        <v>51.212114395886893</v>
      </c>
      <c r="Q2067" t="str">
        <f>LEFT(N2067,SEARCH("/",N2067,1)-1)</f>
        <v>technology</v>
      </c>
      <c r="R2067" t="str">
        <f>RIGHT(N2067,LEN(N2067)-SEARCH("/",N2067,1))</f>
        <v>hardware</v>
      </c>
      <c r="S2067" s="15">
        <f t="shared" si="64"/>
        <v>41603.333668981482</v>
      </c>
      <c r="T2067" s="15">
        <f t="shared" si="65"/>
        <v>41633.333668981482</v>
      </c>
    </row>
    <row r="2068" spans="1:20" ht="45" x14ac:dyDescent="0.25">
      <c r="A2068">
        <v>2066</v>
      </c>
      <c r="B2068" s="3" t="s">
        <v>4212</v>
      </c>
      <c r="C2068" s="3" t="s">
        <v>4213</v>
      </c>
      <c r="D2068" s="12">
        <v>2000</v>
      </c>
      <c r="E2068" s="12">
        <v>4372</v>
      </c>
      <c r="F2068" t="s">
        <v>16</v>
      </c>
      <c r="G2068" t="s">
        <v>17</v>
      </c>
      <c r="H2068" t="s">
        <v>18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3962</v>
      </c>
      <c r="O2068" s="8">
        <f>E2068/D2068*100</f>
        <v>218.6</v>
      </c>
      <c r="P2068" s="12">
        <f>E2068/L2068</f>
        <v>67.261538461538464</v>
      </c>
      <c r="Q2068" t="str">
        <f>LEFT(N2068,SEARCH("/",N2068,1)-1)</f>
        <v>technology</v>
      </c>
      <c r="R2068" t="str">
        <f>RIGHT(N2068,LEN(N2068)-SEARCH("/",N2068,1))</f>
        <v>hardware</v>
      </c>
      <c r="S2068" s="15">
        <f t="shared" si="64"/>
        <v>41844.771793981483</v>
      </c>
      <c r="T2068" s="15">
        <f t="shared" si="65"/>
        <v>41874.771793981483</v>
      </c>
    </row>
    <row r="2069" spans="1:20" ht="45" x14ac:dyDescent="0.25">
      <c r="A2069">
        <v>2067</v>
      </c>
      <c r="B2069" s="3" t="s">
        <v>4214</v>
      </c>
      <c r="C2069" s="3" t="s">
        <v>4215</v>
      </c>
      <c r="D2069" s="12">
        <v>495</v>
      </c>
      <c r="E2069" s="12">
        <v>628</v>
      </c>
      <c r="F2069" t="s">
        <v>16</v>
      </c>
      <c r="G2069" t="s">
        <v>24</v>
      </c>
      <c r="H2069" t="s">
        <v>25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3962</v>
      </c>
      <c r="O2069" s="8">
        <f>E2069/D2069*100</f>
        <v>126.86868686868686</v>
      </c>
      <c r="P2069" s="12">
        <f>E2069/L2069</f>
        <v>62.8</v>
      </c>
      <c r="Q2069" t="str">
        <f>LEFT(N2069,SEARCH("/",N2069,1)-1)</f>
        <v>technology</v>
      </c>
      <c r="R2069" t="str">
        <f>RIGHT(N2069,LEN(N2069)-SEARCH("/",N2069,1))</f>
        <v>hardware</v>
      </c>
      <c r="S2069" s="15">
        <f t="shared" si="64"/>
        <v>42115.853888888887</v>
      </c>
      <c r="T2069" s="15">
        <f t="shared" si="65"/>
        <v>42148.853888888887</v>
      </c>
    </row>
    <row r="2070" spans="1:20" ht="60" x14ac:dyDescent="0.25">
      <c r="A2070">
        <v>2068</v>
      </c>
      <c r="B2070" s="3" t="s">
        <v>4216</v>
      </c>
      <c r="C2070" s="3" t="s">
        <v>4217</v>
      </c>
      <c r="D2070" s="12">
        <v>25000</v>
      </c>
      <c r="E2070" s="12">
        <v>26305.97</v>
      </c>
      <c r="F2070" t="s">
        <v>16</v>
      </c>
      <c r="G2070" t="s">
        <v>17</v>
      </c>
      <c r="H2070" t="s">
        <v>18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3962</v>
      </c>
      <c r="O2070" s="8">
        <f>E2070/D2070*100</f>
        <v>105.22388000000001</v>
      </c>
      <c r="P2070" s="12">
        <f>E2070/L2070</f>
        <v>346.13118421052633</v>
      </c>
      <c r="Q2070" t="str">
        <f>LEFT(N2070,SEARCH("/",N2070,1)-1)</f>
        <v>technology</v>
      </c>
      <c r="R2070" t="str">
        <f>RIGHT(N2070,LEN(N2070)-SEARCH("/",N2070,1))</f>
        <v>hardware</v>
      </c>
      <c r="S2070" s="15">
        <f t="shared" si="64"/>
        <v>42633.841608796298</v>
      </c>
      <c r="T2070" s="15">
        <f t="shared" si="65"/>
        <v>42663.841608796298</v>
      </c>
    </row>
    <row r="2071" spans="1:20" ht="60" x14ac:dyDescent="0.25">
      <c r="A2071">
        <v>2069</v>
      </c>
      <c r="B2071" s="3" t="s">
        <v>4218</v>
      </c>
      <c r="C2071" s="3" t="s">
        <v>4219</v>
      </c>
      <c r="D2071" s="12">
        <v>50000</v>
      </c>
      <c r="E2071" s="12">
        <v>64203.33</v>
      </c>
      <c r="F2071" t="s">
        <v>16</v>
      </c>
      <c r="G2071" t="s">
        <v>17</v>
      </c>
      <c r="H2071" t="s">
        <v>18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3962</v>
      </c>
      <c r="O2071" s="8">
        <f>E2071/D2071*100</f>
        <v>128.40666000000002</v>
      </c>
      <c r="P2071" s="12">
        <f>E2071/L2071</f>
        <v>244.11912547528519</v>
      </c>
      <c r="Q2071" t="str">
        <f>LEFT(N2071,SEARCH("/",N2071,1)-1)</f>
        <v>technology</v>
      </c>
      <c r="R2071" t="str">
        <f>RIGHT(N2071,LEN(N2071)-SEARCH("/",N2071,1))</f>
        <v>hardware</v>
      </c>
      <c r="S2071" s="15">
        <f t="shared" si="64"/>
        <v>42340.972118055557</v>
      </c>
      <c r="T2071" s="15">
        <f t="shared" si="65"/>
        <v>42371.972118055557</v>
      </c>
    </row>
    <row r="2072" spans="1:20" ht="60" x14ac:dyDescent="0.25">
      <c r="A2072">
        <v>2070</v>
      </c>
      <c r="B2072" s="3" t="s">
        <v>4220</v>
      </c>
      <c r="C2072" s="3" t="s">
        <v>4221</v>
      </c>
      <c r="D2072" s="12">
        <v>125000</v>
      </c>
      <c r="E2072" s="12">
        <v>396659</v>
      </c>
      <c r="F2072" t="s">
        <v>16</v>
      </c>
      <c r="G2072" t="s">
        <v>502</v>
      </c>
      <c r="H2072" t="s">
        <v>55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3962</v>
      </c>
      <c r="O2072" s="8">
        <f>E2072/D2072*100</f>
        <v>317.3272</v>
      </c>
      <c r="P2072" s="12">
        <f>E2072/L2072</f>
        <v>259.25424836601309</v>
      </c>
      <c r="Q2072" t="str">
        <f>LEFT(N2072,SEARCH("/",N2072,1)-1)</f>
        <v>technology</v>
      </c>
      <c r="R2072" t="str">
        <f>RIGHT(N2072,LEN(N2072)-SEARCH("/",N2072,1))</f>
        <v>hardware</v>
      </c>
      <c r="S2072" s="15">
        <f t="shared" si="64"/>
        <v>42519.6565162037</v>
      </c>
      <c r="T2072" s="15">
        <f t="shared" si="65"/>
        <v>42549.6565162037</v>
      </c>
    </row>
    <row r="2073" spans="1:20" ht="60" x14ac:dyDescent="0.25">
      <c r="A2073">
        <v>2071</v>
      </c>
      <c r="B2073" s="3" t="s">
        <v>4222</v>
      </c>
      <c r="C2073" s="3" t="s">
        <v>4223</v>
      </c>
      <c r="D2073" s="12">
        <v>20000</v>
      </c>
      <c r="E2073" s="12">
        <v>56146</v>
      </c>
      <c r="F2073" t="s">
        <v>16</v>
      </c>
      <c r="G2073" t="s">
        <v>17</v>
      </c>
      <c r="H2073" t="s">
        <v>18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3962</v>
      </c>
      <c r="O2073" s="8">
        <f>E2073/D2073*100</f>
        <v>280.73</v>
      </c>
      <c r="P2073" s="12">
        <f>E2073/L2073</f>
        <v>201.96402877697841</v>
      </c>
      <c r="Q2073" t="str">
        <f>LEFT(N2073,SEARCH("/",N2073,1)-1)</f>
        <v>technology</v>
      </c>
      <c r="R2073" t="str">
        <f>RIGHT(N2073,LEN(N2073)-SEARCH("/",N2073,1))</f>
        <v>hardware</v>
      </c>
      <c r="S2073" s="15">
        <f t="shared" si="64"/>
        <v>42600.278749999998</v>
      </c>
      <c r="T2073" s="15">
        <f t="shared" si="65"/>
        <v>42645.278749999998</v>
      </c>
    </row>
    <row r="2074" spans="1:20" ht="60" x14ac:dyDescent="0.25">
      <c r="A2074">
        <v>2072</v>
      </c>
      <c r="B2074" s="3" t="s">
        <v>4224</v>
      </c>
      <c r="C2074" s="3" t="s">
        <v>4225</v>
      </c>
      <c r="D2074" s="12">
        <v>71500</v>
      </c>
      <c r="E2074" s="12">
        <v>79173</v>
      </c>
      <c r="F2074" t="s">
        <v>16</v>
      </c>
      <c r="G2074" t="s">
        <v>17</v>
      </c>
      <c r="H2074" t="s">
        <v>18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3962</v>
      </c>
      <c r="O2074" s="8">
        <f>E2074/D2074*100</f>
        <v>110.73146853146854</v>
      </c>
      <c r="P2074" s="12">
        <f>E2074/L2074</f>
        <v>226.20857142857142</v>
      </c>
      <c r="Q2074" t="str">
        <f>LEFT(N2074,SEARCH("/",N2074,1)-1)</f>
        <v>technology</v>
      </c>
      <c r="R2074" t="str">
        <f>RIGHT(N2074,LEN(N2074)-SEARCH("/",N2074,1))</f>
        <v>hardware</v>
      </c>
      <c r="S2074" s="15">
        <f t="shared" si="64"/>
        <v>42467.581388888888</v>
      </c>
      <c r="T2074" s="15">
        <f t="shared" si="65"/>
        <v>42497.581388888888</v>
      </c>
    </row>
    <row r="2075" spans="1:20" ht="60" x14ac:dyDescent="0.25">
      <c r="A2075">
        <v>2073</v>
      </c>
      <c r="B2075" s="3" t="s">
        <v>4226</v>
      </c>
      <c r="C2075" s="3" t="s">
        <v>4227</v>
      </c>
      <c r="D2075" s="12">
        <v>100000</v>
      </c>
      <c r="E2075" s="12">
        <v>152604.29999999999</v>
      </c>
      <c r="F2075" t="s">
        <v>16</v>
      </c>
      <c r="G2075" t="s">
        <v>17</v>
      </c>
      <c r="H2075" t="s">
        <v>18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3962</v>
      </c>
      <c r="O2075" s="8">
        <f>E2075/D2075*100</f>
        <v>152.60429999999999</v>
      </c>
      <c r="P2075" s="12">
        <f>E2075/L2075</f>
        <v>324.69</v>
      </c>
      <c r="Q2075" t="str">
        <f>LEFT(N2075,SEARCH("/",N2075,1)-1)</f>
        <v>technology</v>
      </c>
      <c r="R2075" t="str">
        <f>RIGHT(N2075,LEN(N2075)-SEARCH("/",N2075,1))</f>
        <v>hardware</v>
      </c>
      <c r="S2075" s="15">
        <f t="shared" si="64"/>
        <v>42087.668032407411</v>
      </c>
      <c r="T2075" s="15">
        <f t="shared" si="65"/>
        <v>42132.668032407411</v>
      </c>
    </row>
    <row r="2076" spans="1:20" ht="30" x14ac:dyDescent="0.25">
      <c r="A2076">
        <v>2074</v>
      </c>
      <c r="B2076" s="3" t="s">
        <v>4228</v>
      </c>
      <c r="C2076" s="3" t="s">
        <v>4229</v>
      </c>
      <c r="D2076" s="12">
        <v>600</v>
      </c>
      <c r="E2076" s="12">
        <v>615</v>
      </c>
      <c r="F2076" t="s">
        <v>16</v>
      </c>
      <c r="G2076" t="s">
        <v>17</v>
      </c>
      <c r="H2076" t="s">
        <v>18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3962</v>
      </c>
      <c r="O2076" s="8">
        <f>E2076/D2076*100</f>
        <v>102.49999999999999</v>
      </c>
      <c r="P2076" s="12">
        <f>E2076/L2076</f>
        <v>205</v>
      </c>
      <c r="Q2076" t="str">
        <f>LEFT(N2076,SEARCH("/",N2076,1)-1)</f>
        <v>technology</v>
      </c>
      <c r="R2076" t="str">
        <f>RIGHT(N2076,LEN(N2076)-SEARCH("/",N2076,1))</f>
        <v>hardware</v>
      </c>
      <c r="S2076" s="15">
        <f t="shared" si="64"/>
        <v>42466.826180555552</v>
      </c>
      <c r="T2076" s="15">
        <f t="shared" si="65"/>
        <v>42496.826180555552</v>
      </c>
    </row>
    <row r="2077" spans="1:20" ht="45" x14ac:dyDescent="0.25">
      <c r="A2077">
        <v>2075</v>
      </c>
      <c r="B2077" s="3" t="s">
        <v>4230</v>
      </c>
      <c r="C2077" s="3" t="s">
        <v>4231</v>
      </c>
      <c r="D2077" s="12">
        <v>9999</v>
      </c>
      <c r="E2077" s="12">
        <v>167820.6</v>
      </c>
      <c r="F2077" t="s">
        <v>16</v>
      </c>
      <c r="G2077" t="s">
        <v>17</v>
      </c>
      <c r="H2077" t="s">
        <v>18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3962</v>
      </c>
      <c r="O2077" s="8">
        <f>E2077/D2077*100</f>
        <v>1678.3738373837384</v>
      </c>
      <c r="P2077" s="12">
        <f>E2077/L2077</f>
        <v>20.465926829268295</v>
      </c>
      <c r="Q2077" t="str">
        <f>LEFT(N2077,SEARCH("/",N2077,1)-1)</f>
        <v>technology</v>
      </c>
      <c r="R2077" t="str">
        <f>RIGHT(N2077,LEN(N2077)-SEARCH("/",N2077,1))</f>
        <v>hardware</v>
      </c>
      <c r="S2077" s="15">
        <f t="shared" si="64"/>
        <v>41450.681574074071</v>
      </c>
      <c r="T2077" s="15">
        <f t="shared" si="65"/>
        <v>41480.681574074071</v>
      </c>
    </row>
    <row r="2078" spans="1:20" ht="30" x14ac:dyDescent="0.25">
      <c r="A2078">
        <v>2076</v>
      </c>
      <c r="B2078" s="3" t="s">
        <v>4232</v>
      </c>
      <c r="C2078" s="3" t="s">
        <v>4233</v>
      </c>
      <c r="D2078" s="12">
        <v>179000</v>
      </c>
      <c r="E2078" s="12">
        <v>972594.99</v>
      </c>
      <c r="F2078" t="s">
        <v>16</v>
      </c>
      <c r="G2078" t="s">
        <v>24</v>
      </c>
      <c r="H2078" t="s">
        <v>25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3962</v>
      </c>
      <c r="O2078" s="8">
        <f>E2078/D2078*100</f>
        <v>543.349156424581</v>
      </c>
      <c r="P2078" s="12">
        <f>E2078/L2078</f>
        <v>116.35303146309367</v>
      </c>
      <c r="Q2078" t="str">
        <f>LEFT(N2078,SEARCH("/",N2078,1)-1)</f>
        <v>technology</v>
      </c>
      <c r="R2078" t="str">
        <f>RIGHT(N2078,LEN(N2078)-SEARCH("/",N2078,1))</f>
        <v>hardware</v>
      </c>
      <c r="S2078" s="15">
        <f t="shared" si="64"/>
        <v>41803.880659722221</v>
      </c>
      <c r="T2078" s="15">
        <f t="shared" si="65"/>
        <v>41843.880659722221</v>
      </c>
    </row>
    <row r="2079" spans="1:20" ht="45" x14ac:dyDescent="0.25">
      <c r="A2079">
        <v>2077</v>
      </c>
      <c r="B2079" s="3" t="s">
        <v>4234</v>
      </c>
      <c r="C2079" s="3" t="s">
        <v>4235</v>
      </c>
      <c r="D2079" s="12">
        <v>50000</v>
      </c>
      <c r="E2079" s="12">
        <v>57754</v>
      </c>
      <c r="F2079" t="s">
        <v>16</v>
      </c>
      <c r="G2079" t="s">
        <v>17</v>
      </c>
      <c r="H2079" t="s">
        <v>18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3962</v>
      </c>
      <c r="O2079" s="8">
        <f>E2079/D2079*100</f>
        <v>115.50800000000001</v>
      </c>
      <c r="P2079" s="12">
        <f>E2079/L2079</f>
        <v>307.20212765957444</v>
      </c>
      <c r="Q2079" t="str">
        <f>LEFT(N2079,SEARCH("/",N2079,1)-1)</f>
        <v>technology</v>
      </c>
      <c r="R2079" t="str">
        <f>RIGHT(N2079,LEN(N2079)-SEARCH("/",N2079,1))</f>
        <v>hardware</v>
      </c>
      <c r="S2079" s="15">
        <f t="shared" si="64"/>
        <v>42103.042546296296</v>
      </c>
      <c r="T2079" s="15">
        <f t="shared" si="65"/>
        <v>42160.875</v>
      </c>
    </row>
    <row r="2080" spans="1:20" ht="45" x14ac:dyDescent="0.25">
      <c r="A2080">
        <v>2078</v>
      </c>
      <c r="B2080" s="3" t="s">
        <v>4236</v>
      </c>
      <c r="C2080" s="3" t="s">
        <v>4237</v>
      </c>
      <c r="D2080" s="12">
        <v>20000</v>
      </c>
      <c r="E2080" s="12">
        <v>26241</v>
      </c>
      <c r="F2080" t="s">
        <v>16</v>
      </c>
      <c r="G2080" t="s">
        <v>54</v>
      </c>
      <c r="H2080" t="s">
        <v>55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3962</v>
      </c>
      <c r="O2080" s="8">
        <f>E2080/D2080*100</f>
        <v>131.20499999999998</v>
      </c>
      <c r="P2080" s="12">
        <f>E2080/L2080</f>
        <v>546.6875</v>
      </c>
      <c r="Q2080" t="str">
        <f>LEFT(N2080,SEARCH("/",N2080,1)-1)</f>
        <v>technology</v>
      </c>
      <c r="R2080" t="str">
        <f>RIGHT(N2080,LEN(N2080)-SEARCH("/",N2080,1))</f>
        <v>hardware</v>
      </c>
      <c r="S2080" s="15">
        <f t="shared" si="64"/>
        <v>42692.771493055552</v>
      </c>
      <c r="T2080" s="15">
        <f t="shared" si="65"/>
        <v>42722.771493055552</v>
      </c>
    </row>
    <row r="2081" spans="1:20" ht="60" x14ac:dyDescent="0.25">
      <c r="A2081">
        <v>2079</v>
      </c>
      <c r="B2081" s="3" t="s">
        <v>4238</v>
      </c>
      <c r="C2081" s="3" t="s">
        <v>4239</v>
      </c>
      <c r="D2081" s="12">
        <v>10000</v>
      </c>
      <c r="E2081" s="12">
        <v>28817</v>
      </c>
      <c r="F2081" t="s">
        <v>16</v>
      </c>
      <c r="G2081" t="s">
        <v>24</v>
      </c>
      <c r="H2081" t="s">
        <v>25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3962</v>
      </c>
      <c r="O2081" s="8">
        <f>E2081/D2081*100</f>
        <v>288.17</v>
      </c>
      <c r="P2081" s="12">
        <f>E2081/L2081</f>
        <v>47.474464579901152</v>
      </c>
      <c r="Q2081" t="str">
        <f>LEFT(N2081,SEARCH("/",N2081,1)-1)</f>
        <v>technology</v>
      </c>
      <c r="R2081" t="str">
        <f>RIGHT(N2081,LEN(N2081)-SEARCH("/",N2081,1))</f>
        <v>hardware</v>
      </c>
      <c r="S2081" s="15">
        <f t="shared" si="64"/>
        <v>42150.71056712963</v>
      </c>
      <c r="T2081" s="15">
        <f t="shared" si="65"/>
        <v>42180.791666666672</v>
      </c>
    </row>
    <row r="2082" spans="1:20" ht="60" x14ac:dyDescent="0.25">
      <c r="A2082">
        <v>2080</v>
      </c>
      <c r="B2082" s="3" t="s">
        <v>4240</v>
      </c>
      <c r="C2082" s="3" t="s">
        <v>4241</v>
      </c>
      <c r="D2082" s="12">
        <v>1000</v>
      </c>
      <c r="E2082" s="12">
        <v>5078</v>
      </c>
      <c r="F2082" t="s">
        <v>16</v>
      </c>
      <c r="G2082" t="s">
        <v>17</v>
      </c>
      <c r="H2082" t="s">
        <v>18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3962</v>
      </c>
      <c r="O2082" s="8">
        <f>E2082/D2082*100</f>
        <v>507.8</v>
      </c>
      <c r="P2082" s="12">
        <f>E2082/L2082</f>
        <v>101.56</v>
      </c>
      <c r="Q2082" t="str">
        <f>LEFT(N2082,SEARCH("/",N2082,1)-1)</f>
        <v>technology</v>
      </c>
      <c r="R2082" t="str">
        <f>RIGHT(N2082,LEN(N2082)-SEARCH("/",N2082,1))</f>
        <v>hardware</v>
      </c>
      <c r="S2082" s="15">
        <f t="shared" si="64"/>
        <v>42289.957175925927</v>
      </c>
      <c r="T2082" s="15">
        <f t="shared" si="65"/>
        <v>42319.998842592591</v>
      </c>
    </row>
    <row r="2083" spans="1:20" ht="60" x14ac:dyDescent="0.25">
      <c r="A2083">
        <v>2081</v>
      </c>
      <c r="B2083" s="3" t="s">
        <v>4242</v>
      </c>
      <c r="C2083" s="3" t="s">
        <v>4243</v>
      </c>
      <c r="D2083" s="12">
        <v>3500</v>
      </c>
      <c r="E2083" s="12">
        <v>4010</v>
      </c>
      <c r="F2083" t="s">
        <v>16</v>
      </c>
      <c r="G2083" t="s">
        <v>17</v>
      </c>
      <c r="H2083" t="s">
        <v>18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1817</v>
      </c>
      <c r="O2083" s="8">
        <f>E2083/D2083*100</f>
        <v>114.57142857142857</v>
      </c>
      <c r="P2083" s="12">
        <f>E2083/L2083</f>
        <v>72.909090909090907</v>
      </c>
      <c r="Q2083" t="str">
        <f>LEFT(N2083,SEARCH("/",N2083,1)-1)</f>
        <v>music</v>
      </c>
      <c r="R2083" t="str">
        <f>RIGHT(N2083,LEN(N2083)-SEARCH("/",N2083,1))</f>
        <v>indie rock</v>
      </c>
      <c r="S2083" s="15">
        <f t="shared" si="64"/>
        <v>41004.156886574077</v>
      </c>
      <c r="T2083" s="15">
        <f t="shared" si="65"/>
        <v>41045.207638888889</v>
      </c>
    </row>
    <row r="2084" spans="1:20" ht="60" x14ac:dyDescent="0.25">
      <c r="A2084">
        <v>2082</v>
      </c>
      <c r="B2084" s="3" t="s">
        <v>4244</v>
      </c>
      <c r="C2084" s="3" t="s">
        <v>4245</v>
      </c>
      <c r="D2084" s="12">
        <v>1500</v>
      </c>
      <c r="E2084" s="12">
        <v>1661</v>
      </c>
      <c r="F2084" t="s">
        <v>16</v>
      </c>
      <c r="G2084" t="s">
        <v>17</v>
      </c>
      <c r="H2084" t="s">
        <v>18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1817</v>
      </c>
      <c r="O2084" s="8">
        <f>E2084/D2084*100</f>
        <v>110.73333333333333</v>
      </c>
      <c r="P2084" s="12">
        <f>E2084/L2084</f>
        <v>43.710526315789473</v>
      </c>
      <c r="Q2084" t="str">
        <f>LEFT(N2084,SEARCH("/",N2084,1)-1)</f>
        <v>music</v>
      </c>
      <c r="R2084" t="str">
        <f>RIGHT(N2084,LEN(N2084)-SEARCH("/",N2084,1))</f>
        <v>indie rock</v>
      </c>
      <c r="S2084" s="15">
        <f t="shared" si="64"/>
        <v>40811.120324074072</v>
      </c>
      <c r="T2084" s="15">
        <f t="shared" si="65"/>
        <v>40871.161990740737</v>
      </c>
    </row>
    <row r="2085" spans="1:20" ht="60" x14ac:dyDescent="0.25">
      <c r="A2085">
        <v>2083</v>
      </c>
      <c r="B2085" s="3" t="s">
        <v>4246</v>
      </c>
      <c r="C2085" s="3" t="s">
        <v>4247</v>
      </c>
      <c r="D2085" s="12">
        <v>750</v>
      </c>
      <c r="E2085" s="12">
        <v>850</v>
      </c>
      <c r="F2085" t="s">
        <v>16</v>
      </c>
      <c r="G2085" t="s">
        <v>17</v>
      </c>
      <c r="H2085" t="s">
        <v>18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1817</v>
      </c>
      <c r="O2085" s="8">
        <f>E2085/D2085*100</f>
        <v>113.33333333333333</v>
      </c>
      <c r="P2085" s="12">
        <f>E2085/L2085</f>
        <v>34</v>
      </c>
      <c r="Q2085" t="str">
        <f>LEFT(N2085,SEARCH("/",N2085,1)-1)</f>
        <v>music</v>
      </c>
      <c r="R2085" t="str">
        <f>RIGHT(N2085,LEN(N2085)-SEARCH("/",N2085,1))</f>
        <v>indie rock</v>
      </c>
      <c r="S2085" s="15">
        <f t="shared" si="64"/>
        <v>41034.72216435185</v>
      </c>
      <c r="T2085" s="15">
        <f t="shared" si="65"/>
        <v>41064.72216435185</v>
      </c>
    </row>
    <row r="2086" spans="1:20" ht="45" x14ac:dyDescent="0.25">
      <c r="A2086">
        <v>2084</v>
      </c>
      <c r="B2086" s="3" t="s">
        <v>4248</v>
      </c>
      <c r="C2086" s="3" t="s">
        <v>4249</v>
      </c>
      <c r="D2086" s="12">
        <v>3000</v>
      </c>
      <c r="E2086" s="12">
        <v>3250</v>
      </c>
      <c r="F2086" t="s">
        <v>16</v>
      </c>
      <c r="G2086" t="s">
        <v>17</v>
      </c>
      <c r="H2086" t="s">
        <v>18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1817</v>
      </c>
      <c r="O2086" s="8">
        <f>E2086/D2086*100</f>
        <v>108.33333333333333</v>
      </c>
      <c r="P2086" s="12">
        <f>E2086/L2086</f>
        <v>70.652173913043484</v>
      </c>
      <c r="Q2086" t="str">
        <f>LEFT(N2086,SEARCH("/",N2086,1)-1)</f>
        <v>music</v>
      </c>
      <c r="R2086" t="str">
        <f>RIGHT(N2086,LEN(N2086)-SEARCH("/",N2086,1))</f>
        <v>indie rock</v>
      </c>
      <c r="S2086" s="15">
        <f t="shared" si="64"/>
        <v>41731.833124999997</v>
      </c>
      <c r="T2086" s="15">
        <f t="shared" si="65"/>
        <v>41763.290972222225</v>
      </c>
    </row>
    <row r="2087" spans="1:20" ht="60" x14ac:dyDescent="0.25">
      <c r="A2087">
        <v>2085</v>
      </c>
      <c r="B2087" s="3" t="s">
        <v>4250</v>
      </c>
      <c r="C2087" s="3" t="s">
        <v>4251</v>
      </c>
      <c r="D2087" s="12">
        <v>6000</v>
      </c>
      <c r="E2087" s="12">
        <v>7412</v>
      </c>
      <c r="F2087" t="s">
        <v>16</v>
      </c>
      <c r="G2087" t="s">
        <v>17</v>
      </c>
      <c r="H2087" t="s">
        <v>18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1817</v>
      </c>
      <c r="O2087" s="8">
        <f>E2087/D2087*100</f>
        <v>123.53333333333335</v>
      </c>
      <c r="P2087" s="12">
        <f>E2087/L2087</f>
        <v>89.301204819277103</v>
      </c>
      <c r="Q2087" t="str">
        <f>LEFT(N2087,SEARCH("/",N2087,1)-1)</f>
        <v>music</v>
      </c>
      <c r="R2087" t="str">
        <f>RIGHT(N2087,LEN(N2087)-SEARCH("/",N2087,1))</f>
        <v>indie rock</v>
      </c>
      <c r="S2087" s="15">
        <f t="shared" si="64"/>
        <v>41075.835497685184</v>
      </c>
      <c r="T2087" s="15">
        <f t="shared" si="65"/>
        <v>41105.835497685184</v>
      </c>
    </row>
    <row r="2088" spans="1:20" ht="45" x14ac:dyDescent="0.25">
      <c r="A2088">
        <v>2086</v>
      </c>
      <c r="B2088" s="3" t="s">
        <v>4252</v>
      </c>
      <c r="C2088" s="3" t="s">
        <v>4253</v>
      </c>
      <c r="D2088" s="12">
        <v>4000</v>
      </c>
      <c r="E2088" s="12">
        <v>4028</v>
      </c>
      <c r="F2088" t="s">
        <v>16</v>
      </c>
      <c r="G2088" t="s">
        <v>17</v>
      </c>
      <c r="H2088" t="s">
        <v>18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1817</v>
      </c>
      <c r="O2088" s="8">
        <f>E2088/D2088*100</f>
        <v>100.69999999999999</v>
      </c>
      <c r="P2088" s="12">
        <f>E2088/L2088</f>
        <v>115.08571428571429</v>
      </c>
      <c r="Q2088" t="str">
        <f>LEFT(N2088,SEARCH("/",N2088,1)-1)</f>
        <v>music</v>
      </c>
      <c r="R2088" t="str">
        <f>RIGHT(N2088,LEN(N2088)-SEARCH("/",N2088,1))</f>
        <v>indie rock</v>
      </c>
      <c r="S2088" s="15">
        <f t="shared" si="64"/>
        <v>40860.67050925926</v>
      </c>
      <c r="T2088" s="15">
        <f t="shared" si="65"/>
        <v>40891.207638888889</v>
      </c>
    </row>
    <row r="2089" spans="1:20" ht="60" x14ac:dyDescent="0.25">
      <c r="A2089">
        <v>2087</v>
      </c>
      <c r="B2089" s="3" t="s">
        <v>4254</v>
      </c>
      <c r="C2089" s="3" t="s">
        <v>4255</v>
      </c>
      <c r="D2089" s="12">
        <v>1500</v>
      </c>
      <c r="E2089" s="12">
        <v>1553</v>
      </c>
      <c r="F2089" t="s">
        <v>16</v>
      </c>
      <c r="G2089" t="s">
        <v>17</v>
      </c>
      <c r="H2089" t="s">
        <v>18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1817</v>
      </c>
      <c r="O2089" s="8">
        <f>E2089/D2089*100</f>
        <v>103.53333333333335</v>
      </c>
      <c r="P2089" s="12">
        <f>E2089/L2089</f>
        <v>62.12</v>
      </c>
      <c r="Q2089" t="str">
        <f>LEFT(N2089,SEARCH("/",N2089,1)-1)</f>
        <v>music</v>
      </c>
      <c r="R2089" t="str">
        <f>RIGHT(N2089,LEN(N2089)-SEARCH("/",N2089,1))</f>
        <v>indie rock</v>
      </c>
      <c r="S2089" s="15">
        <f t="shared" si="64"/>
        <v>40764.204375000001</v>
      </c>
      <c r="T2089" s="15">
        <f t="shared" si="65"/>
        <v>40794.204375000001</v>
      </c>
    </row>
    <row r="2090" spans="1:20" ht="60" x14ac:dyDescent="0.25">
      <c r="A2090">
        <v>2088</v>
      </c>
      <c r="B2090" s="3" t="s">
        <v>4256</v>
      </c>
      <c r="C2090" s="3" t="s">
        <v>4257</v>
      </c>
      <c r="D2090" s="12">
        <v>3000</v>
      </c>
      <c r="E2090" s="12">
        <v>3465.32</v>
      </c>
      <c r="F2090" t="s">
        <v>16</v>
      </c>
      <c r="G2090" t="s">
        <v>17</v>
      </c>
      <c r="H2090" t="s">
        <v>18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1817</v>
      </c>
      <c r="O2090" s="8">
        <f>E2090/D2090*100</f>
        <v>115.51066666666668</v>
      </c>
      <c r="P2090" s="12">
        <f>E2090/L2090</f>
        <v>46.204266666666669</v>
      </c>
      <c r="Q2090" t="str">
        <f>LEFT(N2090,SEARCH("/",N2090,1)-1)</f>
        <v>music</v>
      </c>
      <c r="R2090" t="str">
        <f>RIGHT(N2090,LEN(N2090)-SEARCH("/",N2090,1))</f>
        <v>indie rock</v>
      </c>
      <c r="S2090" s="15">
        <f t="shared" si="64"/>
        <v>40395.714722222219</v>
      </c>
      <c r="T2090" s="15">
        <f t="shared" si="65"/>
        <v>40432.165972222225</v>
      </c>
    </row>
    <row r="2091" spans="1:20" ht="30" x14ac:dyDescent="0.25">
      <c r="A2091">
        <v>2089</v>
      </c>
      <c r="B2091" s="3" t="s">
        <v>4258</v>
      </c>
      <c r="C2091" s="3" t="s">
        <v>4259</v>
      </c>
      <c r="D2091" s="12">
        <v>2500</v>
      </c>
      <c r="E2091" s="12">
        <v>3010.01</v>
      </c>
      <c r="F2091" t="s">
        <v>16</v>
      </c>
      <c r="G2091" t="s">
        <v>17</v>
      </c>
      <c r="H2091" t="s">
        <v>18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1817</v>
      </c>
      <c r="O2091" s="8">
        <f>E2091/D2091*100</f>
        <v>120.4004</v>
      </c>
      <c r="P2091" s="12">
        <f>E2091/L2091</f>
        <v>48.54854838709678</v>
      </c>
      <c r="Q2091" t="str">
        <f>LEFT(N2091,SEARCH("/",N2091,1)-1)</f>
        <v>music</v>
      </c>
      <c r="R2091" t="str">
        <f>RIGHT(N2091,LEN(N2091)-SEARCH("/",N2091,1))</f>
        <v>indie rock</v>
      </c>
      <c r="S2091" s="15">
        <f t="shared" si="64"/>
        <v>41453.076319444444</v>
      </c>
      <c r="T2091" s="15">
        <f t="shared" si="65"/>
        <v>41488.076319444444</v>
      </c>
    </row>
    <row r="2092" spans="1:20" ht="60" x14ac:dyDescent="0.25">
      <c r="A2092">
        <v>2090</v>
      </c>
      <c r="B2092" s="3" t="s">
        <v>4260</v>
      </c>
      <c r="C2092" s="3" t="s">
        <v>4261</v>
      </c>
      <c r="D2092" s="12">
        <v>8000</v>
      </c>
      <c r="E2092" s="12">
        <v>9203.23</v>
      </c>
      <c r="F2092" t="s">
        <v>16</v>
      </c>
      <c r="G2092" t="s">
        <v>17</v>
      </c>
      <c r="H2092" t="s">
        <v>18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1817</v>
      </c>
      <c r="O2092" s="8">
        <f>E2092/D2092*100</f>
        <v>115.040375</v>
      </c>
      <c r="P2092" s="12">
        <f>E2092/L2092</f>
        <v>57.520187499999999</v>
      </c>
      <c r="Q2092" t="str">
        <f>LEFT(N2092,SEARCH("/",N2092,1)-1)</f>
        <v>music</v>
      </c>
      <c r="R2092" t="str">
        <f>RIGHT(N2092,LEN(N2092)-SEARCH("/",N2092,1))</f>
        <v>indie rock</v>
      </c>
      <c r="S2092" s="15">
        <f t="shared" si="64"/>
        <v>41299.381423611114</v>
      </c>
      <c r="T2092" s="15">
        <f t="shared" si="65"/>
        <v>41329.381423611114</v>
      </c>
    </row>
    <row r="2093" spans="1:20" ht="60" x14ac:dyDescent="0.25">
      <c r="A2093">
        <v>2091</v>
      </c>
      <c r="B2093" s="3" t="s">
        <v>4262</v>
      </c>
      <c r="C2093" s="3" t="s">
        <v>4263</v>
      </c>
      <c r="D2093" s="12">
        <v>18000</v>
      </c>
      <c r="E2093" s="12">
        <v>21684.2</v>
      </c>
      <c r="F2093" t="s">
        <v>16</v>
      </c>
      <c r="G2093" t="s">
        <v>17</v>
      </c>
      <c r="H2093" t="s">
        <v>18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1817</v>
      </c>
      <c r="O2093" s="8">
        <f>E2093/D2093*100</f>
        <v>120.46777777777777</v>
      </c>
      <c r="P2093" s="12">
        <f>E2093/L2093</f>
        <v>88.147154471544724</v>
      </c>
      <c r="Q2093" t="str">
        <f>LEFT(N2093,SEARCH("/",N2093,1)-1)</f>
        <v>music</v>
      </c>
      <c r="R2093" t="str">
        <f>RIGHT(N2093,LEN(N2093)-SEARCH("/",N2093,1))</f>
        <v>indie rock</v>
      </c>
      <c r="S2093" s="15">
        <f t="shared" si="64"/>
        <v>40555.322662037033</v>
      </c>
      <c r="T2093" s="15">
        <f t="shared" si="65"/>
        <v>40603.833333333336</v>
      </c>
    </row>
    <row r="2094" spans="1:20" ht="45" x14ac:dyDescent="0.25">
      <c r="A2094">
        <v>2092</v>
      </c>
      <c r="B2094" s="3" t="s">
        <v>4264</v>
      </c>
      <c r="C2094" s="3" t="s">
        <v>4265</v>
      </c>
      <c r="D2094" s="12">
        <v>6000</v>
      </c>
      <c r="E2094" s="12">
        <v>6077</v>
      </c>
      <c r="F2094" t="s">
        <v>16</v>
      </c>
      <c r="G2094" t="s">
        <v>17</v>
      </c>
      <c r="H2094" t="s">
        <v>18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1817</v>
      </c>
      <c r="O2094" s="8">
        <f>E2094/D2094*100</f>
        <v>101.28333333333333</v>
      </c>
      <c r="P2094" s="12">
        <f>E2094/L2094</f>
        <v>110.49090909090908</v>
      </c>
      <c r="Q2094" t="str">
        <f>LEFT(N2094,SEARCH("/",N2094,1)-1)</f>
        <v>music</v>
      </c>
      <c r="R2094" t="str">
        <f>RIGHT(N2094,LEN(N2094)-SEARCH("/",N2094,1))</f>
        <v>indie rock</v>
      </c>
      <c r="S2094" s="15">
        <f t="shared" si="64"/>
        <v>40763.707546296297</v>
      </c>
      <c r="T2094" s="15">
        <f t="shared" si="65"/>
        <v>40823.707546296297</v>
      </c>
    </row>
    <row r="2095" spans="1:20" ht="45" x14ac:dyDescent="0.25">
      <c r="A2095">
        <v>2093</v>
      </c>
      <c r="B2095" s="3" t="s">
        <v>4266</v>
      </c>
      <c r="C2095" s="3" t="s">
        <v>4267</v>
      </c>
      <c r="D2095" s="12">
        <v>1500</v>
      </c>
      <c r="E2095" s="12">
        <v>1537</v>
      </c>
      <c r="F2095" t="s">
        <v>16</v>
      </c>
      <c r="G2095" t="s">
        <v>17</v>
      </c>
      <c r="H2095" t="s">
        <v>18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1817</v>
      </c>
      <c r="O2095" s="8">
        <f>E2095/D2095*100</f>
        <v>102.46666666666667</v>
      </c>
      <c r="P2095" s="12">
        <f>E2095/L2095</f>
        <v>66.826086956521735</v>
      </c>
      <c r="Q2095" t="str">
        <f>LEFT(N2095,SEARCH("/",N2095,1)-1)</f>
        <v>music</v>
      </c>
      <c r="R2095" t="str">
        <f>RIGHT(N2095,LEN(N2095)-SEARCH("/",N2095,1))</f>
        <v>indie rock</v>
      </c>
      <c r="S2095" s="15">
        <f t="shared" si="64"/>
        <v>41205.854537037041</v>
      </c>
      <c r="T2095" s="15">
        <f t="shared" si="65"/>
        <v>41265.896203703705</v>
      </c>
    </row>
    <row r="2096" spans="1:20" ht="60" x14ac:dyDescent="0.25">
      <c r="A2096">
        <v>2094</v>
      </c>
      <c r="B2096" s="3" t="s">
        <v>4268</v>
      </c>
      <c r="C2096" s="3" t="s">
        <v>4269</v>
      </c>
      <c r="D2096" s="12">
        <v>3500</v>
      </c>
      <c r="E2096" s="12">
        <v>4219</v>
      </c>
      <c r="F2096" t="s">
        <v>16</v>
      </c>
      <c r="G2096" t="s">
        <v>17</v>
      </c>
      <c r="H2096" t="s">
        <v>18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1817</v>
      </c>
      <c r="O2096" s="8">
        <f>E2096/D2096*100</f>
        <v>120.54285714285714</v>
      </c>
      <c r="P2096" s="12">
        <f>E2096/L2096</f>
        <v>58.597222222222221</v>
      </c>
      <c r="Q2096" t="str">
        <f>LEFT(N2096,SEARCH("/",N2096,1)-1)</f>
        <v>music</v>
      </c>
      <c r="R2096" t="str">
        <f>RIGHT(N2096,LEN(N2096)-SEARCH("/",N2096,1))</f>
        <v>indie rock</v>
      </c>
      <c r="S2096" s="15">
        <f t="shared" si="64"/>
        <v>40939.02002314815</v>
      </c>
      <c r="T2096" s="15">
        <f t="shared" si="65"/>
        <v>40973.125</v>
      </c>
    </row>
    <row r="2097" spans="1:20" ht="45" x14ac:dyDescent="0.25">
      <c r="A2097">
        <v>2095</v>
      </c>
      <c r="B2097" s="3" t="s">
        <v>4270</v>
      </c>
      <c r="C2097" s="3" t="s">
        <v>4271</v>
      </c>
      <c r="D2097" s="12">
        <v>2500</v>
      </c>
      <c r="E2097" s="12">
        <v>2500</v>
      </c>
      <c r="F2097" t="s">
        <v>16</v>
      </c>
      <c r="G2097" t="s">
        <v>17</v>
      </c>
      <c r="H2097" t="s">
        <v>18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1817</v>
      </c>
      <c r="O2097" s="8">
        <f>E2097/D2097*100</f>
        <v>100</v>
      </c>
      <c r="P2097" s="12">
        <f>E2097/L2097</f>
        <v>113.63636363636364</v>
      </c>
      <c r="Q2097" t="str">
        <f>LEFT(N2097,SEARCH("/",N2097,1)-1)</f>
        <v>music</v>
      </c>
      <c r="R2097" t="str">
        <f>RIGHT(N2097,LEN(N2097)-SEARCH("/",N2097,1))</f>
        <v>indie rock</v>
      </c>
      <c r="S2097" s="15">
        <f t="shared" si="64"/>
        <v>40758.733483796292</v>
      </c>
      <c r="T2097" s="15">
        <f t="shared" si="65"/>
        <v>40818.733483796292</v>
      </c>
    </row>
    <row r="2098" spans="1:20" ht="45" x14ac:dyDescent="0.25">
      <c r="A2098">
        <v>2096</v>
      </c>
      <c r="B2098" s="3" t="s">
        <v>4272</v>
      </c>
      <c r="C2098" s="3" t="s">
        <v>4273</v>
      </c>
      <c r="D2098" s="12">
        <v>600</v>
      </c>
      <c r="E2098" s="12">
        <v>610</v>
      </c>
      <c r="F2098" t="s">
        <v>16</v>
      </c>
      <c r="G2098" t="s">
        <v>17</v>
      </c>
      <c r="H2098" t="s">
        <v>18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1817</v>
      </c>
      <c r="O2098" s="8">
        <f>E2098/D2098*100</f>
        <v>101.66666666666666</v>
      </c>
      <c r="P2098" s="12">
        <f>E2098/L2098</f>
        <v>43.571428571428569</v>
      </c>
      <c r="Q2098" t="str">
        <f>LEFT(N2098,SEARCH("/",N2098,1)-1)</f>
        <v>music</v>
      </c>
      <c r="R2098" t="str">
        <f>RIGHT(N2098,LEN(N2098)-SEARCH("/",N2098,1))</f>
        <v>indie rock</v>
      </c>
      <c r="S2098" s="15">
        <f t="shared" si="64"/>
        <v>41192.758506944447</v>
      </c>
      <c r="T2098" s="15">
        <f t="shared" si="65"/>
        <v>41208.165972222225</v>
      </c>
    </row>
    <row r="2099" spans="1:20" ht="60" x14ac:dyDescent="0.25">
      <c r="A2099">
        <v>2097</v>
      </c>
      <c r="B2099" s="3" t="s">
        <v>4274</v>
      </c>
      <c r="C2099" s="3" t="s">
        <v>4275</v>
      </c>
      <c r="D2099" s="12">
        <v>3000</v>
      </c>
      <c r="E2099" s="12">
        <v>3000</v>
      </c>
      <c r="F2099" t="s">
        <v>16</v>
      </c>
      <c r="G2099" t="s">
        <v>17</v>
      </c>
      <c r="H2099" t="s">
        <v>18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1817</v>
      </c>
      <c r="O2099" s="8">
        <f>E2099/D2099*100</f>
        <v>100</v>
      </c>
      <c r="P2099" s="12">
        <f>E2099/L2099</f>
        <v>78.94736842105263</v>
      </c>
      <c r="Q2099" t="str">
        <f>LEFT(N2099,SEARCH("/",N2099,1)-1)</f>
        <v>music</v>
      </c>
      <c r="R2099" t="str">
        <f>RIGHT(N2099,LEN(N2099)-SEARCH("/",N2099,1))</f>
        <v>indie rock</v>
      </c>
      <c r="S2099" s="15">
        <f t="shared" si="64"/>
        <v>40818.58489583333</v>
      </c>
      <c r="T2099" s="15">
        <f t="shared" si="65"/>
        <v>40878.626562500001</v>
      </c>
    </row>
    <row r="2100" spans="1:20" ht="45" x14ac:dyDescent="0.25">
      <c r="A2100">
        <v>2098</v>
      </c>
      <c r="B2100" s="3" t="s">
        <v>4276</v>
      </c>
      <c r="C2100" s="3" t="s">
        <v>4277</v>
      </c>
      <c r="D2100" s="12">
        <v>6000</v>
      </c>
      <c r="E2100" s="12">
        <v>6020</v>
      </c>
      <c r="F2100" t="s">
        <v>16</v>
      </c>
      <c r="G2100" t="s">
        <v>17</v>
      </c>
      <c r="H2100" t="s">
        <v>18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1817</v>
      </c>
      <c r="O2100" s="8">
        <f>E2100/D2100*100</f>
        <v>100.33333333333334</v>
      </c>
      <c r="P2100" s="12">
        <f>E2100/L2100</f>
        <v>188.125</v>
      </c>
      <c r="Q2100" t="str">
        <f>LEFT(N2100,SEARCH("/",N2100,1)-1)</f>
        <v>music</v>
      </c>
      <c r="R2100" t="str">
        <f>RIGHT(N2100,LEN(N2100)-SEARCH("/",N2100,1))</f>
        <v>indie rock</v>
      </c>
      <c r="S2100" s="15">
        <f t="shared" si="64"/>
        <v>40946.11383101852</v>
      </c>
      <c r="T2100" s="15">
        <f t="shared" si="65"/>
        <v>40976.11383101852</v>
      </c>
    </row>
    <row r="2101" spans="1:20" x14ac:dyDescent="0.25">
      <c r="A2101">
        <v>2099</v>
      </c>
      <c r="B2101" s="3" t="s">
        <v>4278</v>
      </c>
      <c r="C2101" s="3" t="s">
        <v>4279</v>
      </c>
      <c r="D2101" s="12">
        <v>3000</v>
      </c>
      <c r="E2101" s="12">
        <v>3971</v>
      </c>
      <c r="F2101" t="s">
        <v>16</v>
      </c>
      <c r="G2101" t="s">
        <v>17</v>
      </c>
      <c r="H2101" t="s">
        <v>18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1817</v>
      </c>
      <c r="O2101" s="8">
        <f>E2101/D2101*100</f>
        <v>132.36666666666667</v>
      </c>
      <c r="P2101" s="12">
        <f>E2101/L2101</f>
        <v>63.031746031746032</v>
      </c>
      <c r="Q2101" t="str">
        <f>LEFT(N2101,SEARCH("/",N2101,1)-1)</f>
        <v>music</v>
      </c>
      <c r="R2101" t="str">
        <f>RIGHT(N2101,LEN(N2101)-SEARCH("/",N2101,1))</f>
        <v>indie rock</v>
      </c>
      <c r="S2101" s="15">
        <f t="shared" si="64"/>
        <v>42173.746342592596</v>
      </c>
      <c r="T2101" s="15">
        <f t="shared" si="65"/>
        <v>42187.152777777781</v>
      </c>
    </row>
    <row r="2102" spans="1:20" ht="60" x14ac:dyDescent="0.25">
      <c r="A2102">
        <v>2100</v>
      </c>
      <c r="B2102" s="3" t="s">
        <v>4280</v>
      </c>
      <c r="C2102" s="3" t="s">
        <v>4281</v>
      </c>
      <c r="D2102" s="12">
        <v>600</v>
      </c>
      <c r="E2102" s="12">
        <v>820</v>
      </c>
      <c r="F2102" t="s">
        <v>16</v>
      </c>
      <c r="G2102" t="s">
        <v>17</v>
      </c>
      <c r="H2102" t="s">
        <v>18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1817</v>
      </c>
      <c r="O2102" s="8">
        <f>E2102/D2102*100</f>
        <v>136.66666666666666</v>
      </c>
      <c r="P2102" s="12">
        <f>E2102/L2102</f>
        <v>30.37037037037037</v>
      </c>
      <c r="Q2102" t="str">
        <f>LEFT(N2102,SEARCH("/",N2102,1)-1)</f>
        <v>music</v>
      </c>
      <c r="R2102" t="str">
        <f>RIGHT(N2102,LEN(N2102)-SEARCH("/",N2102,1))</f>
        <v>indie rock</v>
      </c>
      <c r="S2102" s="15">
        <f t="shared" si="64"/>
        <v>41074.834965277776</v>
      </c>
      <c r="T2102" s="15">
        <f t="shared" si="65"/>
        <v>41090.165972222225</v>
      </c>
    </row>
    <row r="2103" spans="1:20" ht="60" x14ac:dyDescent="0.25">
      <c r="A2103">
        <v>2101</v>
      </c>
      <c r="B2103" s="3" t="s">
        <v>4282</v>
      </c>
      <c r="C2103" s="3" t="s">
        <v>4283</v>
      </c>
      <c r="D2103" s="12">
        <v>2000</v>
      </c>
      <c r="E2103" s="12">
        <v>2265</v>
      </c>
      <c r="F2103" t="s">
        <v>16</v>
      </c>
      <c r="G2103" t="s">
        <v>17</v>
      </c>
      <c r="H2103" t="s">
        <v>18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1817</v>
      </c>
      <c r="O2103" s="8">
        <f>E2103/D2103*100</f>
        <v>113.25</v>
      </c>
      <c r="P2103" s="12">
        <f>E2103/L2103</f>
        <v>51.477272727272727</v>
      </c>
      <c r="Q2103" t="str">
        <f>LEFT(N2103,SEARCH("/",N2103,1)-1)</f>
        <v>music</v>
      </c>
      <c r="R2103" t="str">
        <f>RIGHT(N2103,LEN(N2103)-SEARCH("/",N2103,1))</f>
        <v>indie rock</v>
      </c>
      <c r="S2103" s="15">
        <f t="shared" si="64"/>
        <v>40892.149467592593</v>
      </c>
      <c r="T2103" s="15">
        <f t="shared" si="65"/>
        <v>40952.149467592593</v>
      </c>
    </row>
    <row r="2104" spans="1:20" ht="60" x14ac:dyDescent="0.25">
      <c r="A2104">
        <v>2102</v>
      </c>
      <c r="B2104" s="3" t="s">
        <v>4284</v>
      </c>
      <c r="C2104" s="3" t="s">
        <v>4285</v>
      </c>
      <c r="D2104" s="12">
        <v>1000</v>
      </c>
      <c r="E2104" s="12">
        <v>1360</v>
      </c>
      <c r="F2104" t="s">
        <v>16</v>
      </c>
      <c r="G2104" t="s">
        <v>17</v>
      </c>
      <c r="H2104" t="s">
        <v>18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1817</v>
      </c>
      <c r="O2104" s="8">
        <f>E2104/D2104*100</f>
        <v>136</v>
      </c>
      <c r="P2104" s="12">
        <f>E2104/L2104</f>
        <v>35.789473684210527</v>
      </c>
      <c r="Q2104" t="str">
        <f>LEFT(N2104,SEARCH("/",N2104,1)-1)</f>
        <v>music</v>
      </c>
      <c r="R2104" t="str">
        <f>RIGHT(N2104,LEN(N2104)-SEARCH("/",N2104,1))</f>
        <v>indie rock</v>
      </c>
      <c r="S2104" s="15">
        <f t="shared" si="64"/>
        <v>40638.868611111109</v>
      </c>
      <c r="T2104" s="15">
        <f t="shared" si="65"/>
        <v>40668.868611111109</v>
      </c>
    </row>
    <row r="2105" spans="1:20" ht="30" x14ac:dyDescent="0.25">
      <c r="A2105">
        <v>2103</v>
      </c>
      <c r="B2105" s="3" t="s">
        <v>4286</v>
      </c>
      <c r="C2105" s="3" t="s">
        <v>4287</v>
      </c>
      <c r="D2105" s="12">
        <v>7777</v>
      </c>
      <c r="E2105" s="12">
        <v>11364</v>
      </c>
      <c r="F2105" t="s">
        <v>16</v>
      </c>
      <c r="G2105" t="s">
        <v>17</v>
      </c>
      <c r="H2105" t="s">
        <v>18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1817</v>
      </c>
      <c r="O2105" s="8">
        <f>E2105/D2105*100</f>
        <v>146.12318374694613</v>
      </c>
      <c r="P2105" s="12">
        <f>E2105/L2105</f>
        <v>98.817391304347822</v>
      </c>
      <c r="Q2105" t="str">
        <f>LEFT(N2105,SEARCH("/",N2105,1)-1)</f>
        <v>music</v>
      </c>
      <c r="R2105" t="str">
        <f>RIGHT(N2105,LEN(N2105)-SEARCH("/",N2105,1))</f>
        <v>indie rock</v>
      </c>
      <c r="S2105" s="15">
        <f t="shared" si="64"/>
        <v>41192.754942129628</v>
      </c>
      <c r="T2105" s="15">
        <f t="shared" si="65"/>
        <v>41222.7966087963</v>
      </c>
    </row>
    <row r="2106" spans="1:20" ht="45" x14ac:dyDescent="0.25">
      <c r="A2106">
        <v>2104</v>
      </c>
      <c r="B2106" s="3" t="s">
        <v>4288</v>
      </c>
      <c r="C2106" s="3" t="s">
        <v>4289</v>
      </c>
      <c r="D2106" s="12">
        <v>800</v>
      </c>
      <c r="E2106" s="12">
        <v>1036</v>
      </c>
      <c r="F2106" t="s">
        <v>16</v>
      </c>
      <c r="G2106" t="s">
        <v>17</v>
      </c>
      <c r="H2106" t="s">
        <v>18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1817</v>
      </c>
      <c r="O2106" s="8">
        <f>E2106/D2106*100</f>
        <v>129.5</v>
      </c>
      <c r="P2106" s="12">
        <f>E2106/L2106</f>
        <v>28</v>
      </c>
      <c r="Q2106" t="str">
        <f>LEFT(N2106,SEARCH("/",N2106,1)-1)</f>
        <v>music</v>
      </c>
      <c r="R2106" t="str">
        <f>RIGHT(N2106,LEN(N2106)-SEARCH("/",N2106,1))</f>
        <v>indie rock</v>
      </c>
      <c r="S2106" s="15">
        <f t="shared" si="64"/>
        <v>41394.074467592596</v>
      </c>
      <c r="T2106" s="15">
        <f t="shared" si="65"/>
        <v>41425</v>
      </c>
    </row>
    <row r="2107" spans="1:20" ht="45" x14ac:dyDescent="0.25">
      <c r="A2107">
        <v>2105</v>
      </c>
      <c r="B2107" s="3" t="s">
        <v>4290</v>
      </c>
      <c r="C2107" s="3" t="s">
        <v>4291</v>
      </c>
      <c r="D2107" s="12">
        <v>2000</v>
      </c>
      <c r="E2107" s="12">
        <v>5080</v>
      </c>
      <c r="F2107" t="s">
        <v>16</v>
      </c>
      <c r="G2107" t="s">
        <v>17</v>
      </c>
      <c r="H2107" t="s">
        <v>18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1817</v>
      </c>
      <c r="O2107" s="8">
        <f>E2107/D2107*100</f>
        <v>254</v>
      </c>
      <c r="P2107" s="12">
        <f>E2107/L2107</f>
        <v>51.313131313131315</v>
      </c>
      <c r="Q2107" t="str">
        <f>LEFT(N2107,SEARCH("/",N2107,1)-1)</f>
        <v>music</v>
      </c>
      <c r="R2107" t="str">
        <f>RIGHT(N2107,LEN(N2107)-SEARCH("/",N2107,1))</f>
        <v>indie rock</v>
      </c>
      <c r="S2107" s="15">
        <f t="shared" si="64"/>
        <v>41951.788807870369</v>
      </c>
      <c r="T2107" s="15">
        <f t="shared" si="65"/>
        <v>41964.166666666672</v>
      </c>
    </row>
    <row r="2108" spans="1:20" ht="60" x14ac:dyDescent="0.25">
      <c r="A2108">
        <v>2106</v>
      </c>
      <c r="B2108" s="3" t="s">
        <v>4292</v>
      </c>
      <c r="C2108" s="3" t="s">
        <v>4293</v>
      </c>
      <c r="D2108" s="12">
        <v>2200</v>
      </c>
      <c r="E2108" s="12">
        <v>2355</v>
      </c>
      <c r="F2108" t="s">
        <v>16</v>
      </c>
      <c r="G2108" t="s">
        <v>17</v>
      </c>
      <c r="H2108" t="s">
        <v>18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1817</v>
      </c>
      <c r="O2108" s="8">
        <f>E2108/D2108*100</f>
        <v>107.04545454545456</v>
      </c>
      <c r="P2108" s="12">
        <f>E2108/L2108</f>
        <v>53.522727272727273</v>
      </c>
      <c r="Q2108" t="str">
        <f>LEFT(N2108,SEARCH("/",N2108,1)-1)</f>
        <v>music</v>
      </c>
      <c r="R2108" t="str">
        <f>RIGHT(N2108,LEN(N2108)-SEARCH("/",N2108,1))</f>
        <v>indie rock</v>
      </c>
      <c r="S2108" s="15">
        <f t="shared" si="64"/>
        <v>41270.21497685185</v>
      </c>
      <c r="T2108" s="15">
        <f t="shared" si="65"/>
        <v>41300.21497685185</v>
      </c>
    </row>
    <row r="2109" spans="1:20" ht="45" x14ac:dyDescent="0.25">
      <c r="A2109">
        <v>2107</v>
      </c>
      <c r="B2109" s="3" t="s">
        <v>4294</v>
      </c>
      <c r="C2109" s="3" t="s">
        <v>4295</v>
      </c>
      <c r="D2109" s="12">
        <v>2000</v>
      </c>
      <c r="E2109" s="12">
        <v>2154.66</v>
      </c>
      <c r="F2109" t="s">
        <v>16</v>
      </c>
      <c r="G2109" t="s">
        <v>17</v>
      </c>
      <c r="H2109" t="s">
        <v>18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1817</v>
      </c>
      <c r="O2109" s="8">
        <f>E2109/D2109*100</f>
        <v>107.73299999999999</v>
      </c>
      <c r="P2109" s="12">
        <f>E2109/L2109</f>
        <v>37.149310344827583</v>
      </c>
      <c r="Q2109" t="str">
        <f>LEFT(N2109,SEARCH("/",N2109,1)-1)</f>
        <v>music</v>
      </c>
      <c r="R2109" t="str">
        <f>RIGHT(N2109,LEN(N2109)-SEARCH("/",N2109,1))</f>
        <v>indie rock</v>
      </c>
      <c r="S2109" s="15">
        <f t="shared" si="64"/>
        <v>41934.71056712963</v>
      </c>
      <c r="T2109" s="15">
        <f t="shared" si="65"/>
        <v>41955.752233796295</v>
      </c>
    </row>
    <row r="2110" spans="1:20" ht="60" x14ac:dyDescent="0.25">
      <c r="A2110">
        <v>2108</v>
      </c>
      <c r="B2110" s="3" t="s">
        <v>4296</v>
      </c>
      <c r="C2110" s="3" t="s">
        <v>4297</v>
      </c>
      <c r="D2110" s="12">
        <v>16000</v>
      </c>
      <c r="E2110" s="12">
        <v>17170</v>
      </c>
      <c r="F2110" t="s">
        <v>16</v>
      </c>
      <c r="G2110" t="s">
        <v>17</v>
      </c>
      <c r="H2110" t="s">
        <v>18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1817</v>
      </c>
      <c r="O2110" s="8">
        <f>E2110/D2110*100</f>
        <v>107.31250000000001</v>
      </c>
      <c r="P2110" s="12">
        <f>E2110/L2110</f>
        <v>89.895287958115176</v>
      </c>
      <c r="Q2110" t="str">
        <f>LEFT(N2110,SEARCH("/",N2110,1)-1)</f>
        <v>music</v>
      </c>
      <c r="R2110" t="str">
        <f>RIGHT(N2110,LEN(N2110)-SEARCH("/",N2110,1))</f>
        <v>indie rock</v>
      </c>
      <c r="S2110" s="15">
        <f t="shared" si="64"/>
        <v>41135.175694444442</v>
      </c>
      <c r="T2110" s="15">
        <f t="shared" si="65"/>
        <v>41162.163194444445</v>
      </c>
    </row>
    <row r="2111" spans="1:20" ht="45" x14ac:dyDescent="0.25">
      <c r="A2111">
        <v>2109</v>
      </c>
      <c r="B2111" s="3" t="s">
        <v>4298</v>
      </c>
      <c r="C2111" s="3" t="s">
        <v>4299</v>
      </c>
      <c r="D2111" s="12">
        <v>4000</v>
      </c>
      <c r="E2111" s="12">
        <v>4261</v>
      </c>
      <c r="F2111" t="s">
        <v>16</v>
      </c>
      <c r="G2111" t="s">
        <v>17</v>
      </c>
      <c r="H2111" t="s">
        <v>18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1817</v>
      </c>
      <c r="O2111" s="8">
        <f>E2111/D2111*100</f>
        <v>106.52500000000001</v>
      </c>
      <c r="P2111" s="12">
        <f>E2111/L2111</f>
        <v>106.52500000000001</v>
      </c>
      <c r="Q2111" t="str">
        <f>LEFT(N2111,SEARCH("/",N2111,1)-1)</f>
        <v>music</v>
      </c>
      <c r="R2111" t="str">
        <f>RIGHT(N2111,LEN(N2111)-SEARCH("/",N2111,1))</f>
        <v>indie rock</v>
      </c>
      <c r="S2111" s="15">
        <f t="shared" si="64"/>
        <v>42160.708530092597</v>
      </c>
      <c r="T2111" s="15">
        <f t="shared" si="65"/>
        <v>42190.708530092597</v>
      </c>
    </row>
    <row r="2112" spans="1:20" ht="30" x14ac:dyDescent="0.25">
      <c r="A2112">
        <v>2110</v>
      </c>
      <c r="B2112" s="3" t="s">
        <v>4300</v>
      </c>
      <c r="C2112" s="3" t="s">
        <v>4301</v>
      </c>
      <c r="D2112" s="12">
        <v>2000</v>
      </c>
      <c r="E2112" s="12">
        <v>2007</v>
      </c>
      <c r="F2112" t="s">
        <v>16</v>
      </c>
      <c r="G2112" t="s">
        <v>17</v>
      </c>
      <c r="H2112" t="s">
        <v>18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1817</v>
      </c>
      <c r="O2112" s="8">
        <f>E2112/D2112*100</f>
        <v>100.35000000000001</v>
      </c>
      <c r="P2112" s="12">
        <f>E2112/L2112</f>
        <v>52.815789473684212</v>
      </c>
      <c r="Q2112" t="str">
        <f>LEFT(N2112,SEARCH("/",N2112,1)-1)</f>
        <v>music</v>
      </c>
      <c r="R2112" t="str">
        <f>RIGHT(N2112,LEN(N2112)-SEARCH("/",N2112,1))</f>
        <v>indie rock</v>
      </c>
      <c r="S2112" s="15">
        <f t="shared" si="64"/>
        <v>41759.670937499999</v>
      </c>
      <c r="T2112" s="15">
        <f t="shared" si="65"/>
        <v>41787.207638888889</v>
      </c>
    </row>
    <row r="2113" spans="1:20" ht="60" x14ac:dyDescent="0.25">
      <c r="A2113">
        <v>2111</v>
      </c>
      <c r="B2113" s="3" t="s">
        <v>4302</v>
      </c>
      <c r="C2113" s="3" t="s">
        <v>4303</v>
      </c>
      <c r="D2113" s="12">
        <v>2000</v>
      </c>
      <c r="E2113" s="12">
        <v>2130</v>
      </c>
      <c r="F2113" t="s">
        <v>16</v>
      </c>
      <c r="G2113" t="s">
        <v>17</v>
      </c>
      <c r="H2113" t="s">
        <v>18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1817</v>
      </c>
      <c r="O2113" s="8">
        <f>E2113/D2113*100</f>
        <v>106.5</v>
      </c>
      <c r="P2113" s="12">
        <f>E2113/L2113</f>
        <v>54.615384615384613</v>
      </c>
      <c r="Q2113" t="str">
        <f>LEFT(N2113,SEARCH("/",N2113,1)-1)</f>
        <v>music</v>
      </c>
      <c r="R2113" t="str">
        <f>RIGHT(N2113,LEN(N2113)-SEARCH("/",N2113,1))</f>
        <v>indie rock</v>
      </c>
      <c r="S2113" s="15">
        <f t="shared" si="64"/>
        <v>40703.197048611109</v>
      </c>
      <c r="T2113" s="15">
        <f t="shared" si="65"/>
        <v>40770.041666666664</v>
      </c>
    </row>
    <row r="2114" spans="1:20" ht="45" x14ac:dyDescent="0.25">
      <c r="A2114">
        <v>2112</v>
      </c>
      <c r="B2114" s="3" t="s">
        <v>4304</v>
      </c>
      <c r="C2114" s="3" t="s">
        <v>4305</v>
      </c>
      <c r="D2114" s="12">
        <v>300</v>
      </c>
      <c r="E2114" s="12">
        <v>300</v>
      </c>
      <c r="F2114" t="s">
        <v>16</v>
      </c>
      <c r="G2114" t="s">
        <v>17</v>
      </c>
      <c r="H2114" t="s">
        <v>18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1817</v>
      </c>
      <c r="O2114" s="8">
        <f>E2114/D2114*100</f>
        <v>100</v>
      </c>
      <c r="P2114" s="12">
        <f>E2114/L2114</f>
        <v>27.272727272727273</v>
      </c>
      <c r="Q2114" t="str">
        <f>LEFT(N2114,SEARCH("/",N2114,1)-1)</f>
        <v>music</v>
      </c>
      <c r="R2114" t="str">
        <f>RIGHT(N2114,LEN(N2114)-SEARCH("/",N2114,1))</f>
        <v>indie rock</v>
      </c>
      <c r="S2114" s="15">
        <f t="shared" si="64"/>
        <v>41365.928159722222</v>
      </c>
      <c r="T2114" s="15">
        <f t="shared" si="65"/>
        <v>41379.928159722222</v>
      </c>
    </row>
    <row r="2115" spans="1:20" ht="30" x14ac:dyDescent="0.25">
      <c r="A2115">
        <v>2113</v>
      </c>
      <c r="B2115" s="3" t="s">
        <v>4306</v>
      </c>
      <c r="C2115" s="3" t="s">
        <v>4307</v>
      </c>
      <c r="D2115" s="12">
        <v>7000</v>
      </c>
      <c r="E2115" s="12">
        <v>7340</v>
      </c>
      <c r="F2115" t="s">
        <v>16</v>
      </c>
      <c r="G2115" t="s">
        <v>17</v>
      </c>
      <c r="H2115" t="s">
        <v>18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1817</v>
      </c>
      <c r="O2115" s="8">
        <f>E2115/D2115*100</f>
        <v>104.85714285714285</v>
      </c>
      <c r="P2115" s="12">
        <f>E2115/L2115</f>
        <v>68.598130841121488</v>
      </c>
      <c r="Q2115" t="str">
        <f>LEFT(N2115,SEARCH("/",N2115,1)-1)</f>
        <v>music</v>
      </c>
      <c r="R2115" t="str">
        <f>RIGHT(N2115,LEN(N2115)-SEARCH("/",N2115,1))</f>
        <v>indie rock</v>
      </c>
      <c r="S2115" s="15">
        <f t="shared" ref="S2115:S2178" si="66">(((J2115/60)/60)/24)+DATE(1970,1,1)</f>
        <v>41870.86546296296</v>
      </c>
      <c r="T2115" s="15">
        <f t="shared" ref="T2115:T2178" si="67">(((I2115/60)/60)/24)+DATE(1970,1,1)</f>
        <v>41905.86546296296</v>
      </c>
    </row>
    <row r="2116" spans="1:20" ht="60" x14ac:dyDescent="0.25">
      <c r="A2116">
        <v>2114</v>
      </c>
      <c r="B2116" s="3" t="s">
        <v>4308</v>
      </c>
      <c r="C2116" s="3" t="s">
        <v>4309</v>
      </c>
      <c r="D2116" s="12">
        <v>5000</v>
      </c>
      <c r="E2116" s="12">
        <v>5235</v>
      </c>
      <c r="F2116" t="s">
        <v>16</v>
      </c>
      <c r="G2116" t="s">
        <v>17</v>
      </c>
      <c r="H2116" t="s">
        <v>18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1817</v>
      </c>
      <c r="O2116" s="8">
        <f>E2116/D2116*100</f>
        <v>104.69999999999999</v>
      </c>
      <c r="P2116" s="12">
        <f>E2116/L2116</f>
        <v>35.612244897959187</v>
      </c>
      <c r="Q2116" t="str">
        <f>LEFT(N2116,SEARCH("/",N2116,1)-1)</f>
        <v>music</v>
      </c>
      <c r="R2116" t="str">
        <f>RIGHT(N2116,LEN(N2116)-SEARCH("/",N2116,1))</f>
        <v>indie rock</v>
      </c>
      <c r="S2116" s="15">
        <f t="shared" si="66"/>
        <v>40458.815625000003</v>
      </c>
      <c r="T2116" s="15">
        <f t="shared" si="67"/>
        <v>40521.207638888889</v>
      </c>
    </row>
    <row r="2117" spans="1:20" ht="45" x14ac:dyDescent="0.25">
      <c r="A2117">
        <v>2115</v>
      </c>
      <c r="B2117" s="3" t="s">
        <v>4310</v>
      </c>
      <c r="C2117" s="3" t="s">
        <v>4311</v>
      </c>
      <c r="D2117" s="12">
        <v>1500</v>
      </c>
      <c r="E2117" s="12">
        <v>3385</v>
      </c>
      <c r="F2117" t="s">
        <v>16</v>
      </c>
      <c r="G2117" t="s">
        <v>17</v>
      </c>
      <c r="H2117" t="s">
        <v>18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1817</v>
      </c>
      <c r="O2117" s="8">
        <f>E2117/D2117*100</f>
        <v>225.66666666666669</v>
      </c>
      <c r="P2117" s="12">
        <f>E2117/L2117</f>
        <v>94.027777777777771</v>
      </c>
      <c r="Q2117" t="str">
        <f>LEFT(N2117,SEARCH("/",N2117,1)-1)</f>
        <v>music</v>
      </c>
      <c r="R2117" t="str">
        <f>RIGHT(N2117,LEN(N2117)-SEARCH("/",N2117,1))</f>
        <v>indie rock</v>
      </c>
      <c r="S2117" s="15">
        <f t="shared" si="66"/>
        <v>40564.081030092595</v>
      </c>
      <c r="T2117" s="15">
        <f t="shared" si="67"/>
        <v>40594.081030092595</v>
      </c>
    </row>
    <row r="2118" spans="1:20" ht="45" x14ac:dyDescent="0.25">
      <c r="A2118">
        <v>2116</v>
      </c>
      <c r="B2118" s="3" t="s">
        <v>4312</v>
      </c>
      <c r="C2118" s="3" t="s">
        <v>4313</v>
      </c>
      <c r="D2118" s="12">
        <v>48000</v>
      </c>
      <c r="E2118" s="12">
        <v>48434</v>
      </c>
      <c r="F2118" t="s">
        <v>16</v>
      </c>
      <c r="G2118" t="s">
        <v>17</v>
      </c>
      <c r="H2118" t="s">
        <v>18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1817</v>
      </c>
      <c r="O2118" s="8">
        <f>E2118/D2118*100</f>
        <v>100.90416666666667</v>
      </c>
      <c r="P2118" s="12">
        <f>E2118/L2118</f>
        <v>526.45652173913038</v>
      </c>
      <c r="Q2118" t="str">
        <f>LEFT(N2118,SEARCH("/",N2118,1)-1)</f>
        <v>music</v>
      </c>
      <c r="R2118" t="str">
        <f>RIGHT(N2118,LEN(N2118)-SEARCH("/",N2118,1))</f>
        <v>indie rock</v>
      </c>
      <c r="S2118" s="15">
        <f t="shared" si="66"/>
        <v>41136.777812500004</v>
      </c>
      <c r="T2118" s="15">
        <f t="shared" si="67"/>
        <v>41184.777812500004</v>
      </c>
    </row>
    <row r="2119" spans="1:20" ht="60" x14ac:dyDescent="0.25">
      <c r="A2119">
        <v>2117</v>
      </c>
      <c r="B2119" s="3" t="s">
        <v>4314</v>
      </c>
      <c r="C2119" s="3" t="s">
        <v>4315</v>
      </c>
      <c r="D2119" s="12">
        <v>1200</v>
      </c>
      <c r="E2119" s="12">
        <v>1773</v>
      </c>
      <c r="F2119" t="s">
        <v>16</v>
      </c>
      <c r="G2119" t="s">
        <v>17</v>
      </c>
      <c r="H2119" t="s">
        <v>18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1817</v>
      </c>
      <c r="O2119" s="8">
        <f>E2119/D2119*100</f>
        <v>147.75</v>
      </c>
      <c r="P2119" s="12">
        <f>E2119/L2119</f>
        <v>50.657142857142858</v>
      </c>
      <c r="Q2119" t="str">
        <f>LEFT(N2119,SEARCH("/",N2119,1)-1)</f>
        <v>music</v>
      </c>
      <c r="R2119" t="str">
        <f>RIGHT(N2119,LEN(N2119)-SEARCH("/",N2119,1))</f>
        <v>indie rock</v>
      </c>
      <c r="S2119" s="15">
        <f t="shared" si="66"/>
        <v>42290.059594907405</v>
      </c>
      <c r="T2119" s="15">
        <f t="shared" si="67"/>
        <v>42304.207638888889</v>
      </c>
    </row>
    <row r="2120" spans="1:20" ht="30" x14ac:dyDescent="0.25">
      <c r="A2120">
        <v>2118</v>
      </c>
      <c r="B2120" s="3" t="s">
        <v>4316</v>
      </c>
      <c r="C2120" s="3" t="s">
        <v>4317</v>
      </c>
      <c r="D2120" s="12">
        <v>1000</v>
      </c>
      <c r="E2120" s="12">
        <v>1346.11</v>
      </c>
      <c r="F2120" t="s">
        <v>16</v>
      </c>
      <c r="G2120" t="s">
        <v>17</v>
      </c>
      <c r="H2120" t="s">
        <v>18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1817</v>
      </c>
      <c r="O2120" s="8">
        <f>E2120/D2120*100</f>
        <v>134.61099999999999</v>
      </c>
      <c r="P2120" s="12">
        <f>E2120/L2120</f>
        <v>79.182941176470578</v>
      </c>
      <c r="Q2120" t="str">
        <f>LEFT(N2120,SEARCH("/",N2120,1)-1)</f>
        <v>music</v>
      </c>
      <c r="R2120" t="str">
        <f>RIGHT(N2120,LEN(N2120)-SEARCH("/",N2120,1))</f>
        <v>indie rock</v>
      </c>
      <c r="S2120" s="15">
        <f t="shared" si="66"/>
        <v>40718.839537037034</v>
      </c>
      <c r="T2120" s="15">
        <f t="shared" si="67"/>
        <v>40748.839537037034</v>
      </c>
    </row>
    <row r="2121" spans="1:20" ht="45" x14ac:dyDescent="0.25">
      <c r="A2121">
        <v>2119</v>
      </c>
      <c r="B2121" s="3" t="s">
        <v>4318</v>
      </c>
      <c r="C2121" s="3" t="s">
        <v>4319</v>
      </c>
      <c r="D2121" s="12">
        <v>2000</v>
      </c>
      <c r="E2121" s="12">
        <v>2015</v>
      </c>
      <c r="F2121" t="s">
        <v>16</v>
      </c>
      <c r="G2121" t="s">
        <v>17</v>
      </c>
      <c r="H2121" t="s">
        <v>18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1817</v>
      </c>
      <c r="O2121" s="8">
        <f>E2121/D2121*100</f>
        <v>100.75</v>
      </c>
      <c r="P2121" s="12">
        <f>E2121/L2121</f>
        <v>91.590909090909093</v>
      </c>
      <c r="Q2121" t="str">
        <f>LEFT(N2121,SEARCH("/",N2121,1)-1)</f>
        <v>music</v>
      </c>
      <c r="R2121" t="str">
        <f>RIGHT(N2121,LEN(N2121)-SEARCH("/",N2121,1))</f>
        <v>indie rock</v>
      </c>
      <c r="S2121" s="15">
        <f t="shared" si="66"/>
        <v>41107.130150462966</v>
      </c>
      <c r="T2121" s="15">
        <f t="shared" si="67"/>
        <v>41137.130150462966</v>
      </c>
    </row>
    <row r="2122" spans="1:20" ht="45" x14ac:dyDescent="0.25">
      <c r="A2122">
        <v>2120</v>
      </c>
      <c r="B2122" s="3" t="s">
        <v>4320</v>
      </c>
      <c r="C2122" s="3" t="s">
        <v>4321</v>
      </c>
      <c r="D2122" s="12">
        <v>8000</v>
      </c>
      <c r="E2122" s="12">
        <v>8070.43</v>
      </c>
      <c r="F2122" t="s">
        <v>16</v>
      </c>
      <c r="G2122" t="s">
        <v>17</v>
      </c>
      <c r="H2122" t="s">
        <v>18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1817</v>
      </c>
      <c r="O2122" s="8">
        <f>E2122/D2122*100</f>
        <v>100.880375</v>
      </c>
      <c r="P2122" s="12">
        <f>E2122/L2122</f>
        <v>116.96275362318841</v>
      </c>
      <c r="Q2122" t="str">
        <f>LEFT(N2122,SEARCH("/",N2122,1)-1)</f>
        <v>music</v>
      </c>
      <c r="R2122" t="str">
        <f>RIGHT(N2122,LEN(N2122)-SEARCH("/",N2122,1))</f>
        <v>indie rock</v>
      </c>
      <c r="S2122" s="15">
        <f t="shared" si="66"/>
        <v>41591.964537037034</v>
      </c>
      <c r="T2122" s="15">
        <f t="shared" si="67"/>
        <v>41640.964537037034</v>
      </c>
    </row>
    <row r="2123" spans="1:20" ht="45" x14ac:dyDescent="0.25">
      <c r="A2123">
        <v>2121</v>
      </c>
      <c r="B2123" s="3" t="s">
        <v>4322</v>
      </c>
      <c r="C2123" s="3" t="s">
        <v>4323</v>
      </c>
      <c r="D2123" s="12">
        <v>50000</v>
      </c>
      <c r="E2123" s="12">
        <v>284</v>
      </c>
      <c r="F2123" t="s">
        <v>357</v>
      </c>
      <c r="G2123" t="s">
        <v>2089</v>
      </c>
      <c r="H2123" t="s">
        <v>2090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2191</v>
      </c>
      <c r="O2123" s="8">
        <f>E2123/D2123*100</f>
        <v>0.56800000000000006</v>
      </c>
      <c r="P2123" s="12">
        <f>E2123/L2123</f>
        <v>28.4</v>
      </c>
      <c r="Q2123" t="str">
        <f>LEFT(N2123,SEARCH("/",N2123,1)-1)</f>
        <v>games</v>
      </c>
      <c r="R2123" t="str">
        <f>RIGHT(N2123,LEN(N2123)-SEARCH("/",N2123,1))</f>
        <v>video games</v>
      </c>
      <c r="S2123" s="15">
        <f t="shared" si="66"/>
        <v>42716.7424537037</v>
      </c>
      <c r="T2123" s="15">
        <f t="shared" si="67"/>
        <v>42746.7424537037</v>
      </c>
    </row>
    <row r="2124" spans="1:20" ht="45" x14ac:dyDescent="0.25">
      <c r="A2124">
        <v>2122</v>
      </c>
      <c r="B2124" s="3" t="s">
        <v>4324</v>
      </c>
      <c r="C2124" s="3" t="s">
        <v>4325</v>
      </c>
      <c r="D2124" s="12">
        <v>80000</v>
      </c>
      <c r="E2124" s="12">
        <v>310</v>
      </c>
      <c r="F2124" t="s">
        <v>357</v>
      </c>
      <c r="G2124" t="s">
        <v>1424</v>
      </c>
      <c r="H2124" t="s">
        <v>1425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2191</v>
      </c>
      <c r="O2124" s="8">
        <f>E2124/D2124*100</f>
        <v>0.38750000000000001</v>
      </c>
      <c r="P2124" s="12">
        <f>E2124/L2124</f>
        <v>103.33333333333333</v>
      </c>
      <c r="Q2124" t="str">
        <f>LEFT(N2124,SEARCH("/",N2124,1)-1)</f>
        <v>games</v>
      </c>
      <c r="R2124" t="str">
        <f>RIGHT(N2124,LEN(N2124)-SEARCH("/",N2124,1))</f>
        <v>video games</v>
      </c>
      <c r="S2124" s="15">
        <f t="shared" si="66"/>
        <v>42712.300567129627</v>
      </c>
      <c r="T2124" s="15">
        <f t="shared" si="67"/>
        <v>42742.300567129627</v>
      </c>
    </row>
    <row r="2125" spans="1:20" ht="60" x14ac:dyDescent="0.25">
      <c r="A2125">
        <v>2123</v>
      </c>
      <c r="B2125" s="3" t="s">
        <v>4326</v>
      </c>
      <c r="C2125" s="3" t="s">
        <v>4327</v>
      </c>
      <c r="D2125" s="12">
        <v>500</v>
      </c>
      <c r="E2125" s="12">
        <v>50</v>
      </c>
      <c r="F2125" t="s">
        <v>357</v>
      </c>
      <c r="G2125" t="s">
        <v>17</v>
      </c>
      <c r="H2125" t="s">
        <v>18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2191</v>
      </c>
      <c r="O2125" s="8">
        <f>E2125/D2125*100</f>
        <v>10</v>
      </c>
      <c r="P2125" s="12">
        <f>E2125/L2125</f>
        <v>10</v>
      </c>
      <c r="Q2125" t="str">
        <f>LEFT(N2125,SEARCH("/",N2125,1)-1)</f>
        <v>games</v>
      </c>
      <c r="R2125" t="str">
        <f>RIGHT(N2125,LEN(N2125)-SEARCH("/",N2125,1))</f>
        <v>video games</v>
      </c>
      <c r="S2125" s="15">
        <f t="shared" si="66"/>
        <v>40198.424849537041</v>
      </c>
      <c r="T2125" s="15">
        <f t="shared" si="67"/>
        <v>40252.290972222225</v>
      </c>
    </row>
    <row r="2126" spans="1:20" ht="60" x14ac:dyDescent="0.25">
      <c r="A2126">
        <v>2124</v>
      </c>
      <c r="B2126" s="3" t="s">
        <v>4328</v>
      </c>
      <c r="C2126" s="3" t="s">
        <v>4329</v>
      </c>
      <c r="D2126" s="12">
        <v>1100</v>
      </c>
      <c r="E2126" s="12">
        <v>115</v>
      </c>
      <c r="F2126" t="s">
        <v>357</v>
      </c>
      <c r="G2126" t="s">
        <v>17</v>
      </c>
      <c r="H2126" t="s">
        <v>18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2191</v>
      </c>
      <c r="O2126" s="8">
        <f>E2126/D2126*100</f>
        <v>10.454545454545453</v>
      </c>
      <c r="P2126" s="12">
        <f>E2126/L2126</f>
        <v>23</v>
      </c>
      <c r="Q2126" t="str">
        <f>LEFT(N2126,SEARCH("/",N2126,1)-1)</f>
        <v>games</v>
      </c>
      <c r="R2126" t="str">
        <f>RIGHT(N2126,LEN(N2126)-SEARCH("/",N2126,1))</f>
        <v>video games</v>
      </c>
      <c r="S2126" s="15">
        <f t="shared" si="66"/>
        <v>40464.028182870366</v>
      </c>
      <c r="T2126" s="15">
        <f t="shared" si="67"/>
        <v>40512.208333333336</v>
      </c>
    </row>
    <row r="2127" spans="1:20" ht="45" x14ac:dyDescent="0.25">
      <c r="A2127">
        <v>2125</v>
      </c>
      <c r="B2127" s="3" t="s">
        <v>4330</v>
      </c>
      <c r="C2127" s="3" t="s">
        <v>4331</v>
      </c>
      <c r="D2127" s="12">
        <v>60000</v>
      </c>
      <c r="E2127" s="12">
        <v>852</v>
      </c>
      <c r="F2127" t="s">
        <v>357</v>
      </c>
      <c r="G2127" t="s">
        <v>17</v>
      </c>
      <c r="H2127" t="s">
        <v>18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2191</v>
      </c>
      <c r="O2127" s="8">
        <f>E2127/D2127*100</f>
        <v>1.4200000000000002</v>
      </c>
      <c r="P2127" s="12">
        <f>E2127/L2127</f>
        <v>31.555555555555557</v>
      </c>
      <c r="Q2127" t="str">
        <f>LEFT(N2127,SEARCH("/",N2127,1)-1)</f>
        <v>games</v>
      </c>
      <c r="R2127" t="str">
        <f>RIGHT(N2127,LEN(N2127)-SEARCH("/",N2127,1))</f>
        <v>video games</v>
      </c>
      <c r="S2127" s="15">
        <f t="shared" si="66"/>
        <v>42191.023530092592</v>
      </c>
      <c r="T2127" s="15">
        <f t="shared" si="67"/>
        <v>42221.023530092592</v>
      </c>
    </row>
    <row r="2128" spans="1:20" ht="45" x14ac:dyDescent="0.25">
      <c r="A2128">
        <v>2126</v>
      </c>
      <c r="B2128" s="3" t="s">
        <v>4332</v>
      </c>
      <c r="C2128" s="3" t="s">
        <v>4333</v>
      </c>
      <c r="D2128" s="12">
        <v>20000</v>
      </c>
      <c r="E2128" s="12">
        <v>10</v>
      </c>
      <c r="F2128" t="s">
        <v>357</v>
      </c>
      <c r="G2128" t="s">
        <v>17</v>
      </c>
      <c r="H2128" t="s">
        <v>18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2191</v>
      </c>
      <c r="O2128" s="8">
        <f>E2128/D2128*100</f>
        <v>0.05</v>
      </c>
      <c r="P2128" s="12">
        <f>E2128/L2128</f>
        <v>5</v>
      </c>
      <c r="Q2128" t="str">
        <f>LEFT(N2128,SEARCH("/",N2128,1)-1)</f>
        <v>games</v>
      </c>
      <c r="R2128" t="str">
        <f>RIGHT(N2128,LEN(N2128)-SEARCH("/",N2128,1))</f>
        <v>video games</v>
      </c>
      <c r="S2128" s="15">
        <f t="shared" si="66"/>
        <v>41951.973229166666</v>
      </c>
      <c r="T2128" s="15">
        <f t="shared" si="67"/>
        <v>41981.973229166666</v>
      </c>
    </row>
    <row r="2129" spans="1:20" ht="30" x14ac:dyDescent="0.25">
      <c r="A2129">
        <v>2127</v>
      </c>
      <c r="B2129" s="3" t="s">
        <v>4334</v>
      </c>
      <c r="C2129" s="3" t="s">
        <v>4335</v>
      </c>
      <c r="D2129" s="12">
        <v>28000</v>
      </c>
      <c r="E2129" s="12">
        <v>8076</v>
      </c>
      <c r="F2129" t="s">
        <v>357</v>
      </c>
      <c r="G2129" t="s">
        <v>24</v>
      </c>
      <c r="H2129" t="s">
        <v>25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2191</v>
      </c>
      <c r="O2129" s="8">
        <f>E2129/D2129*100</f>
        <v>28.842857142857142</v>
      </c>
      <c r="P2129" s="12">
        <f>E2129/L2129</f>
        <v>34.220338983050844</v>
      </c>
      <c r="Q2129" t="str">
        <f>LEFT(N2129,SEARCH("/",N2129,1)-1)</f>
        <v>games</v>
      </c>
      <c r="R2129" t="str">
        <f>RIGHT(N2129,LEN(N2129)-SEARCH("/",N2129,1))</f>
        <v>video games</v>
      </c>
      <c r="S2129" s="15">
        <f t="shared" si="66"/>
        <v>42045.50535879629</v>
      </c>
      <c r="T2129" s="15">
        <f t="shared" si="67"/>
        <v>42075.463692129633</v>
      </c>
    </row>
    <row r="2130" spans="1:20" ht="60" x14ac:dyDescent="0.25">
      <c r="A2130">
        <v>2128</v>
      </c>
      <c r="B2130" s="3" t="s">
        <v>4336</v>
      </c>
      <c r="C2130" s="3" t="s">
        <v>4337</v>
      </c>
      <c r="D2130" s="12">
        <v>15000</v>
      </c>
      <c r="E2130" s="12">
        <v>25</v>
      </c>
      <c r="F2130" t="s">
        <v>357</v>
      </c>
      <c r="G2130" t="s">
        <v>159</v>
      </c>
      <c r="H2130" t="s">
        <v>160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2191</v>
      </c>
      <c r="O2130" s="8">
        <f>E2130/D2130*100</f>
        <v>0.16666666666666669</v>
      </c>
      <c r="P2130" s="12">
        <f>E2130/L2130</f>
        <v>25</v>
      </c>
      <c r="Q2130" t="str">
        <f>LEFT(N2130,SEARCH("/",N2130,1)-1)</f>
        <v>games</v>
      </c>
      <c r="R2130" t="str">
        <f>RIGHT(N2130,LEN(N2130)-SEARCH("/",N2130,1))</f>
        <v>video games</v>
      </c>
      <c r="S2130" s="15">
        <f t="shared" si="66"/>
        <v>41843.772789351853</v>
      </c>
      <c r="T2130" s="15">
        <f t="shared" si="67"/>
        <v>41903.772789351853</v>
      </c>
    </row>
    <row r="2131" spans="1:20" ht="60" x14ac:dyDescent="0.25">
      <c r="A2131">
        <v>2129</v>
      </c>
      <c r="B2131" s="3" t="s">
        <v>4338</v>
      </c>
      <c r="C2131" s="3" t="s">
        <v>4339</v>
      </c>
      <c r="D2131" s="12">
        <v>2000</v>
      </c>
      <c r="E2131" s="12">
        <v>236</v>
      </c>
      <c r="F2131" t="s">
        <v>357</v>
      </c>
      <c r="G2131" t="s">
        <v>17</v>
      </c>
      <c r="H2131" t="s">
        <v>18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2191</v>
      </c>
      <c r="O2131" s="8">
        <f>E2131/D2131*100</f>
        <v>11.799999999999999</v>
      </c>
      <c r="P2131" s="12">
        <f>E2131/L2131</f>
        <v>19.666666666666668</v>
      </c>
      <c r="Q2131" t="str">
        <f>LEFT(N2131,SEARCH("/",N2131,1)-1)</f>
        <v>games</v>
      </c>
      <c r="R2131" t="str">
        <f>RIGHT(N2131,LEN(N2131)-SEARCH("/",N2131,1))</f>
        <v>video games</v>
      </c>
      <c r="S2131" s="15">
        <f t="shared" si="66"/>
        <v>42409.024305555555</v>
      </c>
      <c r="T2131" s="15">
        <f t="shared" si="67"/>
        <v>42439.024305555555</v>
      </c>
    </row>
    <row r="2132" spans="1:20" ht="30" x14ac:dyDescent="0.25">
      <c r="A2132">
        <v>2130</v>
      </c>
      <c r="B2132" s="3" t="s">
        <v>4340</v>
      </c>
      <c r="C2132" s="3" t="s">
        <v>4341</v>
      </c>
      <c r="D2132" s="12">
        <v>42000</v>
      </c>
      <c r="E2132" s="12">
        <v>85</v>
      </c>
      <c r="F2132" t="s">
        <v>357</v>
      </c>
      <c r="G2132" t="s">
        <v>17</v>
      </c>
      <c r="H2132" t="s">
        <v>18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2191</v>
      </c>
      <c r="O2132" s="8">
        <f>E2132/D2132*100</f>
        <v>0.20238095238095236</v>
      </c>
      <c r="P2132" s="12">
        <f>E2132/L2132</f>
        <v>21.25</v>
      </c>
      <c r="Q2132" t="str">
        <f>LEFT(N2132,SEARCH("/",N2132,1)-1)</f>
        <v>games</v>
      </c>
      <c r="R2132" t="str">
        <f>RIGHT(N2132,LEN(N2132)-SEARCH("/",N2132,1))</f>
        <v>video games</v>
      </c>
      <c r="S2132" s="15">
        <f t="shared" si="66"/>
        <v>41832.086377314816</v>
      </c>
      <c r="T2132" s="15">
        <f t="shared" si="67"/>
        <v>41867.086377314816</v>
      </c>
    </row>
    <row r="2133" spans="1:20" ht="45" x14ac:dyDescent="0.25">
      <c r="A2133">
        <v>2131</v>
      </c>
      <c r="B2133" s="3" t="s">
        <v>4342</v>
      </c>
      <c r="C2133" s="3" t="s">
        <v>4343</v>
      </c>
      <c r="D2133" s="12">
        <v>500</v>
      </c>
      <c r="E2133" s="12">
        <v>25</v>
      </c>
      <c r="F2133" t="s">
        <v>357</v>
      </c>
      <c r="G2133" t="s">
        <v>17</v>
      </c>
      <c r="H2133" t="s">
        <v>18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2191</v>
      </c>
      <c r="O2133" s="8">
        <f>E2133/D2133*100</f>
        <v>5</v>
      </c>
      <c r="P2133" s="12">
        <f>E2133/L2133</f>
        <v>8.3333333333333339</v>
      </c>
      <c r="Q2133" t="str">
        <f>LEFT(N2133,SEARCH("/",N2133,1)-1)</f>
        <v>games</v>
      </c>
      <c r="R2133" t="str">
        <f>RIGHT(N2133,LEN(N2133)-SEARCH("/",N2133,1))</f>
        <v>video games</v>
      </c>
      <c r="S2133" s="15">
        <f t="shared" si="66"/>
        <v>42167.207071759258</v>
      </c>
      <c r="T2133" s="15">
        <f t="shared" si="67"/>
        <v>42197.207071759258</v>
      </c>
    </row>
    <row r="2134" spans="1:20" ht="60" x14ac:dyDescent="0.25">
      <c r="A2134">
        <v>2132</v>
      </c>
      <c r="B2134" s="3" t="s">
        <v>4344</v>
      </c>
      <c r="C2134" s="3" t="s">
        <v>4345</v>
      </c>
      <c r="D2134" s="12">
        <v>100000</v>
      </c>
      <c r="E2134" s="12">
        <v>2112.9899999999998</v>
      </c>
      <c r="F2134" t="s">
        <v>357</v>
      </c>
      <c r="G2134" t="s">
        <v>17</v>
      </c>
      <c r="H2134" t="s">
        <v>18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2191</v>
      </c>
      <c r="O2134" s="8">
        <f>E2134/D2134*100</f>
        <v>2.1129899999999995</v>
      </c>
      <c r="P2134" s="12">
        <f>E2134/L2134</f>
        <v>21.34333333333333</v>
      </c>
      <c r="Q2134" t="str">
        <f>LEFT(N2134,SEARCH("/",N2134,1)-1)</f>
        <v>games</v>
      </c>
      <c r="R2134" t="str">
        <f>RIGHT(N2134,LEN(N2134)-SEARCH("/",N2134,1))</f>
        <v>video games</v>
      </c>
      <c r="S2134" s="15">
        <f t="shared" si="66"/>
        <v>41643.487175925926</v>
      </c>
      <c r="T2134" s="15">
        <f t="shared" si="67"/>
        <v>41673.487175925926</v>
      </c>
    </row>
    <row r="2135" spans="1:20" ht="60" x14ac:dyDescent="0.25">
      <c r="A2135">
        <v>2133</v>
      </c>
      <c r="B2135" s="3" t="s">
        <v>4346</v>
      </c>
      <c r="C2135" s="3" t="s">
        <v>4347</v>
      </c>
      <c r="D2135" s="12">
        <v>1000</v>
      </c>
      <c r="E2135" s="12">
        <v>16</v>
      </c>
      <c r="F2135" t="s">
        <v>357</v>
      </c>
      <c r="G2135" t="s">
        <v>17</v>
      </c>
      <c r="H2135" t="s">
        <v>18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2191</v>
      </c>
      <c r="O2135" s="8">
        <f>E2135/D2135*100</f>
        <v>1.6</v>
      </c>
      <c r="P2135" s="12">
        <f>E2135/L2135</f>
        <v>5.333333333333333</v>
      </c>
      <c r="Q2135" t="str">
        <f>LEFT(N2135,SEARCH("/",N2135,1)-1)</f>
        <v>games</v>
      </c>
      <c r="R2135" t="str">
        <f>RIGHT(N2135,LEN(N2135)-SEARCH("/",N2135,1))</f>
        <v>video games</v>
      </c>
      <c r="S2135" s="15">
        <f t="shared" si="66"/>
        <v>40619.097210648149</v>
      </c>
      <c r="T2135" s="15">
        <f t="shared" si="67"/>
        <v>40657.290972222225</v>
      </c>
    </row>
    <row r="2136" spans="1:20" ht="45" x14ac:dyDescent="0.25">
      <c r="A2136">
        <v>2134</v>
      </c>
      <c r="B2136" s="3" t="s">
        <v>4348</v>
      </c>
      <c r="C2136" s="3" t="s">
        <v>4349</v>
      </c>
      <c r="D2136" s="12">
        <v>6000</v>
      </c>
      <c r="E2136" s="12">
        <v>104</v>
      </c>
      <c r="F2136" t="s">
        <v>357</v>
      </c>
      <c r="G2136" t="s">
        <v>17</v>
      </c>
      <c r="H2136" t="s">
        <v>18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2191</v>
      </c>
      <c r="O2136" s="8">
        <f>E2136/D2136*100</f>
        <v>1.7333333333333332</v>
      </c>
      <c r="P2136" s="12">
        <f>E2136/L2136</f>
        <v>34.666666666666664</v>
      </c>
      <c r="Q2136" t="str">
        <f>LEFT(N2136,SEARCH("/",N2136,1)-1)</f>
        <v>games</v>
      </c>
      <c r="R2136" t="str">
        <f>RIGHT(N2136,LEN(N2136)-SEARCH("/",N2136,1))</f>
        <v>video games</v>
      </c>
      <c r="S2136" s="15">
        <f t="shared" si="66"/>
        <v>41361.886469907404</v>
      </c>
      <c r="T2136" s="15">
        <f t="shared" si="67"/>
        <v>41391.886469907404</v>
      </c>
    </row>
    <row r="2137" spans="1:20" ht="60" x14ac:dyDescent="0.25">
      <c r="A2137">
        <v>2135</v>
      </c>
      <c r="B2137" s="3" t="s">
        <v>4350</v>
      </c>
      <c r="C2137" s="3" t="s">
        <v>4351</v>
      </c>
      <c r="D2137" s="12">
        <v>5000</v>
      </c>
      <c r="E2137" s="12">
        <v>478</v>
      </c>
      <c r="F2137" t="s">
        <v>357</v>
      </c>
      <c r="G2137" t="s">
        <v>17</v>
      </c>
      <c r="H2137" t="s">
        <v>18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2191</v>
      </c>
      <c r="O2137" s="8">
        <f>E2137/D2137*100</f>
        <v>9.56</v>
      </c>
      <c r="P2137" s="12">
        <f>E2137/L2137</f>
        <v>21.727272727272727</v>
      </c>
      <c r="Q2137" t="str">
        <f>LEFT(N2137,SEARCH("/",N2137,1)-1)</f>
        <v>games</v>
      </c>
      <c r="R2137" t="str">
        <f>RIGHT(N2137,LEN(N2137)-SEARCH("/",N2137,1))</f>
        <v>video games</v>
      </c>
      <c r="S2137" s="15">
        <f t="shared" si="66"/>
        <v>41156.963344907403</v>
      </c>
      <c r="T2137" s="15">
        <f t="shared" si="67"/>
        <v>41186.963344907403</v>
      </c>
    </row>
    <row r="2138" spans="1:20" ht="45" x14ac:dyDescent="0.25">
      <c r="A2138">
        <v>2136</v>
      </c>
      <c r="B2138" s="3" t="s">
        <v>4352</v>
      </c>
      <c r="C2138" s="3" t="s">
        <v>4353</v>
      </c>
      <c r="D2138" s="12">
        <v>80000</v>
      </c>
      <c r="E2138" s="12">
        <v>47.69</v>
      </c>
      <c r="F2138" t="s">
        <v>357</v>
      </c>
      <c r="G2138" t="s">
        <v>17</v>
      </c>
      <c r="H2138" t="s">
        <v>18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2191</v>
      </c>
      <c r="O2138" s="8">
        <f>E2138/D2138*100</f>
        <v>5.9612499999999999E-2</v>
      </c>
      <c r="P2138" s="12">
        <f>E2138/L2138</f>
        <v>11.922499999999999</v>
      </c>
      <c r="Q2138" t="str">
        <f>LEFT(N2138,SEARCH("/",N2138,1)-1)</f>
        <v>games</v>
      </c>
      <c r="R2138" t="str">
        <f>RIGHT(N2138,LEN(N2138)-SEARCH("/",N2138,1))</f>
        <v>video games</v>
      </c>
      <c r="S2138" s="15">
        <f t="shared" si="66"/>
        <v>41536.509097222224</v>
      </c>
      <c r="T2138" s="15">
        <f t="shared" si="67"/>
        <v>41566.509097222224</v>
      </c>
    </row>
    <row r="2139" spans="1:20" ht="45" x14ac:dyDescent="0.25">
      <c r="A2139">
        <v>2137</v>
      </c>
      <c r="B2139" s="3" t="s">
        <v>4354</v>
      </c>
      <c r="C2139" s="3" t="s">
        <v>4355</v>
      </c>
      <c r="D2139" s="12">
        <v>50000</v>
      </c>
      <c r="E2139" s="12">
        <v>14203</v>
      </c>
      <c r="F2139" t="s">
        <v>357</v>
      </c>
      <c r="G2139" t="s">
        <v>159</v>
      </c>
      <c r="H2139" t="s">
        <v>160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2191</v>
      </c>
      <c r="O2139" s="8">
        <f>E2139/D2139*100</f>
        <v>28.405999999999999</v>
      </c>
      <c r="P2139" s="12">
        <f>E2139/L2139</f>
        <v>26.59737827715356</v>
      </c>
      <c r="Q2139" t="str">
        <f>LEFT(N2139,SEARCH("/",N2139,1)-1)</f>
        <v>games</v>
      </c>
      <c r="R2139" t="str">
        <f>RIGHT(N2139,LEN(N2139)-SEARCH("/",N2139,1))</f>
        <v>video games</v>
      </c>
      <c r="S2139" s="15">
        <f t="shared" si="66"/>
        <v>41948.771168981482</v>
      </c>
      <c r="T2139" s="15">
        <f t="shared" si="67"/>
        <v>41978.771168981482</v>
      </c>
    </row>
    <row r="2140" spans="1:20" ht="45" x14ac:dyDescent="0.25">
      <c r="A2140">
        <v>2138</v>
      </c>
      <c r="B2140" s="3" t="s">
        <v>4356</v>
      </c>
      <c r="C2140" s="3" t="s">
        <v>4357</v>
      </c>
      <c r="D2140" s="12">
        <v>1000</v>
      </c>
      <c r="E2140" s="12">
        <v>128</v>
      </c>
      <c r="F2140" t="s">
        <v>357</v>
      </c>
      <c r="G2140" t="s">
        <v>24</v>
      </c>
      <c r="H2140" t="s">
        <v>25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2191</v>
      </c>
      <c r="O2140" s="8">
        <f>E2140/D2140*100</f>
        <v>12.8</v>
      </c>
      <c r="P2140" s="12">
        <f>E2140/L2140</f>
        <v>10.666666666666666</v>
      </c>
      <c r="Q2140" t="str">
        <f>LEFT(N2140,SEARCH("/",N2140,1)-1)</f>
        <v>games</v>
      </c>
      <c r="R2140" t="str">
        <f>RIGHT(N2140,LEN(N2140)-SEARCH("/",N2140,1))</f>
        <v>video games</v>
      </c>
      <c r="S2140" s="15">
        <f t="shared" si="66"/>
        <v>41557.013182870374</v>
      </c>
      <c r="T2140" s="15">
        <f t="shared" si="67"/>
        <v>41587.054849537039</v>
      </c>
    </row>
    <row r="2141" spans="1:20" ht="60" x14ac:dyDescent="0.25">
      <c r="A2141">
        <v>2139</v>
      </c>
      <c r="B2141" s="3" t="s">
        <v>4358</v>
      </c>
      <c r="C2141" s="3" t="s">
        <v>4359</v>
      </c>
      <c r="D2141" s="12">
        <v>30000</v>
      </c>
      <c r="E2141" s="12">
        <v>1626</v>
      </c>
      <c r="F2141" t="s">
        <v>357</v>
      </c>
      <c r="G2141" t="s">
        <v>17</v>
      </c>
      <c r="H2141" t="s">
        <v>18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2191</v>
      </c>
      <c r="O2141" s="8">
        <f>E2141/D2141*100</f>
        <v>5.42</v>
      </c>
      <c r="P2141" s="12">
        <f>E2141/L2141</f>
        <v>29.035714285714285</v>
      </c>
      <c r="Q2141" t="str">
        <f>LEFT(N2141,SEARCH("/",N2141,1)-1)</f>
        <v>games</v>
      </c>
      <c r="R2141" t="str">
        <f>RIGHT(N2141,LEN(N2141)-SEARCH("/",N2141,1))</f>
        <v>video games</v>
      </c>
      <c r="S2141" s="15">
        <f t="shared" si="66"/>
        <v>42647.750092592592</v>
      </c>
      <c r="T2141" s="15">
        <f t="shared" si="67"/>
        <v>42677.750092592592</v>
      </c>
    </row>
    <row r="2142" spans="1:20" ht="60" x14ac:dyDescent="0.25">
      <c r="A2142">
        <v>2140</v>
      </c>
      <c r="B2142" s="3" t="s">
        <v>4360</v>
      </c>
      <c r="C2142" s="3" t="s">
        <v>4361</v>
      </c>
      <c r="D2142" s="12">
        <v>500000</v>
      </c>
      <c r="E2142" s="12">
        <v>560</v>
      </c>
      <c r="F2142" t="s">
        <v>357</v>
      </c>
      <c r="G2142" t="s">
        <v>17</v>
      </c>
      <c r="H2142" t="s">
        <v>18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2191</v>
      </c>
      <c r="O2142" s="8">
        <f>E2142/D2142*100</f>
        <v>0.11199999999999999</v>
      </c>
      <c r="P2142" s="12">
        <f>E2142/L2142</f>
        <v>50.909090909090907</v>
      </c>
      <c r="Q2142" t="str">
        <f>LEFT(N2142,SEARCH("/",N2142,1)-1)</f>
        <v>games</v>
      </c>
      <c r="R2142" t="str">
        <f>RIGHT(N2142,LEN(N2142)-SEARCH("/",N2142,1))</f>
        <v>video games</v>
      </c>
      <c r="S2142" s="15">
        <f t="shared" si="66"/>
        <v>41255.833611111113</v>
      </c>
      <c r="T2142" s="15">
        <f t="shared" si="67"/>
        <v>41285.833611111113</v>
      </c>
    </row>
    <row r="2143" spans="1:20" ht="60" x14ac:dyDescent="0.25">
      <c r="A2143">
        <v>2141</v>
      </c>
      <c r="B2143" s="3" t="s">
        <v>4362</v>
      </c>
      <c r="C2143" s="3" t="s">
        <v>4363</v>
      </c>
      <c r="D2143" s="12">
        <v>15000</v>
      </c>
      <c r="E2143" s="12">
        <v>0</v>
      </c>
      <c r="F2143" t="s">
        <v>357</v>
      </c>
      <c r="G2143" t="s">
        <v>17</v>
      </c>
      <c r="H2143" t="s">
        <v>18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2191</v>
      </c>
      <c r="O2143" s="8">
        <f>E2143/D2143*100</f>
        <v>0</v>
      </c>
      <c r="P2143" s="12" t="e">
        <f>E2143/L2143</f>
        <v>#DIV/0!</v>
      </c>
      <c r="Q2143" t="str">
        <f>LEFT(N2143,SEARCH("/",N2143,1)-1)</f>
        <v>games</v>
      </c>
      <c r="R2143" t="str">
        <f>RIGHT(N2143,LEN(N2143)-SEARCH("/",N2143,1))</f>
        <v>video games</v>
      </c>
      <c r="S2143" s="15">
        <f t="shared" si="66"/>
        <v>41927.235636574071</v>
      </c>
      <c r="T2143" s="15">
        <f t="shared" si="67"/>
        <v>41957.277303240742</v>
      </c>
    </row>
    <row r="2144" spans="1:20" ht="60" x14ac:dyDescent="0.25">
      <c r="A2144">
        <v>2142</v>
      </c>
      <c r="B2144" s="3" t="s">
        <v>4364</v>
      </c>
      <c r="C2144" s="3" t="s">
        <v>4365</v>
      </c>
      <c r="D2144" s="12">
        <v>10500</v>
      </c>
      <c r="E2144" s="12">
        <v>601</v>
      </c>
      <c r="F2144" t="s">
        <v>357</v>
      </c>
      <c r="G2144" t="s">
        <v>502</v>
      </c>
      <c r="H2144" t="s">
        <v>55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2191</v>
      </c>
      <c r="O2144" s="8">
        <f>E2144/D2144*100</f>
        <v>5.7238095238095239</v>
      </c>
      <c r="P2144" s="12">
        <f>E2144/L2144</f>
        <v>50.083333333333336</v>
      </c>
      <c r="Q2144" t="str">
        <f>LEFT(N2144,SEARCH("/",N2144,1)-1)</f>
        <v>games</v>
      </c>
      <c r="R2144" t="str">
        <f>RIGHT(N2144,LEN(N2144)-SEARCH("/",N2144,1))</f>
        <v>video games</v>
      </c>
      <c r="S2144" s="15">
        <f t="shared" si="66"/>
        <v>42340.701504629629</v>
      </c>
      <c r="T2144" s="15">
        <f t="shared" si="67"/>
        <v>42368.701504629629</v>
      </c>
    </row>
    <row r="2145" spans="1:20" ht="60" x14ac:dyDescent="0.25">
      <c r="A2145">
        <v>2143</v>
      </c>
      <c r="B2145" s="3" t="s">
        <v>4366</v>
      </c>
      <c r="C2145" s="3" t="s">
        <v>4367</v>
      </c>
      <c r="D2145" s="12">
        <v>2000</v>
      </c>
      <c r="E2145" s="12">
        <v>225</v>
      </c>
      <c r="F2145" t="s">
        <v>357</v>
      </c>
      <c r="G2145" t="s">
        <v>17</v>
      </c>
      <c r="H2145" t="s">
        <v>18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2191</v>
      </c>
      <c r="O2145" s="8">
        <f>E2145/D2145*100</f>
        <v>11.25</v>
      </c>
      <c r="P2145" s="12">
        <f>E2145/L2145</f>
        <v>45</v>
      </c>
      <c r="Q2145" t="str">
        <f>LEFT(N2145,SEARCH("/",N2145,1)-1)</f>
        <v>games</v>
      </c>
      <c r="R2145" t="str">
        <f>RIGHT(N2145,LEN(N2145)-SEARCH("/",N2145,1))</f>
        <v>video games</v>
      </c>
      <c r="S2145" s="15">
        <f t="shared" si="66"/>
        <v>40332.886712962965</v>
      </c>
      <c r="T2145" s="15">
        <f t="shared" si="67"/>
        <v>40380.791666666664</v>
      </c>
    </row>
    <row r="2146" spans="1:20" ht="45" x14ac:dyDescent="0.25">
      <c r="A2146">
        <v>2144</v>
      </c>
      <c r="B2146" s="3" t="s">
        <v>4368</v>
      </c>
      <c r="C2146" s="3" t="s">
        <v>4369</v>
      </c>
      <c r="D2146" s="12">
        <v>35500</v>
      </c>
      <c r="E2146" s="12">
        <v>607</v>
      </c>
      <c r="F2146" t="s">
        <v>357</v>
      </c>
      <c r="G2146" t="s">
        <v>17</v>
      </c>
      <c r="H2146" t="s">
        <v>18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2191</v>
      </c>
      <c r="O2146" s="8">
        <f>E2146/D2146*100</f>
        <v>1.7098591549295776</v>
      </c>
      <c r="P2146" s="12">
        <f>E2146/L2146</f>
        <v>25.291666666666668</v>
      </c>
      <c r="Q2146" t="str">
        <f>LEFT(N2146,SEARCH("/",N2146,1)-1)</f>
        <v>games</v>
      </c>
      <c r="R2146" t="str">
        <f>RIGHT(N2146,LEN(N2146)-SEARCH("/",N2146,1))</f>
        <v>video games</v>
      </c>
      <c r="S2146" s="15">
        <f t="shared" si="66"/>
        <v>41499.546759259261</v>
      </c>
      <c r="T2146" s="15">
        <f t="shared" si="67"/>
        <v>41531.546759259261</v>
      </c>
    </row>
    <row r="2147" spans="1:20" ht="60" x14ac:dyDescent="0.25">
      <c r="A2147">
        <v>2145</v>
      </c>
      <c r="B2147" s="3" t="s">
        <v>4370</v>
      </c>
      <c r="C2147" s="3" t="s">
        <v>4371</v>
      </c>
      <c r="D2147" s="12">
        <v>15000</v>
      </c>
      <c r="E2147" s="12">
        <v>4565</v>
      </c>
      <c r="F2147" t="s">
        <v>357</v>
      </c>
      <c r="G2147" t="s">
        <v>17</v>
      </c>
      <c r="H2147" t="s">
        <v>18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2191</v>
      </c>
      <c r="O2147" s="8">
        <f>E2147/D2147*100</f>
        <v>30.433333333333334</v>
      </c>
      <c r="P2147" s="12">
        <f>E2147/L2147</f>
        <v>51.292134831460672</v>
      </c>
      <c r="Q2147" t="str">
        <f>LEFT(N2147,SEARCH("/",N2147,1)-1)</f>
        <v>games</v>
      </c>
      <c r="R2147" t="str">
        <f>RIGHT(N2147,LEN(N2147)-SEARCH("/",N2147,1))</f>
        <v>video games</v>
      </c>
      <c r="S2147" s="15">
        <f t="shared" si="66"/>
        <v>41575.237430555557</v>
      </c>
      <c r="T2147" s="15">
        <f t="shared" si="67"/>
        <v>41605.279097222221</v>
      </c>
    </row>
    <row r="2148" spans="1:20" ht="60" x14ac:dyDescent="0.25">
      <c r="A2148">
        <v>2146</v>
      </c>
      <c r="B2148" s="3" t="s">
        <v>4372</v>
      </c>
      <c r="C2148" s="3" t="s">
        <v>4373</v>
      </c>
      <c r="D2148" s="12">
        <v>5000</v>
      </c>
      <c r="E2148" s="12">
        <v>1</v>
      </c>
      <c r="F2148" t="s">
        <v>357</v>
      </c>
      <c r="G2148" t="s">
        <v>17</v>
      </c>
      <c r="H2148" t="s">
        <v>18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2191</v>
      </c>
      <c r="O2148" s="8">
        <f>E2148/D2148*100</f>
        <v>0.02</v>
      </c>
      <c r="P2148" s="12">
        <f>E2148/L2148</f>
        <v>1</v>
      </c>
      <c r="Q2148" t="str">
        <f>LEFT(N2148,SEARCH("/",N2148,1)-1)</f>
        <v>games</v>
      </c>
      <c r="R2148" t="str">
        <f>RIGHT(N2148,LEN(N2148)-SEARCH("/",N2148,1))</f>
        <v>video games</v>
      </c>
      <c r="S2148" s="15">
        <f t="shared" si="66"/>
        <v>42397.679513888885</v>
      </c>
      <c r="T2148" s="15">
        <f t="shared" si="67"/>
        <v>42411.679513888885</v>
      </c>
    </row>
    <row r="2149" spans="1:20" x14ac:dyDescent="0.25">
      <c r="A2149">
        <v>2147</v>
      </c>
      <c r="B2149" s="3" t="s">
        <v>4374</v>
      </c>
      <c r="C2149" s="3" t="s">
        <v>4375</v>
      </c>
      <c r="D2149" s="12">
        <v>390000</v>
      </c>
      <c r="E2149" s="12">
        <v>2716</v>
      </c>
      <c r="F2149" t="s">
        <v>357</v>
      </c>
      <c r="G2149" t="s">
        <v>17</v>
      </c>
      <c r="H2149" t="s">
        <v>18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2191</v>
      </c>
      <c r="O2149" s="8">
        <f>E2149/D2149*100</f>
        <v>0.69641025641025645</v>
      </c>
      <c r="P2149" s="12">
        <f>E2149/L2149</f>
        <v>49.381818181818183</v>
      </c>
      <c r="Q2149" t="str">
        <f>LEFT(N2149,SEARCH("/",N2149,1)-1)</f>
        <v>games</v>
      </c>
      <c r="R2149" t="str">
        <f>RIGHT(N2149,LEN(N2149)-SEARCH("/",N2149,1))</f>
        <v>video games</v>
      </c>
      <c r="S2149" s="15">
        <f t="shared" si="66"/>
        <v>41927.295694444445</v>
      </c>
      <c r="T2149" s="15">
        <f t="shared" si="67"/>
        <v>41959.337361111116</v>
      </c>
    </row>
    <row r="2150" spans="1:20" ht="60" x14ac:dyDescent="0.25">
      <c r="A2150">
        <v>2148</v>
      </c>
      <c r="B2150" s="3" t="s">
        <v>4376</v>
      </c>
      <c r="C2150" s="3" t="s">
        <v>4377</v>
      </c>
      <c r="D2150" s="12">
        <v>100</v>
      </c>
      <c r="E2150" s="12">
        <v>2</v>
      </c>
      <c r="F2150" t="s">
        <v>357</v>
      </c>
      <c r="G2150" t="s">
        <v>24</v>
      </c>
      <c r="H2150" t="s">
        <v>25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2191</v>
      </c>
      <c r="O2150" s="8">
        <f>E2150/D2150*100</f>
        <v>2</v>
      </c>
      <c r="P2150" s="12">
        <f>E2150/L2150</f>
        <v>1</v>
      </c>
      <c r="Q2150" t="str">
        <f>LEFT(N2150,SEARCH("/",N2150,1)-1)</f>
        <v>games</v>
      </c>
      <c r="R2150" t="str">
        <f>RIGHT(N2150,LEN(N2150)-SEARCH("/",N2150,1))</f>
        <v>video games</v>
      </c>
      <c r="S2150" s="15">
        <f t="shared" si="66"/>
        <v>42066.733587962968</v>
      </c>
      <c r="T2150" s="15">
        <f t="shared" si="67"/>
        <v>42096.691921296297</v>
      </c>
    </row>
    <row r="2151" spans="1:20" ht="60" x14ac:dyDescent="0.25">
      <c r="A2151">
        <v>2149</v>
      </c>
      <c r="B2151" s="3" t="s">
        <v>4378</v>
      </c>
      <c r="C2151" s="3" t="s">
        <v>4379</v>
      </c>
      <c r="D2151" s="12">
        <v>2000</v>
      </c>
      <c r="E2151" s="12">
        <v>0</v>
      </c>
      <c r="F2151" t="s">
        <v>357</v>
      </c>
      <c r="G2151" t="s">
        <v>17</v>
      </c>
      <c r="H2151" t="s">
        <v>18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2191</v>
      </c>
      <c r="O2151" s="8">
        <f>E2151/D2151*100</f>
        <v>0</v>
      </c>
      <c r="P2151" s="12" t="e">
        <f>E2151/L2151</f>
        <v>#DIV/0!</v>
      </c>
      <c r="Q2151" t="str">
        <f>LEFT(N2151,SEARCH("/",N2151,1)-1)</f>
        <v>games</v>
      </c>
      <c r="R2151" t="str">
        <f>RIGHT(N2151,LEN(N2151)-SEARCH("/",N2151,1))</f>
        <v>video games</v>
      </c>
      <c r="S2151" s="15">
        <f t="shared" si="66"/>
        <v>40355.024953703702</v>
      </c>
      <c r="T2151" s="15">
        <f t="shared" si="67"/>
        <v>40390</v>
      </c>
    </row>
    <row r="2152" spans="1:20" x14ac:dyDescent="0.25">
      <c r="A2152">
        <v>2150</v>
      </c>
      <c r="B2152" s="3" t="s">
        <v>4380</v>
      </c>
      <c r="C2152" s="3" t="s">
        <v>4381</v>
      </c>
      <c r="D2152" s="12">
        <v>50000</v>
      </c>
      <c r="E2152" s="12">
        <v>405</v>
      </c>
      <c r="F2152" t="s">
        <v>357</v>
      </c>
      <c r="G2152" t="s">
        <v>410</v>
      </c>
      <c r="H2152" t="s">
        <v>411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2191</v>
      </c>
      <c r="O2152" s="8">
        <f>E2152/D2152*100</f>
        <v>0.80999999999999994</v>
      </c>
      <c r="P2152" s="12">
        <f>E2152/L2152</f>
        <v>101.25</v>
      </c>
      <c r="Q2152" t="str">
        <f>LEFT(N2152,SEARCH("/",N2152,1)-1)</f>
        <v>games</v>
      </c>
      <c r="R2152" t="str">
        <f>RIGHT(N2152,LEN(N2152)-SEARCH("/",N2152,1))</f>
        <v>video games</v>
      </c>
      <c r="S2152" s="15">
        <f t="shared" si="66"/>
        <v>42534.284710648149</v>
      </c>
      <c r="T2152" s="15">
        <f t="shared" si="67"/>
        <v>42564.284710648149</v>
      </c>
    </row>
    <row r="2153" spans="1:20" ht="60" x14ac:dyDescent="0.25">
      <c r="A2153">
        <v>2151</v>
      </c>
      <c r="B2153" s="3" t="s">
        <v>4382</v>
      </c>
      <c r="C2153" s="3" t="s">
        <v>4383</v>
      </c>
      <c r="D2153" s="12">
        <v>45000</v>
      </c>
      <c r="E2153" s="12">
        <v>118</v>
      </c>
      <c r="F2153" t="s">
        <v>357</v>
      </c>
      <c r="G2153" t="s">
        <v>17</v>
      </c>
      <c r="H2153" t="s">
        <v>18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2191</v>
      </c>
      <c r="O2153" s="8">
        <f>E2153/D2153*100</f>
        <v>0.26222222222222225</v>
      </c>
      <c r="P2153" s="12">
        <f>E2153/L2153</f>
        <v>19.666666666666668</v>
      </c>
      <c r="Q2153" t="str">
        <f>LEFT(N2153,SEARCH("/",N2153,1)-1)</f>
        <v>games</v>
      </c>
      <c r="R2153" t="str">
        <f>RIGHT(N2153,LEN(N2153)-SEARCH("/",N2153,1))</f>
        <v>video games</v>
      </c>
      <c r="S2153" s="15">
        <f t="shared" si="66"/>
        <v>42520.847384259265</v>
      </c>
      <c r="T2153" s="15">
        <f t="shared" si="67"/>
        <v>42550.847384259265</v>
      </c>
    </row>
    <row r="2154" spans="1:20" ht="60" x14ac:dyDescent="0.25">
      <c r="A2154">
        <v>2152</v>
      </c>
      <c r="B2154" s="3" t="s">
        <v>4384</v>
      </c>
      <c r="C2154" s="3" t="s">
        <v>4385</v>
      </c>
      <c r="D2154" s="12">
        <v>30000</v>
      </c>
      <c r="E2154" s="12">
        <v>50</v>
      </c>
      <c r="F2154" t="s">
        <v>357</v>
      </c>
      <c r="G2154" t="s">
        <v>17</v>
      </c>
      <c r="H2154" t="s">
        <v>18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2191</v>
      </c>
      <c r="O2154" s="8">
        <f>E2154/D2154*100</f>
        <v>0.16666666666666669</v>
      </c>
      <c r="P2154" s="12">
        <f>E2154/L2154</f>
        <v>12.5</v>
      </c>
      <c r="Q2154" t="str">
        <f>LEFT(N2154,SEARCH("/",N2154,1)-1)</f>
        <v>games</v>
      </c>
      <c r="R2154" t="str">
        <f>RIGHT(N2154,LEN(N2154)-SEARCH("/",N2154,1))</f>
        <v>video games</v>
      </c>
      <c r="S2154" s="15">
        <f t="shared" si="66"/>
        <v>41683.832280092596</v>
      </c>
      <c r="T2154" s="15">
        <f t="shared" si="67"/>
        <v>41713.790613425925</v>
      </c>
    </row>
    <row r="2155" spans="1:20" ht="60" x14ac:dyDescent="0.25">
      <c r="A2155">
        <v>2153</v>
      </c>
      <c r="B2155" s="3" t="s">
        <v>4386</v>
      </c>
      <c r="C2155" s="3" t="s">
        <v>4387</v>
      </c>
      <c r="D2155" s="12">
        <v>372625</v>
      </c>
      <c r="E2155" s="12">
        <v>34</v>
      </c>
      <c r="F2155" t="s">
        <v>357</v>
      </c>
      <c r="G2155" t="s">
        <v>17</v>
      </c>
      <c r="H2155" t="s">
        <v>18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2191</v>
      </c>
      <c r="O2155" s="8">
        <f>E2155/D2155*100</f>
        <v>9.124454880912446E-3</v>
      </c>
      <c r="P2155" s="12">
        <f>E2155/L2155</f>
        <v>8.5</v>
      </c>
      <c r="Q2155" t="str">
        <f>LEFT(N2155,SEARCH("/",N2155,1)-1)</f>
        <v>games</v>
      </c>
      <c r="R2155" t="str">
        <f>RIGHT(N2155,LEN(N2155)-SEARCH("/",N2155,1))</f>
        <v>video games</v>
      </c>
      <c r="S2155" s="15">
        <f t="shared" si="66"/>
        <v>41974.911087962959</v>
      </c>
      <c r="T2155" s="15">
        <f t="shared" si="67"/>
        <v>42014.332638888889</v>
      </c>
    </row>
    <row r="2156" spans="1:20" ht="30" x14ac:dyDescent="0.25">
      <c r="A2156">
        <v>2154</v>
      </c>
      <c r="B2156" s="3" t="s">
        <v>4388</v>
      </c>
      <c r="C2156" s="3" t="s">
        <v>4389</v>
      </c>
      <c r="D2156" s="12">
        <v>250</v>
      </c>
      <c r="E2156" s="12">
        <v>2</v>
      </c>
      <c r="F2156" t="s">
        <v>357</v>
      </c>
      <c r="G2156" t="s">
        <v>17</v>
      </c>
      <c r="H2156" t="s">
        <v>18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2191</v>
      </c>
      <c r="O2156" s="8">
        <f>E2156/D2156*100</f>
        <v>0.8</v>
      </c>
      <c r="P2156" s="12">
        <f>E2156/L2156</f>
        <v>1</v>
      </c>
      <c r="Q2156" t="str">
        <f>LEFT(N2156,SEARCH("/",N2156,1)-1)</f>
        <v>games</v>
      </c>
      <c r="R2156" t="str">
        <f>RIGHT(N2156,LEN(N2156)-SEARCH("/",N2156,1))</f>
        <v>video games</v>
      </c>
      <c r="S2156" s="15">
        <f t="shared" si="66"/>
        <v>41647.632256944446</v>
      </c>
      <c r="T2156" s="15">
        <f t="shared" si="67"/>
        <v>41667.632256944446</v>
      </c>
    </row>
    <row r="2157" spans="1:20" ht="45" x14ac:dyDescent="0.25">
      <c r="A2157">
        <v>2155</v>
      </c>
      <c r="B2157" s="3" t="s">
        <v>4390</v>
      </c>
      <c r="C2157" s="3" t="s">
        <v>4391</v>
      </c>
      <c r="D2157" s="12">
        <v>5000</v>
      </c>
      <c r="E2157" s="12">
        <v>115</v>
      </c>
      <c r="F2157" t="s">
        <v>357</v>
      </c>
      <c r="G2157" t="s">
        <v>24</v>
      </c>
      <c r="H2157" t="s">
        <v>25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2191</v>
      </c>
      <c r="O2157" s="8">
        <f>E2157/D2157*100</f>
        <v>2.2999999999999998</v>
      </c>
      <c r="P2157" s="12">
        <f>E2157/L2157</f>
        <v>23</v>
      </c>
      <c r="Q2157" t="str">
        <f>LEFT(N2157,SEARCH("/",N2157,1)-1)</f>
        <v>games</v>
      </c>
      <c r="R2157" t="str">
        <f>RIGHT(N2157,LEN(N2157)-SEARCH("/",N2157,1))</f>
        <v>video games</v>
      </c>
      <c r="S2157" s="15">
        <f t="shared" si="66"/>
        <v>42430.747511574074</v>
      </c>
      <c r="T2157" s="15">
        <f t="shared" si="67"/>
        <v>42460.70584490741</v>
      </c>
    </row>
    <row r="2158" spans="1:20" ht="45" x14ac:dyDescent="0.25">
      <c r="A2158">
        <v>2156</v>
      </c>
      <c r="B2158" s="3" t="s">
        <v>4392</v>
      </c>
      <c r="C2158" s="3" t="s">
        <v>4393</v>
      </c>
      <c r="D2158" s="12">
        <v>56000</v>
      </c>
      <c r="E2158" s="12">
        <v>1493</v>
      </c>
      <c r="F2158" t="s">
        <v>357</v>
      </c>
      <c r="G2158" t="s">
        <v>17</v>
      </c>
      <c r="H2158" t="s">
        <v>18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2191</v>
      </c>
      <c r="O2158" s="8">
        <f>E2158/D2158*100</f>
        <v>2.6660714285714282</v>
      </c>
      <c r="P2158" s="12">
        <f>E2158/L2158</f>
        <v>17.987951807228917</v>
      </c>
      <c r="Q2158" t="str">
        <f>LEFT(N2158,SEARCH("/",N2158,1)-1)</f>
        <v>games</v>
      </c>
      <c r="R2158" t="str">
        <f>RIGHT(N2158,LEN(N2158)-SEARCH("/",N2158,1))</f>
        <v>video games</v>
      </c>
      <c r="S2158" s="15">
        <f t="shared" si="66"/>
        <v>41488.85423611111</v>
      </c>
      <c r="T2158" s="15">
        <f t="shared" si="67"/>
        <v>41533.85423611111</v>
      </c>
    </row>
    <row r="2159" spans="1:20" ht="30" x14ac:dyDescent="0.25">
      <c r="A2159">
        <v>2157</v>
      </c>
      <c r="B2159" s="3" t="s">
        <v>4394</v>
      </c>
      <c r="C2159" s="3" t="s">
        <v>4395</v>
      </c>
      <c r="D2159" s="12">
        <v>75000</v>
      </c>
      <c r="E2159" s="12">
        <v>21144</v>
      </c>
      <c r="F2159" t="s">
        <v>357</v>
      </c>
      <c r="G2159" t="s">
        <v>17</v>
      </c>
      <c r="H2159" t="s">
        <v>18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2191</v>
      </c>
      <c r="O2159" s="8">
        <f>E2159/D2159*100</f>
        <v>28.192</v>
      </c>
      <c r="P2159" s="12">
        <f>E2159/L2159</f>
        <v>370.94736842105266</v>
      </c>
      <c r="Q2159" t="str">
        <f>LEFT(N2159,SEARCH("/",N2159,1)-1)</f>
        <v>games</v>
      </c>
      <c r="R2159" t="str">
        <f>RIGHT(N2159,LEN(N2159)-SEARCH("/",N2159,1))</f>
        <v>video games</v>
      </c>
      <c r="S2159" s="15">
        <f t="shared" si="66"/>
        <v>42694.98128472222</v>
      </c>
      <c r="T2159" s="15">
        <f t="shared" si="67"/>
        <v>42727.332638888889</v>
      </c>
    </row>
    <row r="2160" spans="1:20" ht="60" x14ac:dyDescent="0.25">
      <c r="A2160">
        <v>2158</v>
      </c>
      <c r="B2160" s="3" t="s">
        <v>4396</v>
      </c>
      <c r="C2160" s="3" t="s">
        <v>4397</v>
      </c>
      <c r="D2160" s="12">
        <v>300000</v>
      </c>
      <c r="E2160" s="12">
        <v>19770.11</v>
      </c>
      <c r="F2160" t="s">
        <v>357</v>
      </c>
      <c r="G2160" t="s">
        <v>17</v>
      </c>
      <c r="H2160" t="s">
        <v>18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2191</v>
      </c>
      <c r="O2160" s="8">
        <f>E2160/D2160*100</f>
        <v>6.5900366666666672</v>
      </c>
      <c r="P2160" s="12">
        <f>E2160/L2160</f>
        <v>63.569485530546629</v>
      </c>
      <c r="Q2160" t="str">
        <f>LEFT(N2160,SEARCH("/",N2160,1)-1)</f>
        <v>games</v>
      </c>
      <c r="R2160" t="str">
        <f>RIGHT(N2160,LEN(N2160)-SEARCH("/",N2160,1))</f>
        <v>video games</v>
      </c>
      <c r="S2160" s="15">
        <f t="shared" si="66"/>
        <v>41264.853865740741</v>
      </c>
      <c r="T2160" s="15">
        <f t="shared" si="67"/>
        <v>41309.853865740741</v>
      </c>
    </row>
    <row r="2161" spans="1:20" ht="75" x14ac:dyDescent="0.25">
      <c r="A2161">
        <v>2159</v>
      </c>
      <c r="B2161" s="3" t="s">
        <v>4398</v>
      </c>
      <c r="C2161" s="3" t="s">
        <v>4399</v>
      </c>
      <c r="D2161" s="12">
        <v>3600</v>
      </c>
      <c r="E2161" s="12">
        <v>26</v>
      </c>
      <c r="F2161" t="s">
        <v>357</v>
      </c>
      <c r="G2161" t="s">
        <v>17</v>
      </c>
      <c r="H2161" t="s">
        <v>18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2191</v>
      </c>
      <c r="O2161" s="8">
        <f>E2161/D2161*100</f>
        <v>0.72222222222222221</v>
      </c>
      <c r="P2161" s="12">
        <f>E2161/L2161</f>
        <v>13</v>
      </c>
      <c r="Q2161" t="str">
        <f>LEFT(N2161,SEARCH("/",N2161,1)-1)</f>
        <v>games</v>
      </c>
      <c r="R2161" t="str">
        <f>RIGHT(N2161,LEN(N2161)-SEARCH("/",N2161,1))</f>
        <v>video games</v>
      </c>
      <c r="S2161" s="15">
        <f t="shared" si="66"/>
        <v>40710.731180555551</v>
      </c>
      <c r="T2161" s="15">
        <f t="shared" si="67"/>
        <v>40740.731180555551</v>
      </c>
    </row>
    <row r="2162" spans="1:20" ht="45" x14ac:dyDescent="0.25">
      <c r="A2162">
        <v>2160</v>
      </c>
      <c r="B2162" s="3" t="s">
        <v>4400</v>
      </c>
      <c r="C2162" s="3" t="s">
        <v>4401</v>
      </c>
      <c r="D2162" s="12">
        <v>10000</v>
      </c>
      <c r="E2162" s="12">
        <v>85</v>
      </c>
      <c r="F2162" t="s">
        <v>357</v>
      </c>
      <c r="G2162" t="s">
        <v>17</v>
      </c>
      <c r="H2162" t="s">
        <v>18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2191</v>
      </c>
      <c r="O2162" s="8">
        <f>E2162/D2162*100</f>
        <v>0.85000000000000009</v>
      </c>
      <c r="P2162" s="12">
        <f>E2162/L2162</f>
        <v>5.3125</v>
      </c>
      <c r="Q2162" t="str">
        <f>LEFT(N2162,SEARCH("/",N2162,1)-1)</f>
        <v>games</v>
      </c>
      <c r="R2162" t="str">
        <f>RIGHT(N2162,LEN(N2162)-SEARCH("/",N2162,1))</f>
        <v>video games</v>
      </c>
      <c r="S2162" s="15">
        <f t="shared" si="66"/>
        <v>41018.711863425924</v>
      </c>
      <c r="T2162" s="15">
        <f t="shared" si="67"/>
        <v>41048.711863425924</v>
      </c>
    </row>
    <row r="2163" spans="1:20" ht="30" x14ac:dyDescent="0.25">
      <c r="A2163">
        <v>2161</v>
      </c>
      <c r="B2163" s="3" t="s">
        <v>4402</v>
      </c>
      <c r="C2163" s="3" t="s">
        <v>4403</v>
      </c>
      <c r="D2163" s="12">
        <v>400</v>
      </c>
      <c r="E2163" s="12">
        <v>463</v>
      </c>
      <c r="F2163" t="s">
        <v>16</v>
      </c>
      <c r="G2163" t="s">
        <v>17</v>
      </c>
      <c r="H2163" t="s">
        <v>18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1614</v>
      </c>
      <c r="O2163" s="8">
        <f>E2163/D2163*100</f>
        <v>115.75</v>
      </c>
      <c r="P2163" s="12">
        <f>E2163/L2163</f>
        <v>35.615384615384613</v>
      </c>
      <c r="Q2163" t="str">
        <f>LEFT(N2163,SEARCH("/",N2163,1)-1)</f>
        <v>music</v>
      </c>
      <c r="R2163" t="str">
        <f>RIGHT(N2163,LEN(N2163)-SEARCH("/",N2163,1))</f>
        <v>rock</v>
      </c>
      <c r="S2163" s="15">
        <f t="shared" si="66"/>
        <v>42240.852534722217</v>
      </c>
      <c r="T2163" s="15">
        <f t="shared" si="67"/>
        <v>42270.852534722217</v>
      </c>
    </row>
    <row r="2164" spans="1:20" ht="60" x14ac:dyDescent="0.25">
      <c r="A2164">
        <v>2162</v>
      </c>
      <c r="B2164" s="3" t="s">
        <v>4404</v>
      </c>
      <c r="C2164" s="3" t="s">
        <v>4405</v>
      </c>
      <c r="D2164" s="12">
        <v>4500</v>
      </c>
      <c r="E2164" s="12">
        <v>5052</v>
      </c>
      <c r="F2164" t="s">
        <v>16</v>
      </c>
      <c r="G2164" t="s">
        <v>17</v>
      </c>
      <c r="H2164" t="s">
        <v>18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1614</v>
      </c>
      <c r="O2164" s="8">
        <f>E2164/D2164*100</f>
        <v>112.26666666666667</v>
      </c>
      <c r="P2164" s="12">
        <f>E2164/L2164</f>
        <v>87.103448275862064</v>
      </c>
      <c r="Q2164" t="str">
        <f>LEFT(N2164,SEARCH("/",N2164,1)-1)</f>
        <v>music</v>
      </c>
      <c r="R2164" t="str">
        <f>RIGHT(N2164,LEN(N2164)-SEARCH("/",N2164,1))</f>
        <v>rock</v>
      </c>
      <c r="S2164" s="15">
        <f t="shared" si="66"/>
        <v>41813.766099537039</v>
      </c>
      <c r="T2164" s="15">
        <f t="shared" si="67"/>
        <v>41844.766099537039</v>
      </c>
    </row>
    <row r="2165" spans="1:20" ht="45" x14ac:dyDescent="0.25">
      <c r="A2165">
        <v>2163</v>
      </c>
      <c r="B2165" s="3" t="s">
        <v>4406</v>
      </c>
      <c r="C2165" s="3" t="s">
        <v>4407</v>
      </c>
      <c r="D2165" s="12">
        <v>2500</v>
      </c>
      <c r="E2165" s="12">
        <v>3305</v>
      </c>
      <c r="F2165" t="s">
        <v>16</v>
      </c>
      <c r="G2165" t="s">
        <v>17</v>
      </c>
      <c r="H2165" t="s">
        <v>18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1614</v>
      </c>
      <c r="O2165" s="8">
        <f>E2165/D2165*100</f>
        <v>132.20000000000002</v>
      </c>
      <c r="P2165" s="12">
        <f>E2165/L2165</f>
        <v>75.11363636363636</v>
      </c>
      <c r="Q2165" t="str">
        <f>LEFT(N2165,SEARCH("/",N2165,1)-1)</f>
        <v>music</v>
      </c>
      <c r="R2165" t="str">
        <f>RIGHT(N2165,LEN(N2165)-SEARCH("/",N2165,1))</f>
        <v>rock</v>
      </c>
      <c r="S2165" s="15">
        <f t="shared" si="66"/>
        <v>42111.899537037039</v>
      </c>
      <c r="T2165" s="15">
        <f t="shared" si="67"/>
        <v>42163.159722222219</v>
      </c>
    </row>
    <row r="2166" spans="1:20" ht="30" x14ac:dyDescent="0.25">
      <c r="A2166">
        <v>2164</v>
      </c>
      <c r="B2166" s="3" t="s">
        <v>4408</v>
      </c>
      <c r="C2166" s="3" t="s">
        <v>4409</v>
      </c>
      <c r="D2166" s="12">
        <v>5500</v>
      </c>
      <c r="E2166" s="12">
        <v>5645</v>
      </c>
      <c r="F2166" t="s">
        <v>16</v>
      </c>
      <c r="G2166" t="s">
        <v>17</v>
      </c>
      <c r="H2166" t="s">
        <v>18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1614</v>
      </c>
      <c r="O2166" s="8">
        <f>E2166/D2166*100</f>
        <v>102.63636363636364</v>
      </c>
      <c r="P2166" s="12">
        <f>E2166/L2166</f>
        <v>68.01204819277109</v>
      </c>
      <c r="Q2166" t="str">
        <f>LEFT(N2166,SEARCH("/",N2166,1)-1)</f>
        <v>music</v>
      </c>
      <c r="R2166" t="str">
        <f>RIGHT(N2166,LEN(N2166)-SEARCH("/",N2166,1))</f>
        <v>rock</v>
      </c>
      <c r="S2166" s="15">
        <f t="shared" si="66"/>
        <v>42515.71775462963</v>
      </c>
      <c r="T2166" s="15">
        <f t="shared" si="67"/>
        <v>42546.165972222225</v>
      </c>
    </row>
    <row r="2167" spans="1:20" ht="60" x14ac:dyDescent="0.25">
      <c r="A2167">
        <v>2165</v>
      </c>
      <c r="B2167" s="3" t="s">
        <v>4410</v>
      </c>
      <c r="C2167" s="3" t="s">
        <v>4411</v>
      </c>
      <c r="D2167" s="12">
        <v>2500</v>
      </c>
      <c r="E2167" s="12">
        <v>3466</v>
      </c>
      <c r="F2167" t="s">
        <v>16</v>
      </c>
      <c r="G2167" t="s">
        <v>179</v>
      </c>
      <c r="H2167" t="s">
        <v>55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1614</v>
      </c>
      <c r="O2167" s="8">
        <f>E2167/D2167*100</f>
        <v>138.64000000000001</v>
      </c>
      <c r="P2167" s="12">
        <f>E2167/L2167</f>
        <v>29.623931623931625</v>
      </c>
      <c r="Q2167" t="str">
        <f>LEFT(N2167,SEARCH("/",N2167,1)-1)</f>
        <v>music</v>
      </c>
      <c r="R2167" t="str">
        <f>RIGHT(N2167,LEN(N2167)-SEARCH("/",N2167,1))</f>
        <v>rock</v>
      </c>
      <c r="S2167" s="15">
        <f t="shared" si="66"/>
        <v>42438.667071759264</v>
      </c>
      <c r="T2167" s="15">
        <f t="shared" si="67"/>
        <v>42468.625405092593</v>
      </c>
    </row>
    <row r="2168" spans="1:20" ht="60" x14ac:dyDescent="0.25">
      <c r="A2168">
        <v>2166</v>
      </c>
      <c r="B2168" s="3" t="s">
        <v>4412</v>
      </c>
      <c r="C2168" s="3" t="s">
        <v>4413</v>
      </c>
      <c r="D2168" s="12">
        <v>2000</v>
      </c>
      <c r="E2168" s="12">
        <v>2932</v>
      </c>
      <c r="F2168" t="s">
        <v>16</v>
      </c>
      <c r="G2168" t="s">
        <v>17</v>
      </c>
      <c r="H2168" t="s">
        <v>18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1614</v>
      </c>
      <c r="O2168" s="8">
        <f>E2168/D2168*100</f>
        <v>146.6</v>
      </c>
      <c r="P2168" s="12">
        <f>E2168/L2168</f>
        <v>91.625</v>
      </c>
      <c r="Q2168" t="str">
        <f>LEFT(N2168,SEARCH("/",N2168,1)-1)</f>
        <v>music</v>
      </c>
      <c r="R2168" t="str">
        <f>RIGHT(N2168,LEN(N2168)-SEARCH("/",N2168,1))</f>
        <v>rock</v>
      </c>
      <c r="S2168" s="15">
        <f t="shared" si="66"/>
        <v>41933.838171296295</v>
      </c>
      <c r="T2168" s="15">
        <f t="shared" si="67"/>
        <v>41978.879837962959</v>
      </c>
    </row>
    <row r="2169" spans="1:20" ht="30" x14ac:dyDescent="0.25">
      <c r="A2169">
        <v>2167</v>
      </c>
      <c r="B2169" s="3" t="s">
        <v>4414</v>
      </c>
      <c r="C2169" s="3" t="s">
        <v>4415</v>
      </c>
      <c r="D2169" s="12">
        <v>150</v>
      </c>
      <c r="E2169" s="12">
        <v>180</v>
      </c>
      <c r="F2169" t="s">
        <v>16</v>
      </c>
      <c r="G2169" t="s">
        <v>17</v>
      </c>
      <c r="H2169" t="s">
        <v>18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1614</v>
      </c>
      <c r="O2169" s="8">
        <f>E2169/D2169*100</f>
        <v>120</v>
      </c>
      <c r="P2169" s="12">
        <f>E2169/L2169</f>
        <v>22.5</v>
      </c>
      <c r="Q2169" t="str">
        <f>LEFT(N2169,SEARCH("/",N2169,1)-1)</f>
        <v>music</v>
      </c>
      <c r="R2169" t="str">
        <f>RIGHT(N2169,LEN(N2169)-SEARCH("/",N2169,1))</f>
        <v>rock</v>
      </c>
      <c r="S2169" s="15">
        <f t="shared" si="66"/>
        <v>41153.066400462965</v>
      </c>
      <c r="T2169" s="15">
        <f t="shared" si="67"/>
        <v>41167.066400462965</v>
      </c>
    </row>
    <row r="2170" spans="1:20" ht="45" x14ac:dyDescent="0.25">
      <c r="A2170">
        <v>2168</v>
      </c>
      <c r="B2170" s="3" t="s">
        <v>4416</v>
      </c>
      <c r="C2170" s="3" t="s">
        <v>4417</v>
      </c>
      <c r="D2170" s="12">
        <v>18000</v>
      </c>
      <c r="E2170" s="12">
        <v>21884.69</v>
      </c>
      <c r="F2170" t="s">
        <v>16</v>
      </c>
      <c r="G2170" t="s">
        <v>17</v>
      </c>
      <c r="H2170" t="s">
        <v>18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1614</v>
      </c>
      <c r="O2170" s="8">
        <f>E2170/D2170*100</f>
        <v>121.5816111111111</v>
      </c>
      <c r="P2170" s="12">
        <f>E2170/L2170</f>
        <v>64.366735294117646</v>
      </c>
      <c r="Q2170" t="str">
        <f>LEFT(N2170,SEARCH("/",N2170,1)-1)</f>
        <v>music</v>
      </c>
      <c r="R2170" t="str">
        <f>RIGHT(N2170,LEN(N2170)-SEARCH("/",N2170,1))</f>
        <v>rock</v>
      </c>
      <c r="S2170" s="15">
        <f t="shared" si="66"/>
        <v>42745.600243055553</v>
      </c>
      <c r="T2170" s="15">
        <f t="shared" si="67"/>
        <v>42776.208333333328</v>
      </c>
    </row>
    <row r="2171" spans="1:20" ht="60" x14ac:dyDescent="0.25">
      <c r="A2171">
        <v>2169</v>
      </c>
      <c r="B2171" s="3" t="s">
        <v>4418</v>
      </c>
      <c r="C2171" s="3" t="s">
        <v>4419</v>
      </c>
      <c r="D2171" s="12">
        <v>153</v>
      </c>
      <c r="E2171" s="12">
        <v>153</v>
      </c>
      <c r="F2171" t="s">
        <v>16</v>
      </c>
      <c r="G2171" t="s">
        <v>17</v>
      </c>
      <c r="H2171" t="s">
        <v>18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1614</v>
      </c>
      <c r="O2171" s="8">
        <f>E2171/D2171*100</f>
        <v>100</v>
      </c>
      <c r="P2171" s="12">
        <f>E2171/L2171</f>
        <v>21.857142857142858</v>
      </c>
      <c r="Q2171" t="str">
        <f>LEFT(N2171,SEARCH("/",N2171,1)-1)</f>
        <v>music</v>
      </c>
      <c r="R2171" t="str">
        <f>RIGHT(N2171,LEN(N2171)-SEARCH("/",N2171,1))</f>
        <v>rock</v>
      </c>
      <c r="S2171" s="15">
        <f t="shared" si="66"/>
        <v>42793.700821759259</v>
      </c>
      <c r="T2171" s="15">
        <f t="shared" si="67"/>
        <v>42796.700821759259</v>
      </c>
    </row>
    <row r="2172" spans="1:20" ht="45" x14ac:dyDescent="0.25">
      <c r="A2172">
        <v>2170</v>
      </c>
      <c r="B2172" s="3" t="s">
        <v>4420</v>
      </c>
      <c r="C2172" s="3" t="s">
        <v>4421</v>
      </c>
      <c r="D2172" s="12">
        <v>350</v>
      </c>
      <c r="E2172" s="12">
        <v>633</v>
      </c>
      <c r="F2172" t="s">
        <v>16</v>
      </c>
      <c r="G2172" t="s">
        <v>17</v>
      </c>
      <c r="H2172" t="s">
        <v>18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1614</v>
      </c>
      <c r="O2172" s="8">
        <f>E2172/D2172*100</f>
        <v>180.85714285714286</v>
      </c>
      <c r="P2172" s="12">
        <f>E2172/L2172</f>
        <v>33.315789473684212</v>
      </c>
      <c r="Q2172" t="str">
        <f>LEFT(N2172,SEARCH("/",N2172,1)-1)</f>
        <v>music</v>
      </c>
      <c r="R2172" t="str">
        <f>RIGHT(N2172,LEN(N2172)-SEARCH("/",N2172,1))</f>
        <v>rock</v>
      </c>
      <c r="S2172" s="15">
        <f t="shared" si="66"/>
        <v>42198.750254629631</v>
      </c>
      <c r="T2172" s="15">
        <f t="shared" si="67"/>
        <v>42238.750254629631</v>
      </c>
    </row>
    <row r="2173" spans="1:20" ht="45" x14ac:dyDescent="0.25">
      <c r="A2173">
        <v>2171</v>
      </c>
      <c r="B2173" s="3" t="s">
        <v>4422</v>
      </c>
      <c r="C2173" s="3" t="s">
        <v>4423</v>
      </c>
      <c r="D2173" s="12">
        <v>4000</v>
      </c>
      <c r="E2173" s="12">
        <v>4243</v>
      </c>
      <c r="F2173" t="s">
        <v>16</v>
      </c>
      <c r="G2173" t="s">
        <v>17</v>
      </c>
      <c r="H2173" t="s">
        <v>18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1614</v>
      </c>
      <c r="O2173" s="8">
        <f>E2173/D2173*100</f>
        <v>106.075</v>
      </c>
      <c r="P2173" s="12">
        <f>E2173/L2173</f>
        <v>90.276595744680847</v>
      </c>
      <c r="Q2173" t="str">
        <f>LEFT(N2173,SEARCH("/",N2173,1)-1)</f>
        <v>music</v>
      </c>
      <c r="R2173" t="str">
        <f>RIGHT(N2173,LEN(N2173)-SEARCH("/",N2173,1))</f>
        <v>rock</v>
      </c>
      <c r="S2173" s="15">
        <f t="shared" si="66"/>
        <v>42141.95711805555</v>
      </c>
      <c r="T2173" s="15">
        <f t="shared" si="67"/>
        <v>42177.208333333328</v>
      </c>
    </row>
    <row r="2174" spans="1:20" ht="45" x14ac:dyDescent="0.25">
      <c r="A2174">
        <v>2172</v>
      </c>
      <c r="B2174" s="3" t="s">
        <v>4424</v>
      </c>
      <c r="C2174" s="3" t="s">
        <v>4425</v>
      </c>
      <c r="D2174" s="12">
        <v>1000</v>
      </c>
      <c r="E2174" s="12">
        <v>1000</v>
      </c>
      <c r="F2174" t="s">
        <v>16</v>
      </c>
      <c r="G2174" t="s">
        <v>17</v>
      </c>
      <c r="H2174" t="s">
        <v>18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1614</v>
      </c>
      <c r="O2174" s="8">
        <f>E2174/D2174*100</f>
        <v>100</v>
      </c>
      <c r="P2174" s="12">
        <f>E2174/L2174</f>
        <v>76.92307692307692</v>
      </c>
      <c r="Q2174" t="str">
        <f>LEFT(N2174,SEARCH("/",N2174,1)-1)</f>
        <v>music</v>
      </c>
      <c r="R2174" t="str">
        <f>RIGHT(N2174,LEN(N2174)-SEARCH("/",N2174,1))</f>
        <v>rock</v>
      </c>
      <c r="S2174" s="15">
        <f t="shared" si="66"/>
        <v>42082.580092592587</v>
      </c>
      <c r="T2174" s="15">
        <f t="shared" si="67"/>
        <v>42112.580092592587</v>
      </c>
    </row>
    <row r="2175" spans="1:20" ht="60" x14ac:dyDescent="0.25">
      <c r="A2175">
        <v>2173</v>
      </c>
      <c r="B2175" s="3" t="s">
        <v>4426</v>
      </c>
      <c r="C2175" s="3" t="s">
        <v>4427</v>
      </c>
      <c r="D2175" s="12">
        <v>4200</v>
      </c>
      <c r="E2175" s="12">
        <v>5331</v>
      </c>
      <c r="F2175" t="s">
        <v>16</v>
      </c>
      <c r="G2175" t="s">
        <v>17</v>
      </c>
      <c r="H2175" t="s">
        <v>18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1614</v>
      </c>
      <c r="O2175" s="8">
        <f>E2175/D2175*100</f>
        <v>126.92857142857143</v>
      </c>
      <c r="P2175" s="12">
        <f>E2175/L2175</f>
        <v>59.233333333333334</v>
      </c>
      <c r="Q2175" t="str">
        <f>LEFT(N2175,SEARCH("/",N2175,1)-1)</f>
        <v>music</v>
      </c>
      <c r="R2175" t="str">
        <f>RIGHT(N2175,LEN(N2175)-SEARCH("/",N2175,1))</f>
        <v>rock</v>
      </c>
      <c r="S2175" s="15">
        <f t="shared" si="66"/>
        <v>41495.692627314813</v>
      </c>
      <c r="T2175" s="15">
        <f t="shared" si="67"/>
        <v>41527.165972222225</v>
      </c>
    </row>
    <row r="2176" spans="1:20" ht="60" x14ac:dyDescent="0.25">
      <c r="A2176">
        <v>2174</v>
      </c>
      <c r="B2176" s="3" t="s">
        <v>4428</v>
      </c>
      <c r="C2176" s="3" t="s">
        <v>4429</v>
      </c>
      <c r="D2176" s="12">
        <v>4000</v>
      </c>
      <c r="E2176" s="12">
        <v>4119</v>
      </c>
      <c r="F2176" t="s">
        <v>16</v>
      </c>
      <c r="G2176" t="s">
        <v>24</v>
      </c>
      <c r="H2176" t="s">
        <v>25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1614</v>
      </c>
      <c r="O2176" s="8">
        <f>E2176/D2176*100</f>
        <v>102.97499999999999</v>
      </c>
      <c r="P2176" s="12">
        <f>E2176/L2176</f>
        <v>65.38095238095238</v>
      </c>
      <c r="Q2176" t="str">
        <f>LEFT(N2176,SEARCH("/",N2176,1)-1)</f>
        <v>music</v>
      </c>
      <c r="R2176" t="str">
        <f>RIGHT(N2176,LEN(N2176)-SEARCH("/",N2176,1))</f>
        <v>rock</v>
      </c>
      <c r="S2176" s="15">
        <f t="shared" si="66"/>
        <v>42465.542905092589</v>
      </c>
      <c r="T2176" s="15">
        <f t="shared" si="67"/>
        <v>42495.542905092589</v>
      </c>
    </row>
    <row r="2177" spans="1:20" ht="60" x14ac:dyDescent="0.25">
      <c r="A2177">
        <v>2175</v>
      </c>
      <c r="B2177" s="3" t="s">
        <v>4430</v>
      </c>
      <c r="C2177" s="3" t="s">
        <v>4431</v>
      </c>
      <c r="D2177" s="12">
        <v>700</v>
      </c>
      <c r="E2177" s="12">
        <v>1750</v>
      </c>
      <c r="F2177" t="s">
        <v>16</v>
      </c>
      <c r="G2177" t="s">
        <v>17</v>
      </c>
      <c r="H2177" t="s">
        <v>18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1614</v>
      </c>
      <c r="O2177" s="8">
        <f>E2177/D2177*100</f>
        <v>250</v>
      </c>
      <c r="P2177" s="12">
        <f>E2177/L2177</f>
        <v>67.307692307692307</v>
      </c>
      <c r="Q2177" t="str">
        <f>LEFT(N2177,SEARCH("/",N2177,1)-1)</f>
        <v>music</v>
      </c>
      <c r="R2177" t="str">
        <f>RIGHT(N2177,LEN(N2177)-SEARCH("/",N2177,1))</f>
        <v>rock</v>
      </c>
      <c r="S2177" s="15">
        <f t="shared" si="66"/>
        <v>42565.009097222224</v>
      </c>
      <c r="T2177" s="15">
        <f t="shared" si="67"/>
        <v>42572.009097222224</v>
      </c>
    </row>
    <row r="2178" spans="1:20" ht="45" x14ac:dyDescent="0.25">
      <c r="A2178">
        <v>2176</v>
      </c>
      <c r="B2178" s="3" t="s">
        <v>4432</v>
      </c>
      <c r="C2178" s="3" t="s">
        <v>4433</v>
      </c>
      <c r="D2178" s="12">
        <v>5000</v>
      </c>
      <c r="E2178" s="12">
        <v>6301</v>
      </c>
      <c r="F2178" t="s">
        <v>16</v>
      </c>
      <c r="G2178" t="s">
        <v>17</v>
      </c>
      <c r="H2178" t="s">
        <v>18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1614</v>
      </c>
      <c r="O2178" s="8">
        <f>E2178/D2178*100</f>
        <v>126.02</v>
      </c>
      <c r="P2178" s="12">
        <f>E2178/L2178</f>
        <v>88.74647887323944</v>
      </c>
      <c r="Q2178" t="str">
        <f>LEFT(N2178,SEARCH("/",N2178,1)-1)</f>
        <v>music</v>
      </c>
      <c r="R2178" t="str">
        <f>RIGHT(N2178,LEN(N2178)-SEARCH("/",N2178,1))</f>
        <v>rock</v>
      </c>
      <c r="S2178" s="15">
        <f t="shared" si="66"/>
        <v>42096.633206018523</v>
      </c>
      <c r="T2178" s="15">
        <f t="shared" si="67"/>
        <v>42126.633206018523</v>
      </c>
    </row>
    <row r="2179" spans="1:20" ht="75" x14ac:dyDescent="0.25">
      <c r="A2179">
        <v>2177</v>
      </c>
      <c r="B2179" s="3" t="s">
        <v>4434</v>
      </c>
      <c r="C2179" s="3" t="s">
        <v>4435</v>
      </c>
      <c r="D2179" s="12">
        <v>2500</v>
      </c>
      <c r="E2179" s="12">
        <v>2503</v>
      </c>
      <c r="F2179" t="s">
        <v>16</v>
      </c>
      <c r="G2179" t="s">
        <v>17</v>
      </c>
      <c r="H2179" t="s">
        <v>18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1614</v>
      </c>
      <c r="O2179" s="8">
        <f>E2179/D2179*100</f>
        <v>100.12</v>
      </c>
      <c r="P2179" s="12">
        <f>E2179/L2179</f>
        <v>65.868421052631575</v>
      </c>
      <c r="Q2179" t="str">
        <f>LEFT(N2179,SEARCH("/",N2179,1)-1)</f>
        <v>music</v>
      </c>
      <c r="R2179" t="str">
        <f>RIGHT(N2179,LEN(N2179)-SEARCH("/",N2179,1))</f>
        <v>rock</v>
      </c>
      <c r="S2179" s="15">
        <f t="shared" ref="S2179:S2242" si="68">(((J2179/60)/60)/24)+DATE(1970,1,1)</f>
        <v>42502.250775462962</v>
      </c>
      <c r="T2179" s="15">
        <f t="shared" ref="T2179:T2242" si="69">(((I2179/60)/60)/24)+DATE(1970,1,1)</f>
        <v>42527.250775462962</v>
      </c>
    </row>
    <row r="2180" spans="1:20" ht="45" x14ac:dyDescent="0.25">
      <c r="A2180">
        <v>2178</v>
      </c>
      <c r="B2180" s="3" t="s">
        <v>4436</v>
      </c>
      <c r="C2180" s="3" t="s">
        <v>4437</v>
      </c>
      <c r="D2180" s="12">
        <v>25000</v>
      </c>
      <c r="E2180" s="12">
        <v>34660</v>
      </c>
      <c r="F2180" t="s">
        <v>16</v>
      </c>
      <c r="G2180" t="s">
        <v>17</v>
      </c>
      <c r="H2180" t="s">
        <v>18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1614</v>
      </c>
      <c r="O2180" s="8">
        <f>E2180/D2180*100</f>
        <v>138.64000000000001</v>
      </c>
      <c r="P2180" s="12">
        <f>E2180/L2180</f>
        <v>40.349243306169967</v>
      </c>
      <c r="Q2180" t="str">
        <f>LEFT(N2180,SEARCH("/",N2180,1)-1)</f>
        <v>music</v>
      </c>
      <c r="R2180" t="str">
        <f>RIGHT(N2180,LEN(N2180)-SEARCH("/",N2180,1))</f>
        <v>rock</v>
      </c>
      <c r="S2180" s="15">
        <f t="shared" si="68"/>
        <v>42723.63653935185</v>
      </c>
      <c r="T2180" s="15">
        <f t="shared" si="69"/>
        <v>42753.63653935185</v>
      </c>
    </row>
    <row r="2181" spans="1:20" ht="45" x14ac:dyDescent="0.25">
      <c r="A2181">
        <v>2179</v>
      </c>
      <c r="B2181" s="3" t="s">
        <v>4438</v>
      </c>
      <c r="C2181" s="3" t="s">
        <v>4439</v>
      </c>
      <c r="D2181" s="12">
        <v>1000</v>
      </c>
      <c r="E2181" s="12">
        <v>1614</v>
      </c>
      <c r="F2181" t="s">
        <v>16</v>
      </c>
      <c r="G2181" t="s">
        <v>17</v>
      </c>
      <c r="H2181" t="s">
        <v>18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1614</v>
      </c>
      <c r="O2181" s="8">
        <f>E2181/D2181*100</f>
        <v>161.4</v>
      </c>
      <c r="P2181" s="12">
        <f>E2181/L2181</f>
        <v>76.857142857142861</v>
      </c>
      <c r="Q2181" t="str">
        <f>LEFT(N2181,SEARCH("/",N2181,1)-1)</f>
        <v>music</v>
      </c>
      <c r="R2181" t="str">
        <f>RIGHT(N2181,LEN(N2181)-SEARCH("/",N2181,1))</f>
        <v>rock</v>
      </c>
      <c r="S2181" s="15">
        <f t="shared" si="68"/>
        <v>42075.171203703707</v>
      </c>
      <c r="T2181" s="15">
        <f t="shared" si="69"/>
        <v>42105.171203703707</v>
      </c>
    </row>
    <row r="2182" spans="1:20" ht="45" x14ac:dyDescent="0.25">
      <c r="A2182">
        <v>2180</v>
      </c>
      <c r="B2182" s="3" t="s">
        <v>4440</v>
      </c>
      <c r="C2182" s="3" t="s">
        <v>4441</v>
      </c>
      <c r="D2182" s="12">
        <v>5000</v>
      </c>
      <c r="E2182" s="12">
        <v>5359.21</v>
      </c>
      <c r="F2182" t="s">
        <v>16</v>
      </c>
      <c r="G2182" t="s">
        <v>17</v>
      </c>
      <c r="H2182" t="s">
        <v>18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1614</v>
      </c>
      <c r="O2182" s="8">
        <f>E2182/D2182*100</f>
        <v>107.18419999999999</v>
      </c>
      <c r="P2182" s="12">
        <f>E2182/L2182</f>
        <v>68.707820512820518</v>
      </c>
      <c r="Q2182" t="str">
        <f>LEFT(N2182,SEARCH("/",N2182,1)-1)</f>
        <v>music</v>
      </c>
      <c r="R2182" t="str">
        <f>RIGHT(N2182,LEN(N2182)-SEARCH("/",N2182,1))</f>
        <v>rock</v>
      </c>
      <c r="S2182" s="15">
        <f t="shared" si="68"/>
        <v>42279.669768518521</v>
      </c>
      <c r="T2182" s="15">
        <f t="shared" si="69"/>
        <v>42321.711435185185</v>
      </c>
    </row>
    <row r="2183" spans="1:20" ht="60" x14ac:dyDescent="0.25">
      <c r="A2183">
        <v>2181</v>
      </c>
      <c r="B2183" s="3" t="s">
        <v>4442</v>
      </c>
      <c r="C2183" s="3" t="s">
        <v>4443</v>
      </c>
      <c r="D2183" s="12">
        <v>2000</v>
      </c>
      <c r="E2183" s="12">
        <v>3062</v>
      </c>
      <c r="F2183" t="s">
        <v>16</v>
      </c>
      <c r="G2183" t="s">
        <v>17</v>
      </c>
      <c r="H2183" t="s">
        <v>18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4444</v>
      </c>
      <c r="O2183" s="8">
        <f>E2183/D2183*100</f>
        <v>153.1</v>
      </c>
      <c r="P2183" s="12">
        <f>E2183/L2183</f>
        <v>57.773584905660378</v>
      </c>
      <c r="Q2183" t="str">
        <f>LEFT(N2183,SEARCH("/",N2183,1)-1)</f>
        <v>games</v>
      </c>
      <c r="R2183" t="str">
        <f>RIGHT(N2183,LEN(N2183)-SEARCH("/",N2183,1))</f>
        <v>tabletop games</v>
      </c>
      <c r="S2183" s="15">
        <f t="shared" si="68"/>
        <v>42773.005243055552</v>
      </c>
      <c r="T2183" s="15">
        <f t="shared" si="69"/>
        <v>42787.005243055552</v>
      </c>
    </row>
    <row r="2184" spans="1:20" ht="45" x14ac:dyDescent="0.25">
      <c r="A2184">
        <v>2182</v>
      </c>
      <c r="B2184" s="3" t="s">
        <v>4445</v>
      </c>
      <c r="C2184" s="3" t="s">
        <v>4446</v>
      </c>
      <c r="D2184" s="12">
        <v>3000</v>
      </c>
      <c r="E2184" s="12">
        <v>15725</v>
      </c>
      <c r="F2184" t="s">
        <v>16</v>
      </c>
      <c r="G2184" t="s">
        <v>159</v>
      </c>
      <c r="H2184" t="s">
        <v>160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4444</v>
      </c>
      <c r="O2184" s="8">
        <f>E2184/D2184*100</f>
        <v>524.16666666666663</v>
      </c>
      <c r="P2184" s="12">
        <f>E2184/L2184</f>
        <v>44.171348314606739</v>
      </c>
      <c r="Q2184" t="str">
        <f>LEFT(N2184,SEARCH("/",N2184,1)-1)</f>
        <v>games</v>
      </c>
      <c r="R2184" t="str">
        <f>RIGHT(N2184,LEN(N2184)-SEARCH("/",N2184,1))</f>
        <v>tabletop games</v>
      </c>
      <c r="S2184" s="15">
        <f t="shared" si="68"/>
        <v>41879.900752314818</v>
      </c>
      <c r="T2184" s="15">
        <f t="shared" si="69"/>
        <v>41914.900752314818</v>
      </c>
    </row>
    <row r="2185" spans="1:20" ht="60" x14ac:dyDescent="0.25">
      <c r="A2185">
        <v>2183</v>
      </c>
      <c r="B2185" s="3" t="s">
        <v>4447</v>
      </c>
      <c r="C2185" s="3" t="s">
        <v>4448</v>
      </c>
      <c r="D2185" s="12">
        <v>1800</v>
      </c>
      <c r="E2185" s="12">
        <v>8807</v>
      </c>
      <c r="F2185" t="s">
        <v>16</v>
      </c>
      <c r="G2185" t="s">
        <v>17</v>
      </c>
      <c r="H2185" t="s">
        <v>18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4444</v>
      </c>
      <c r="O2185" s="8">
        <f>E2185/D2185*100</f>
        <v>489.27777777777777</v>
      </c>
      <c r="P2185" s="12">
        <f>E2185/L2185</f>
        <v>31.566308243727597</v>
      </c>
      <c r="Q2185" t="str">
        <f>LEFT(N2185,SEARCH("/",N2185,1)-1)</f>
        <v>games</v>
      </c>
      <c r="R2185" t="str">
        <f>RIGHT(N2185,LEN(N2185)-SEARCH("/",N2185,1))</f>
        <v>tabletop games</v>
      </c>
      <c r="S2185" s="15">
        <f t="shared" si="68"/>
        <v>42745.365474537044</v>
      </c>
      <c r="T2185" s="15">
        <f t="shared" si="69"/>
        <v>42775.208333333328</v>
      </c>
    </row>
    <row r="2186" spans="1:20" ht="60" x14ac:dyDescent="0.25">
      <c r="A2186">
        <v>2184</v>
      </c>
      <c r="B2186" s="3" t="s">
        <v>4449</v>
      </c>
      <c r="C2186" s="3" t="s">
        <v>4450</v>
      </c>
      <c r="D2186" s="12">
        <v>10000</v>
      </c>
      <c r="E2186" s="12">
        <v>28474</v>
      </c>
      <c r="F2186" t="s">
        <v>16</v>
      </c>
      <c r="G2186" t="s">
        <v>17</v>
      </c>
      <c r="H2186" t="s">
        <v>18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4444</v>
      </c>
      <c r="O2186" s="8">
        <f>E2186/D2186*100</f>
        <v>284.74</v>
      </c>
      <c r="P2186" s="12">
        <f>E2186/L2186</f>
        <v>107.04511278195488</v>
      </c>
      <c r="Q2186" t="str">
        <f>LEFT(N2186,SEARCH("/",N2186,1)-1)</f>
        <v>games</v>
      </c>
      <c r="R2186" t="str">
        <f>RIGHT(N2186,LEN(N2186)-SEARCH("/",N2186,1))</f>
        <v>tabletop games</v>
      </c>
      <c r="S2186" s="15">
        <f t="shared" si="68"/>
        <v>42380.690289351856</v>
      </c>
      <c r="T2186" s="15">
        <f t="shared" si="69"/>
        <v>42394.666666666672</v>
      </c>
    </row>
    <row r="2187" spans="1:20" ht="60" x14ac:dyDescent="0.25">
      <c r="A2187">
        <v>2185</v>
      </c>
      <c r="B2187" s="3" t="s">
        <v>4451</v>
      </c>
      <c r="C2187" s="3" t="s">
        <v>4452</v>
      </c>
      <c r="D2187" s="12">
        <v>5000</v>
      </c>
      <c r="E2187" s="12">
        <v>92848.5</v>
      </c>
      <c r="F2187" t="s">
        <v>16</v>
      </c>
      <c r="G2187" t="s">
        <v>24</v>
      </c>
      <c r="H2187" t="s">
        <v>25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4444</v>
      </c>
      <c r="O2187" s="8">
        <f>E2187/D2187*100</f>
        <v>1856.97</v>
      </c>
      <c r="P2187" s="12">
        <f>E2187/L2187</f>
        <v>149.03451043338683</v>
      </c>
      <c r="Q2187" t="str">
        <f>LEFT(N2187,SEARCH("/",N2187,1)-1)</f>
        <v>games</v>
      </c>
      <c r="R2187" t="str">
        <f>RIGHT(N2187,LEN(N2187)-SEARCH("/",N2187,1))</f>
        <v>tabletop games</v>
      </c>
      <c r="S2187" s="15">
        <f t="shared" si="68"/>
        <v>41319.349988425929</v>
      </c>
      <c r="T2187" s="15">
        <f t="shared" si="69"/>
        <v>41359.349988425929</v>
      </c>
    </row>
    <row r="2188" spans="1:20" ht="45" x14ac:dyDescent="0.25">
      <c r="A2188">
        <v>2186</v>
      </c>
      <c r="B2188" s="3" t="s">
        <v>4453</v>
      </c>
      <c r="C2188" s="3" t="s">
        <v>4454</v>
      </c>
      <c r="D2188" s="12">
        <v>20000</v>
      </c>
      <c r="E2188" s="12">
        <v>21935</v>
      </c>
      <c r="F2188" t="s">
        <v>16</v>
      </c>
      <c r="G2188" t="s">
        <v>17</v>
      </c>
      <c r="H2188" t="s">
        <v>18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4444</v>
      </c>
      <c r="O2188" s="8">
        <f>E2188/D2188*100</f>
        <v>109.67499999999998</v>
      </c>
      <c r="P2188" s="12">
        <f>E2188/L2188</f>
        <v>55.956632653061227</v>
      </c>
      <c r="Q2188" t="str">
        <f>LEFT(N2188,SEARCH("/",N2188,1)-1)</f>
        <v>games</v>
      </c>
      <c r="R2188" t="str">
        <f>RIGHT(N2188,LEN(N2188)-SEARCH("/",N2188,1))</f>
        <v>tabletop games</v>
      </c>
      <c r="S2188" s="15">
        <f t="shared" si="68"/>
        <v>42583.615081018521</v>
      </c>
      <c r="T2188" s="15">
        <f t="shared" si="69"/>
        <v>42620.083333333328</v>
      </c>
    </row>
    <row r="2189" spans="1:20" ht="60" x14ac:dyDescent="0.25">
      <c r="A2189">
        <v>2187</v>
      </c>
      <c r="B2189" s="3" t="s">
        <v>4455</v>
      </c>
      <c r="C2189" s="3" t="s">
        <v>4456</v>
      </c>
      <c r="D2189" s="12">
        <v>20000</v>
      </c>
      <c r="E2189" s="12">
        <v>202928.5</v>
      </c>
      <c r="F2189" t="s">
        <v>16</v>
      </c>
      <c r="G2189" t="s">
        <v>17</v>
      </c>
      <c r="H2189" t="s">
        <v>18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4444</v>
      </c>
      <c r="O2189" s="8">
        <f>E2189/D2189*100</f>
        <v>1014.6425</v>
      </c>
      <c r="P2189" s="12">
        <f>E2189/L2189</f>
        <v>56.970381807973048</v>
      </c>
      <c r="Q2189" t="str">
        <f>LEFT(N2189,SEARCH("/",N2189,1)-1)</f>
        <v>games</v>
      </c>
      <c r="R2189" t="str">
        <f>RIGHT(N2189,LEN(N2189)-SEARCH("/",N2189,1))</f>
        <v>tabletop games</v>
      </c>
      <c r="S2189" s="15">
        <f t="shared" si="68"/>
        <v>42068.209097222221</v>
      </c>
      <c r="T2189" s="15">
        <f t="shared" si="69"/>
        <v>42097.165972222225</v>
      </c>
    </row>
    <row r="2190" spans="1:20" ht="45" x14ac:dyDescent="0.25">
      <c r="A2190">
        <v>2188</v>
      </c>
      <c r="B2190" s="3" t="s">
        <v>4457</v>
      </c>
      <c r="C2190" s="3" t="s">
        <v>4458</v>
      </c>
      <c r="D2190" s="12">
        <v>5494</v>
      </c>
      <c r="E2190" s="12">
        <v>22645</v>
      </c>
      <c r="F2190" t="s">
        <v>16</v>
      </c>
      <c r="G2190" t="s">
        <v>50</v>
      </c>
      <c r="H2190" t="s">
        <v>51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4444</v>
      </c>
      <c r="O2190" s="8">
        <f>E2190/D2190*100</f>
        <v>412.17692027666544</v>
      </c>
      <c r="P2190" s="12">
        <f>E2190/L2190</f>
        <v>44.056420233463037</v>
      </c>
      <c r="Q2190" t="str">
        <f>LEFT(N2190,SEARCH("/",N2190,1)-1)</f>
        <v>games</v>
      </c>
      <c r="R2190" t="str">
        <f>RIGHT(N2190,LEN(N2190)-SEARCH("/",N2190,1))</f>
        <v>tabletop games</v>
      </c>
      <c r="S2190" s="15">
        <f t="shared" si="68"/>
        <v>42633.586122685185</v>
      </c>
      <c r="T2190" s="15">
        <f t="shared" si="69"/>
        <v>42668.708333333328</v>
      </c>
    </row>
    <row r="2191" spans="1:20" ht="60" x14ac:dyDescent="0.25">
      <c r="A2191">
        <v>2189</v>
      </c>
      <c r="B2191" s="3" t="s">
        <v>4459</v>
      </c>
      <c r="C2191" s="3" t="s">
        <v>4460</v>
      </c>
      <c r="D2191" s="12">
        <v>1200</v>
      </c>
      <c r="E2191" s="12">
        <v>6039</v>
      </c>
      <c r="F2191" t="s">
        <v>16</v>
      </c>
      <c r="G2191" t="s">
        <v>24</v>
      </c>
      <c r="H2191" t="s">
        <v>25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4444</v>
      </c>
      <c r="O2191" s="8">
        <f>E2191/D2191*100</f>
        <v>503.25</v>
      </c>
      <c r="P2191" s="12">
        <f>E2191/L2191</f>
        <v>68.625</v>
      </c>
      <c r="Q2191" t="str">
        <f>LEFT(N2191,SEARCH("/",N2191,1)-1)</f>
        <v>games</v>
      </c>
      <c r="R2191" t="str">
        <f>RIGHT(N2191,LEN(N2191)-SEARCH("/",N2191,1))</f>
        <v>tabletop games</v>
      </c>
      <c r="S2191" s="15">
        <f t="shared" si="68"/>
        <v>42467.788194444445</v>
      </c>
      <c r="T2191" s="15">
        <f t="shared" si="69"/>
        <v>42481.916666666672</v>
      </c>
    </row>
    <row r="2192" spans="1:20" ht="45" x14ac:dyDescent="0.25">
      <c r="A2192">
        <v>2190</v>
      </c>
      <c r="B2192" s="3" t="s">
        <v>4461</v>
      </c>
      <c r="C2192" s="3" t="s">
        <v>4462</v>
      </c>
      <c r="D2192" s="12">
        <v>19000</v>
      </c>
      <c r="E2192" s="12">
        <v>35076</v>
      </c>
      <c r="F2192" t="s">
        <v>16</v>
      </c>
      <c r="G2192" t="s">
        <v>17</v>
      </c>
      <c r="H2192" t="s">
        <v>18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4444</v>
      </c>
      <c r="O2192" s="8">
        <f>E2192/D2192*100</f>
        <v>184.61052631578946</v>
      </c>
      <c r="P2192" s="12">
        <f>E2192/L2192</f>
        <v>65.318435754189949</v>
      </c>
      <c r="Q2192" t="str">
        <f>LEFT(N2192,SEARCH("/",N2192,1)-1)</f>
        <v>games</v>
      </c>
      <c r="R2192" t="str">
        <f>RIGHT(N2192,LEN(N2192)-SEARCH("/",N2192,1))</f>
        <v>tabletop games</v>
      </c>
      <c r="S2192" s="15">
        <f t="shared" si="68"/>
        <v>42417.625046296293</v>
      </c>
      <c r="T2192" s="15">
        <f t="shared" si="69"/>
        <v>42452.290972222225</v>
      </c>
    </row>
    <row r="2193" spans="1:20" ht="60" x14ac:dyDescent="0.25">
      <c r="A2193">
        <v>2191</v>
      </c>
      <c r="B2193" s="3" t="s">
        <v>4463</v>
      </c>
      <c r="C2193" s="3" t="s">
        <v>4464</v>
      </c>
      <c r="D2193" s="12">
        <v>750</v>
      </c>
      <c r="E2193" s="12">
        <v>898</v>
      </c>
      <c r="F2193" t="s">
        <v>16</v>
      </c>
      <c r="G2193" t="s">
        <v>24</v>
      </c>
      <c r="H2193" t="s">
        <v>25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4444</v>
      </c>
      <c r="O2193" s="8">
        <f>E2193/D2193*100</f>
        <v>119.73333333333333</v>
      </c>
      <c r="P2193" s="12">
        <f>E2193/L2193</f>
        <v>35.92</v>
      </c>
      <c r="Q2193" t="str">
        <f>LEFT(N2193,SEARCH("/",N2193,1)-1)</f>
        <v>games</v>
      </c>
      <c r="R2193" t="str">
        <f>RIGHT(N2193,LEN(N2193)-SEARCH("/",N2193,1))</f>
        <v>tabletop games</v>
      </c>
      <c r="S2193" s="15">
        <f t="shared" si="68"/>
        <v>42768.833645833336</v>
      </c>
      <c r="T2193" s="15">
        <f t="shared" si="69"/>
        <v>42780.833645833336</v>
      </c>
    </row>
    <row r="2194" spans="1:20" ht="60" x14ac:dyDescent="0.25">
      <c r="A2194">
        <v>2192</v>
      </c>
      <c r="B2194" s="3" t="s">
        <v>4465</v>
      </c>
      <c r="C2194" s="3" t="s">
        <v>4466</v>
      </c>
      <c r="D2194" s="12">
        <v>12000</v>
      </c>
      <c r="E2194" s="12">
        <v>129748.82</v>
      </c>
      <c r="F2194" t="s">
        <v>16</v>
      </c>
      <c r="G2194" t="s">
        <v>24</v>
      </c>
      <c r="H2194" t="s">
        <v>25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4444</v>
      </c>
      <c r="O2194" s="8">
        <f>E2194/D2194*100</f>
        <v>1081.2401666666667</v>
      </c>
      <c r="P2194" s="12">
        <f>E2194/L2194</f>
        <v>40.070667078443485</v>
      </c>
      <c r="Q2194" t="str">
        <f>LEFT(N2194,SEARCH("/",N2194,1)-1)</f>
        <v>games</v>
      </c>
      <c r="R2194" t="str">
        <f>RIGHT(N2194,LEN(N2194)-SEARCH("/",N2194,1))</f>
        <v>tabletop games</v>
      </c>
      <c r="S2194" s="15">
        <f t="shared" si="68"/>
        <v>42691.8512037037</v>
      </c>
      <c r="T2194" s="15">
        <f t="shared" si="69"/>
        <v>42719.958333333328</v>
      </c>
    </row>
    <row r="2195" spans="1:20" ht="60" x14ac:dyDescent="0.25">
      <c r="A2195">
        <v>2193</v>
      </c>
      <c r="B2195" s="3" t="s">
        <v>4467</v>
      </c>
      <c r="C2195" s="3" t="s">
        <v>4468</v>
      </c>
      <c r="D2195" s="12">
        <v>15000</v>
      </c>
      <c r="E2195" s="12">
        <v>67856</v>
      </c>
      <c r="F2195" t="s">
        <v>16</v>
      </c>
      <c r="G2195" t="s">
        <v>17</v>
      </c>
      <c r="H2195" t="s">
        <v>18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4444</v>
      </c>
      <c r="O2195" s="8">
        <f>E2195/D2195*100</f>
        <v>452.37333333333333</v>
      </c>
      <c r="P2195" s="12">
        <f>E2195/L2195</f>
        <v>75.647714604236342</v>
      </c>
      <c r="Q2195" t="str">
        <f>LEFT(N2195,SEARCH("/",N2195,1)-1)</f>
        <v>games</v>
      </c>
      <c r="R2195" t="str">
        <f>RIGHT(N2195,LEN(N2195)-SEARCH("/",N2195,1))</f>
        <v>tabletop games</v>
      </c>
      <c r="S2195" s="15">
        <f t="shared" si="68"/>
        <v>42664.405925925923</v>
      </c>
      <c r="T2195" s="15">
        <f t="shared" si="69"/>
        <v>42695.207638888889</v>
      </c>
    </row>
    <row r="2196" spans="1:20" ht="60" x14ac:dyDescent="0.25">
      <c r="A2196">
        <v>2194</v>
      </c>
      <c r="B2196" s="3" t="s">
        <v>4469</v>
      </c>
      <c r="C2196" s="3" t="s">
        <v>4470</v>
      </c>
      <c r="D2196" s="12">
        <v>10000</v>
      </c>
      <c r="E2196" s="12">
        <v>53737</v>
      </c>
      <c r="F2196" t="s">
        <v>16</v>
      </c>
      <c r="G2196" t="s">
        <v>17</v>
      </c>
      <c r="H2196" t="s">
        <v>18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4444</v>
      </c>
      <c r="O2196" s="8">
        <f>E2196/D2196*100</f>
        <v>537.37</v>
      </c>
      <c r="P2196" s="12">
        <f>E2196/L2196</f>
        <v>61.203872437357631</v>
      </c>
      <c r="Q2196" t="str">
        <f>LEFT(N2196,SEARCH("/",N2196,1)-1)</f>
        <v>games</v>
      </c>
      <c r="R2196" t="str">
        <f>RIGHT(N2196,LEN(N2196)-SEARCH("/",N2196,1))</f>
        <v>tabletop games</v>
      </c>
      <c r="S2196" s="15">
        <f t="shared" si="68"/>
        <v>42425.757986111115</v>
      </c>
      <c r="T2196" s="15">
        <f t="shared" si="69"/>
        <v>42455.716319444444</v>
      </c>
    </row>
    <row r="2197" spans="1:20" ht="30" x14ac:dyDescent="0.25">
      <c r="A2197">
        <v>2195</v>
      </c>
      <c r="B2197" s="3" t="s">
        <v>4471</v>
      </c>
      <c r="C2197" s="3" t="s">
        <v>4472</v>
      </c>
      <c r="D2197" s="12">
        <v>4600</v>
      </c>
      <c r="E2197" s="12">
        <v>5535</v>
      </c>
      <c r="F2197" t="s">
        <v>16</v>
      </c>
      <c r="G2197" t="s">
        <v>17</v>
      </c>
      <c r="H2197" t="s">
        <v>18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4444</v>
      </c>
      <c r="O2197" s="8">
        <f>E2197/D2197*100</f>
        <v>120.32608695652173</v>
      </c>
      <c r="P2197" s="12">
        <f>E2197/L2197</f>
        <v>48.130434782608695</v>
      </c>
      <c r="Q2197" t="str">
        <f>LEFT(N2197,SEARCH("/",N2197,1)-1)</f>
        <v>games</v>
      </c>
      <c r="R2197" t="str">
        <f>RIGHT(N2197,LEN(N2197)-SEARCH("/",N2197,1))</f>
        <v>tabletop games</v>
      </c>
      <c r="S2197" s="15">
        <f t="shared" si="68"/>
        <v>42197.771990740745</v>
      </c>
      <c r="T2197" s="15">
        <f t="shared" si="69"/>
        <v>42227.771990740745</v>
      </c>
    </row>
    <row r="2198" spans="1:20" ht="30" x14ac:dyDescent="0.25">
      <c r="A2198">
        <v>2196</v>
      </c>
      <c r="B2198" s="3" t="s">
        <v>4473</v>
      </c>
      <c r="C2198" s="3" t="s">
        <v>4474</v>
      </c>
      <c r="D2198" s="12">
        <v>14000</v>
      </c>
      <c r="E2198" s="12">
        <v>15937</v>
      </c>
      <c r="F2198" t="s">
        <v>16</v>
      </c>
      <c r="G2198" t="s">
        <v>17</v>
      </c>
      <c r="H2198" t="s">
        <v>18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4444</v>
      </c>
      <c r="O2198" s="8">
        <f>E2198/D2198*100</f>
        <v>113.83571428571429</v>
      </c>
      <c r="P2198" s="12">
        <f>E2198/L2198</f>
        <v>68.106837606837601</v>
      </c>
      <c r="Q2198" t="str">
        <f>LEFT(N2198,SEARCH("/",N2198,1)-1)</f>
        <v>games</v>
      </c>
      <c r="R2198" t="str">
        <f>RIGHT(N2198,LEN(N2198)-SEARCH("/",N2198,1))</f>
        <v>tabletop games</v>
      </c>
      <c r="S2198" s="15">
        <f t="shared" si="68"/>
        <v>42675.487291666665</v>
      </c>
      <c r="T2198" s="15">
        <f t="shared" si="69"/>
        <v>42706.291666666672</v>
      </c>
    </row>
    <row r="2199" spans="1:20" ht="45" x14ac:dyDescent="0.25">
      <c r="A2199">
        <v>2197</v>
      </c>
      <c r="B2199" s="3" t="s">
        <v>4475</v>
      </c>
      <c r="C2199" s="3" t="s">
        <v>4476</v>
      </c>
      <c r="D2199" s="12">
        <v>30000</v>
      </c>
      <c r="E2199" s="12">
        <v>285309.33</v>
      </c>
      <c r="F2199" t="s">
        <v>16</v>
      </c>
      <c r="G2199" t="s">
        <v>17</v>
      </c>
      <c r="H2199" t="s">
        <v>18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4444</v>
      </c>
      <c r="O2199" s="8">
        <f>E2199/D2199*100</f>
        <v>951.03109999999992</v>
      </c>
      <c r="P2199" s="12">
        <f>E2199/L2199</f>
        <v>65.891300230946882</v>
      </c>
      <c r="Q2199" t="str">
        <f>LEFT(N2199,SEARCH("/",N2199,1)-1)</f>
        <v>games</v>
      </c>
      <c r="R2199" t="str">
        <f>RIGHT(N2199,LEN(N2199)-SEARCH("/",N2199,1))</f>
        <v>tabletop games</v>
      </c>
      <c r="S2199" s="15">
        <f t="shared" si="68"/>
        <v>42033.584016203706</v>
      </c>
      <c r="T2199" s="15">
        <f t="shared" si="69"/>
        <v>42063.584016203706</v>
      </c>
    </row>
    <row r="2200" spans="1:20" ht="60" x14ac:dyDescent="0.25">
      <c r="A2200">
        <v>2198</v>
      </c>
      <c r="B2200" s="3" t="s">
        <v>4477</v>
      </c>
      <c r="C2200" s="3" t="s">
        <v>4478</v>
      </c>
      <c r="D2200" s="12">
        <v>40000</v>
      </c>
      <c r="E2200" s="12">
        <v>53157</v>
      </c>
      <c r="F2200" t="s">
        <v>16</v>
      </c>
      <c r="G2200" t="s">
        <v>17</v>
      </c>
      <c r="H2200" t="s">
        <v>18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4444</v>
      </c>
      <c r="O2200" s="8">
        <f>E2200/D2200*100</f>
        <v>132.89249999999998</v>
      </c>
      <c r="P2200" s="12">
        <f>E2200/L2200</f>
        <v>81.654377880184327</v>
      </c>
      <c r="Q2200" t="str">
        <f>LEFT(N2200,SEARCH("/",N2200,1)-1)</f>
        <v>games</v>
      </c>
      <c r="R2200" t="str">
        <f>RIGHT(N2200,LEN(N2200)-SEARCH("/",N2200,1))</f>
        <v>tabletop games</v>
      </c>
      <c r="S2200" s="15">
        <f t="shared" si="68"/>
        <v>42292.513888888891</v>
      </c>
      <c r="T2200" s="15">
        <f t="shared" si="69"/>
        <v>42322.555555555555</v>
      </c>
    </row>
    <row r="2201" spans="1:20" ht="30" x14ac:dyDescent="0.25">
      <c r="A2201">
        <v>2199</v>
      </c>
      <c r="B2201" s="3" t="s">
        <v>4479</v>
      </c>
      <c r="C2201" s="3" t="s">
        <v>4480</v>
      </c>
      <c r="D2201" s="12">
        <v>9000</v>
      </c>
      <c r="E2201" s="12">
        <v>13228</v>
      </c>
      <c r="F2201" t="s">
        <v>16</v>
      </c>
      <c r="G2201" t="s">
        <v>2455</v>
      </c>
      <c r="H2201" t="s">
        <v>55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4444</v>
      </c>
      <c r="O2201" s="8">
        <f>E2201/D2201*100</f>
        <v>146.97777777777779</v>
      </c>
      <c r="P2201" s="12">
        <f>E2201/L2201</f>
        <v>52.701195219123505</v>
      </c>
      <c r="Q2201" t="str">
        <f>LEFT(N2201,SEARCH("/",N2201,1)-1)</f>
        <v>games</v>
      </c>
      <c r="R2201" t="str">
        <f>RIGHT(N2201,LEN(N2201)-SEARCH("/",N2201,1))</f>
        <v>tabletop games</v>
      </c>
      <c r="S2201" s="15">
        <f t="shared" si="68"/>
        <v>42262.416643518518</v>
      </c>
      <c r="T2201" s="15">
        <f t="shared" si="69"/>
        <v>42292.416643518518</v>
      </c>
    </row>
    <row r="2202" spans="1:20" ht="60" x14ac:dyDescent="0.25">
      <c r="A2202">
        <v>2200</v>
      </c>
      <c r="B2202" s="3" t="s">
        <v>4481</v>
      </c>
      <c r="C2202" s="3" t="s">
        <v>4482</v>
      </c>
      <c r="D2202" s="12">
        <v>2000</v>
      </c>
      <c r="E2202" s="12">
        <v>10843</v>
      </c>
      <c r="F2202" t="s">
        <v>16</v>
      </c>
      <c r="G2202" t="s">
        <v>24</v>
      </c>
      <c r="H2202" t="s">
        <v>25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4444</v>
      </c>
      <c r="O2202" s="8">
        <f>E2202/D2202*100</f>
        <v>542.15</v>
      </c>
      <c r="P2202" s="12">
        <f>E2202/L2202</f>
        <v>41.228136882129277</v>
      </c>
      <c r="Q2202" t="str">
        <f>LEFT(N2202,SEARCH("/",N2202,1)-1)</f>
        <v>games</v>
      </c>
      <c r="R2202" t="str">
        <f>RIGHT(N2202,LEN(N2202)-SEARCH("/",N2202,1))</f>
        <v>tabletop games</v>
      </c>
      <c r="S2202" s="15">
        <f t="shared" si="68"/>
        <v>42163.625787037032</v>
      </c>
      <c r="T2202" s="15">
        <f t="shared" si="69"/>
        <v>42191.125</v>
      </c>
    </row>
    <row r="2203" spans="1:20" ht="60" x14ac:dyDescent="0.25">
      <c r="A2203">
        <v>2201</v>
      </c>
      <c r="B2203" s="3" t="s">
        <v>4483</v>
      </c>
      <c r="C2203" s="3" t="s">
        <v>4484</v>
      </c>
      <c r="D2203" s="12">
        <v>110</v>
      </c>
      <c r="E2203" s="12">
        <v>420.99</v>
      </c>
      <c r="F2203" t="s">
        <v>16</v>
      </c>
      <c r="G2203" t="s">
        <v>24</v>
      </c>
      <c r="H2203" t="s">
        <v>25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2101</v>
      </c>
      <c r="O2203" s="8">
        <f>E2203/D2203*100</f>
        <v>382.71818181818185</v>
      </c>
      <c r="P2203" s="12">
        <f>E2203/L2203</f>
        <v>15.035357142857142</v>
      </c>
      <c r="Q2203" t="str">
        <f>LEFT(N2203,SEARCH("/",N2203,1)-1)</f>
        <v>music</v>
      </c>
      <c r="R2203" t="str">
        <f>RIGHT(N2203,LEN(N2203)-SEARCH("/",N2203,1))</f>
        <v>electronic music</v>
      </c>
      <c r="S2203" s="15">
        <f t="shared" si="68"/>
        <v>41276.846817129634</v>
      </c>
      <c r="T2203" s="15">
        <f t="shared" si="69"/>
        <v>41290.846817129634</v>
      </c>
    </row>
    <row r="2204" spans="1:20" ht="45" x14ac:dyDescent="0.25">
      <c r="A2204">
        <v>2202</v>
      </c>
      <c r="B2204" s="3" t="s">
        <v>4485</v>
      </c>
      <c r="C2204" s="3" t="s">
        <v>4486</v>
      </c>
      <c r="D2204" s="12">
        <v>4000</v>
      </c>
      <c r="E2204" s="12">
        <v>28167.25</v>
      </c>
      <c r="F2204" t="s">
        <v>16</v>
      </c>
      <c r="G2204" t="s">
        <v>17</v>
      </c>
      <c r="H2204" t="s">
        <v>18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2101</v>
      </c>
      <c r="O2204" s="8">
        <f>E2204/D2204*100</f>
        <v>704.18124999999998</v>
      </c>
      <c r="P2204" s="12">
        <f>E2204/L2204</f>
        <v>39.066920943134534</v>
      </c>
      <c r="Q2204" t="str">
        <f>LEFT(N2204,SEARCH("/",N2204,1)-1)</f>
        <v>music</v>
      </c>
      <c r="R2204" t="str">
        <f>RIGHT(N2204,LEN(N2204)-SEARCH("/",N2204,1))</f>
        <v>electronic music</v>
      </c>
      <c r="S2204" s="15">
        <f t="shared" si="68"/>
        <v>41184.849166666667</v>
      </c>
      <c r="T2204" s="15">
        <f t="shared" si="69"/>
        <v>41214.849166666667</v>
      </c>
    </row>
    <row r="2205" spans="1:20" ht="60" x14ac:dyDescent="0.25">
      <c r="A2205">
        <v>2203</v>
      </c>
      <c r="B2205" s="3" t="s">
        <v>4487</v>
      </c>
      <c r="C2205" s="3" t="s">
        <v>4488</v>
      </c>
      <c r="D2205" s="12">
        <v>2000</v>
      </c>
      <c r="E2205" s="12">
        <v>2191</v>
      </c>
      <c r="F2205" t="s">
        <v>16</v>
      </c>
      <c r="G2205" t="s">
        <v>159</v>
      </c>
      <c r="H2205" t="s">
        <v>160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2101</v>
      </c>
      <c r="O2205" s="8">
        <f>E2205/D2205*100</f>
        <v>109.55</v>
      </c>
      <c r="P2205" s="12">
        <f>E2205/L2205</f>
        <v>43.82</v>
      </c>
      <c r="Q2205" t="str">
        <f>LEFT(N2205,SEARCH("/",N2205,1)-1)</f>
        <v>music</v>
      </c>
      <c r="R2205" t="str">
        <f>RIGHT(N2205,LEN(N2205)-SEARCH("/",N2205,1))</f>
        <v>electronic music</v>
      </c>
      <c r="S2205" s="15">
        <f t="shared" si="68"/>
        <v>42241.85974537037</v>
      </c>
      <c r="T2205" s="15">
        <f t="shared" si="69"/>
        <v>42271.85974537037</v>
      </c>
    </row>
    <row r="2206" spans="1:20" ht="45" x14ac:dyDescent="0.25">
      <c r="A2206">
        <v>2204</v>
      </c>
      <c r="B2206" s="3" t="s">
        <v>4489</v>
      </c>
      <c r="C2206" s="3" t="s">
        <v>4490</v>
      </c>
      <c r="D2206" s="12">
        <v>1500</v>
      </c>
      <c r="E2206" s="12">
        <v>1993</v>
      </c>
      <c r="F2206" t="s">
        <v>16</v>
      </c>
      <c r="G2206" t="s">
        <v>17</v>
      </c>
      <c r="H2206" t="s">
        <v>18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2101</v>
      </c>
      <c r="O2206" s="8">
        <f>E2206/D2206*100</f>
        <v>132.86666666666667</v>
      </c>
      <c r="P2206" s="12">
        <f>E2206/L2206</f>
        <v>27.301369863013697</v>
      </c>
      <c r="Q2206" t="str">
        <f>LEFT(N2206,SEARCH("/",N2206,1)-1)</f>
        <v>music</v>
      </c>
      <c r="R2206" t="str">
        <f>RIGHT(N2206,LEN(N2206)-SEARCH("/",N2206,1))</f>
        <v>electronic music</v>
      </c>
      <c r="S2206" s="15">
        <f t="shared" si="68"/>
        <v>41312.311562499999</v>
      </c>
      <c r="T2206" s="15">
        <f t="shared" si="69"/>
        <v>41342.311562499999</v>
      </c>
    </row>
    <row r="2207" spans="1:20" ht="45" x14ac:dyDescent="0.25">
      <c r="A2207">
        <v>2205</v>
      </c>
      <c r="B2207" s="3" t="s">
        <v>4491</v>
      </c>
      <c r="C2207" s="3" t="s">
        <v>4492</v>
      </c>
      <c r="D2207" s="12">
        <v>750</v>
      </c>
      <c r="E2207" s="12">
        <v>1140</v>
      </c>
      <c r="F2207" t="s">
        <v>16</v>
      </c>
      <c r="G2207" t="s">
        <v>17</v>
      </c>
      <c r="H2207" t="s">
        <v>18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2101</v>
      </c>
      <c r="O2207" s="8">
        <f>E2207/D2207*100</f>
        <v>152</v>
      </c>
      <c r="P2207" s="12">
        <f>E2207/L2207</f>
        <v>42.222222222222221</v>
      </c>
      <c r="Q2207" t="str">
        <f>LEFT(N2207,SEARCH("/",N2207,1)-1)</f>
        <v>music</v>
      </c>
      <c r="R2207" t="str">
        <f>RIGHT(N2207,LEN(N2207)-SEARCH("/",N2207,1))</f>
        <v>electronic music</v>
      </c>
      <c r="S2207" s="15">
        <f t="shared" si="68"/>
        <v>41031.82163194444</v>
      </c>
      <c r="T2207" s="15">
        <f t="shared" si="69"/>
        <v>41061.82163194444</v>
      </c>
    </row>
    <row r="2208" spans="1:20" ht="60" x14ac:dyDescent="0.25">
      <c r="A2208">
        <v>2206</v>
      </c>
      <c r="B2208" s="3" t="s">
        <v>4493</v>
      </c>
      <c r="C2208" s="3" t="s">
        <v>4494</v>
      </c>
      <c r="D2208" s="12">
        <v>1100</v>
      </c>
      <c r="E2208" s="12">
        <v>1130</v>
      </c>
      <c r="F2208" t="s">
        <v>16</v>
      </c>
      <c r="G2208" t="s">
        <v>17</v>
      </c>
      <c r="H2208" t="s">
        <v>18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2101</v>
      </c>
      <c r="O2208" s="8">
        <f>E2208/D2208*100</f>
        <v>102.72727272727273</v>
      </c>
      <c r="P2208" s="12">
        <f>E2208/L2208</f>
        <v>33.235294117647058</v>
      </c>
      <c r="Q2208" t="str">
        <f>LEFT(N2208,SEARCH("/",N2208,1)-1)</f>
        <v>music</v>
      </c>
      <c r="R2208" t="str">
        <f>RIGHT(N2208,LEN(N2208)-SEARCH("/",N2208,1))</f>
        <v>electronic music</v>
      </c>
      <c r="S2208" s="15">
        <f t="shared" si="68"/>
        <v>40997.257222222222</v>
      </c>
      <c r="T2208" s="15">
        <f t="shared" si="69"/>
        <v>41015.257222222222</v>
      </c>
    </row>
    <row r="2209" spans="1:20" ht="45" x14ac:dyDescent="0.25">
      <c r="A2209">
        <v>2207</v>
      </c>
      <c r="B2209" s="3" t="s">
        <v>4495</v>
      </c>
      <c r="C2209" s="3" t="s">
        <v>4496</v>
      </c>
      <c r="D2209" s="12">
        <v>2000</v>
      </c>
      <c r="E2209" s="12">
        <v>2000</v>
      </c>
      <c r="F2209" t="s">
        <v>16</v>
      </c>
      <c r="G2209" t="s">
        <v>17</v>
      </c>
      <c r="H2209" t="s">
        <v>18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2101</v>
      </c>
      <c r="O2209" s="8">
        <f>E2209/D2209*100</f>
        <v>100</v>
      </c>
      <c r="P2209" s="12">
        <f>E2209/L2209</f>
        <v>285.71428571428572</v>
      </c>
      <c r="Q2209" t="str">
        <f>LEFT(N2209,SEARCH("/",N2209,1)-1)</f>
        <v>music</v>
      </c>
      <c r="R2209" t="str">
        <f>RIGHT(N2209,LEN(N2209)-SEARCH("/",N2209,1))</f>
        <v>electronic music</v>
      </c>
      <c r="S2209" s="15">
        <f t="shared" si="68"/>
        <v>41564.194131944445</v>
      </c>
      <c r="T2209" s="15">
        <f t="shared" si="69"/>
        <v>41594.235798611109</v>
      </c>
    </row>
    <row r="2210" spans="1:20" ht="60" x14ac:dyDescent="0.25">
      <c r="A2210">
        <v>2208</v>
      </c>
      <c r="B2210" s="3" t="s">
        <v>4497</v>
      </c>
      <c r="C2210" s="3" t="s">
        <v>4498</v>
      </c>
      <c r="D2210" s="12">
        <v>1000</v>
      </c>
      <c r="E2210" s="12">
        <v>1016</v>
      </c>
      <c r="F2210" t="s">
        <v>16</v>
      </c>
      <c r="G2210" t="s">
        <v>17</v>
      </c>
      <c r="H2210" t="s">
        <v>18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2101</v>
      </c>
      <c r="O2210" s="8">
        <f>E2210/D2210*100</f>
        <v>101.6</v>
      </c>
      <c r="P2210" s="12">
        <f>E2210/L2210</f>
        <v>42.333333333333336</v>
      </c>
      <c r="Q2210" t="str">
        <f>LEFT(N2210,SEARCH("/",N2210,1)-1)</f>
        <v>music</v>
      </c>
      <c r="R2210" t="str">
        <f>RIGHT(N2210,LEN(N2210)-SEARCH("/",N2210,1))</f>
        <v>electronic music</v>
      </c>
      <c r="S2210" s="15">
        <f t="shared" si="68"/>
        <v>40946.882245370369</v>
      </c>
      <c r="T2210" s="15">
        <f t="shared" si="69"/>
        <v>41006.166666666664</v>
      </c>
    </row>
    <row r="2211" spans="1:20" ht="45" x14ac:dyDescent="0.25">
      <c r="A2211">
        <v>2209</v>
      </c>
      <c r="B2211" s="3" t="s">
        <v>4499</v>
      </c>
      <c r="C2211" s="3" t="s">
        <v>4500</v>
      </c>
      <c r="D2211" s="12">
        <v>500</v>
      </c>
      <c r="E2211" s="12">
        <v>754</v>
      </c>
      <c r="F2211" t="s">
        <v>16</v>
      </c>
      <c r="G2211" t="s">
        <v>24</v>
      </c>
      <c r="H2211" t="s">
        <v>25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2101</v>
      </c>
      <c r="O2211" s="8">
        <f>E2211/D2211*100</f>
        <v>150.80000000000001</v>
      </c>
      <c r="P2211" s="12">
        <f>E2211/L2211</f>
        <v>50.266666666666666</v>
      </c>
      <c r="Q2211" t="str">
        <f>LEFT(N2211,SEARCH("/",N2211,1)-1)</f>
        <v>music</v>
      </c>
      <c r="R2211" t="str">
        <f>RIGHT(N2211,LEN(N2211)-SEARCH("/",N2211,1))</f>
        <v>electronic music</v>
      </c>
      <c r="S2211" s="15">
        <f t="shared" si="68"/>
        <v>41732.479675925926</v>
      </c>
      <c r="T2211" s="15">
        <f t="shared" si="69"/>
        <v>41743.958333333336</v>
      </c>
    </row>
    <row r="2212" spans="1:20" ht="60" x14ac:dyDescent="0.25">
      <c r="A2212">
        <v>2210</v>
      </c>
      <c r="B2212" s="3" t="s">
        <v>4501</v>
      </c>
      <c r="C2212" s="3" t="s">
        <v>4502</v>
      </c>
      <c r="D2212" s="12">
        <v>4000</v>
      </c>
      <c r="E2212" s="12">
        <v>4457</v>
      </c>
      <c r="F2212" t="s">
        <v>16</v>
      </c>
      <c r="G2212" t="s">
        <v>17</v>
      </c>
      <c r="H2212" t="s">
        <v>18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2101</v>
      </c>
      <c r="O2212" s="8">
        <f>E2212/D2212*100</f>
        <v>111.425</v>
      </c>
      <c r="P2212" s="12">
        <f>E2212/L2212</f>
        <v>61.902777777777779</v>
      </c>
      <c r="Q2212" t="str">
        <f>LEFT(N2212,SEARCH("/",N2212,1)-1)</f>
        <v>music</v>
      </c>
      <c r="R2212" t="str">
        <f>RIGHT(N2212,LEN(N2212)-SEARCH("/",N2212,1))</f>
        <v>electronic music</v>
      </c>
      <c r="S2212" s="15">
        <f t="shared" si="68"/>
        <v>40956.066087962965</v>
      </c>
      <c r="T2212" s="15">
        <f t="shared" si="69"/>
        <v>41013.73333333333</v>
      </c>
    </row>
    <row r="2213" spans="1:20" ht="60" x14ac:dyDescent="0.25">
      <c r="A2213">
        <v>2211</v>
      </c>
      <c r="B2213" s="3" t="s">
        <v>4503</v>
      </c>
      <c r="C2213" s="3" t="s">
        <v>4504</v>
      </c>
      <c r="D2213" s="12">
        <v>2500</v>
      </c>
      <c r="E2213" s="12">
        <v>4890</v>
      </c>
      <c r="F2213" t="s">
        <v>16</v>
      </c>
      <c r="G2213" t="s">
        <v>17</v>
      </c>
      <c r="H2213" t="s">
        <v>18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2101</v>
      </c>
      <c r="O2213" s="8">
        <f>E2213/D2213*100</f>
        <v>195.6</v>
      </c>
      <c r="P2213" s="12">
        <f>E2213/L2213</f>
        <v>40.75</v>
      </c>
      <c r="Q2213" t="str">
        <f>LEFT(N2213,SEARCH("/",N2213,1)-1)</f>
        <v>music</v>
      </c>
      <c r="R2213" t="str">
        <f>RIGHT(N2213,LEN(N2213)-SEARCH("/",N2213,1))</f>
        <v>electronic music</v>
      </c>
      <c r="S2213" s="15">
        <f t="shared" si="68"/>
        <v>41716.785011574073</v>
      </c>
      <c r="T2213" s="15">
        <f t="shared" si="69"/>
        <v>41739.290972222225</v>
      </c>
    </row>
    <row r="2214" spans="1:20" ht="60" x14ac:dyDescent="0.25">
      <c r="A2214">
        <v>2212</v>
      </c>
      <c r="B2214" s="3" t="s">
        <v>4505</v>
      </c>
      <c r="C2214" s="3" t="s">
        <v>4506</v>
      </c>
      <c r="D2214" s="12">
        <v>6000</v>
      </c>
      <c r="E2214" s="12">
        <v>6863</v>
      </c>
      <c r="F2214" t="s">
        <v>16</v>
      </c>
      <c r="G2214" t="s">
        <v>17</v>
      </c>
      <c r="H2214" t="s">
        <v>18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2101</v>
      </c>
      <c r="O2214" s="8">
        <f>E2214/D2214*100</f>
        <v>114.38333333333333</v>
      </c>
      <c r="P2214" s="12">
        <f>E2214/L2214</f>
        <v>55.796747967479675</v>
      </c>
      <c r="Q2214" t="str">
        <f>LEFT(N2214,SEARCH("/",N2214,1)-1)</f>
        <v>music</v>
      </c>
      <c r="R2214" t="str">
        <f>RIGHT(N2214,LEN(N2214)-SEARCH("/",N2214,1))</f>
        <v>electronic music</v>
      </c>
      <c r="S2214" s="15">
        <f t="shared" si="68"/>
        <v>41548.747418981482</v>
      </c>
      <c r="T2214" s="15">
        <f t="shared" si="69"/>
        <v>41582.041666666664</v>
      </c>
    </row>
    <row r="2215" spans="1:20" ht="75" x14ac:dyDescent="0.25">
      <c r="A2215">
        <v>2213</v>
      </c>
      <c r="B2215" s="3" t="s">
        <v>4507</v>
      </c>
      <c r="C2215" s="3" t="s">
        <v>4508</v>
      </c>
      <c r="D2215" s="12">
        <v>5</v>
      </c>
      <c r="E2215" s="12">
        <v>10</v>
      </c>
      <c r="F2215" t="s">
        <v>16</v>
      </c>
      <c r="G2215" t="s">
        <v>17</v>
      </c>
      <c r="H2215" t="s">
        <v>18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2101</v>
      </c>
      <c r="O2215" s="8">
        <f>E2215/D2215*100</f>
        <v>200</v>
      </c>
      <c r="P2215" s="12">
        <f>E2215/L2215</f>
        <v>10</v>
      </c>
      <c r="Q2215" t="str">
        <f>LEFT(N2215,SEARCH("/",N2215,1)-1)</f>
        <v>music</v>
      </c>
      <c r="R2215" t="str">
        <f>RIGHT(N2215,LEN(N2215)-SEARCH("/",N2215,1))</f>
        <v>electronic music</v>
      </c>
      <c r="S2215" s="15">
        <f t="shared" si="68"/>
        <v>42109.826145833329</v>
      </c>
      <c r="T2215" s="15">
        <f t="shared" si="69"/>
        <v>42139.826145833329</v>
      </c>
    </row>
    <row r="2216" spans="1:20" ht="45" x14ac:dyDescent="0.25">
      <c r="A2216">
        <v>2214</v>
      </c>
      <c r="B2216" s="3" t="s">
        <v>4509</v>
      </c>
      <c r="C2216" s="3" t="s">
        <v>4510</v>
      </c>
      <c r="D2216" s="12">
        <v>600</v>
      </c>
      <c r="E2216" s="12">
        <v>1755.01</v>
      </c>
      <c r="F2216" t="s">
        <v>16</v>
      </c>
      <c r="G2216" t="s">
        <v>17</v>
      </c>
      <c r="H2216" t="s">
        <v>18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2101</v>
      </c>
      <c r="O2216" s="8">
        <f>E2216/D2216*100</f>
        <v>292.50166666666667</v>
      </c>
      <c r="P2216" s="12">
        <f>E2216/L2216</f>
        <v>73.125416666666666</v>
      </c>
      <c r="Q2216" t="str">
        <f>LEFT(N2216,SEARCH("/",N2216,1)-1)</f>
        <v>music</v>
      </c>
      <c r="R2216" t="str">
        <f>RIGHT(N2216,LEN(N2216)-SEARCH("/",N2216,1))</f>
        <v>electronic music</v>
      </c>
      <c r="S2216" s="15">
        <f t="shared" si="68"/>
        <v>41646.792222222226</v>
      </c>
      <c r="T2216" s="15">
        <f t="shared" si="69"/>
        <v>41676.792222222226</v>
      </c>
    </row>
    <row r="2217" spans="1:20" ht="30" x14ac:dyDescent="0.25">
      <c r="A2217">
        <v>2215</v>
      </c>
      <c r="B2217" s="3" t="s">
        <v>4511</v>
      </c>
      <c r="C2217" s="3" t="s">
        <v>4512</v>
      </c>
      <c r="D2217" s="12">
        <v>550</v>
      </c>
      <c r="E2217" s="12">
        <v>860</v>
      </c>
      <c r="F2217" t="s">
        <v>16</v>
      </c>
      <c r="G2217" t="s">
        <v>17</v>
      </c>
      <c r="H2217" t="s">
        <v>18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2101</v>
      </c>
      <c r="O2217" s="8">
        <f>E2217/D2217*100</f>
        <v>156.36363636363637</v>
      </c>
      <c r="P2217" s="12">
        <f>E2217/L2217</f>
        <v>26.060606060606062</v>
      </c>
      <c r="Q2217" t="str">
        <f>LEFT(N2217,SEARCH("/",N2217,1)-1)</f>
        <v>music</v>
      </c>
      <c r="R2217" t="str">
        <f>RIGHT(N2217,LEN(N2217)-SEARCH("/",N2217,1))</f>
        <v>electronic music</v>
      </c>
      <c r="S2217" s="15">
        <f t="shared" si="68"/>
        <v>40958.717268518521</v>
      </c>
      <c r="T2217" s="15">
        <f t="shared" si="69"/>
        <v>40981.290972222225</v>
      </c>
    </row>
    <row r="2218" spans="1:20" ht="60" x14ac:dyDescent="0.25">
      <c r="A2218">
        <v>2216</v>
      </c>
      <c r="B2218" s="3" t="s">
        <v>4513</v>
      </c>
      <c r="C2218" s="3" t="s">
        <v>4514</v>
      </c>
      <c r="D2218" s="12">
        <v>300</v>
      </c>
      <c r="E2218" s="12">
        <v>317</v>
      </c>
      <c r="F2218" t="s">
        <v>16</v>
      </c>
      <c r="G2218" t="s">
        <v>17</v>
      </c>
      <c r="H2218" t="s">
        <v>18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2101</v>
      </c>
      <c r="O2218" s="8">
        <f>E2218/D2218*100</f>
        <v>105.66666666666666</v>
      </c>
      <c r="P2218" s="12">
        <f>E2218/L2218</f>
        <v>22.642857142857142</v>
      </c>
      <c r="Q2218" t="str">
        <f>LEFT(N2218,SEARCH("/",N2218,1)-1)</f>
        <v>music</v>
      </c>
      <c r="R2218" t="str">
        <f>RIGHT(N2218,LEN(N2218)-SEARCH("/",N2218,1))</f>
        <v>electronic music</v>
      </c>
      <c r="S2218" s="15">
        <f t="shared" si="68"/>
        <v>42194.751678240747</v>
      </c>
      <c r="T2218" s="15">
        <f t="shared" si="69"/>
        <v>42208.751678240747</v>
      </c>
    </row>
    <row r="2219" spans="1:20" ht="60" x14ac:dyDescent="0.25">
      <c r="A2219">
        <v>2217</v>
      </c>
      <c r="B2219" s="3" t="s">
        <v>4515</v>
      </c>
      <c r="C2219" s="3" t="s">
        <v>4516</v>
      </c>
      <c r="D2219" s="12">
        <v>420</v>
      </c>
      <c r="E2219" s="12">
        <v>425</v>
      </c>
      <c r="F2219" t="s">
        <v>16</v>
      </c>
      <c r="G2219" t="s">
        <v>17</v>
      </c>
      <c r="H2219" t="s">
        <v>18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2101</v>
      </c>
      <c r="O2219" s="8">
        <f>E2219/D2219*100</f>
        <v>101.19047619047619</v>
      </c>
      <c r="P2219" s="12">
        <f>E2219/L2219</f>
        <v>47.222222222222221</v>
      </c>
      <c r="Q2219" t="str">
        <f>LEFT(N2219,SEARCH("/",N2219,1)-1)</f>
        <v>music</v>
      </c>
      <c r="R2219" t="str">
        <f>RIGHT(N2219,LEN(N2219)-SEARCH("/",N2219,1))</f>
        <v>electronic music</v>
      </c>
      <c r="S2219" s="15">
        <f t="shared" si="68"/>
        <v>42299.776770833334</v>
      </c>
      <c r="T2219" s="15">
        <f t="shared" si="69"/>
        <v>42310.333333333328</v>
      </c>
    </row>
    <row r="2220" spans="1:20" ht="45" x14ac:dyDescent="0.25">
      <c r="A2220">
        <v>2218</v>
      </c>
      <c r="B2220" s="3" t="s">
        <v>4517</v>
      </c>
      <c r="C2220" s="3" t="s">
        <v>4518</v>
      </c>
      <c r="D2220" s="12">
        <v>2000</v>
      </c>
      <c r="E2220" s="12">
        <v>2456.66</v>
      </c>
      <c r="F2220" t="s">
        <v>16</v>
      </c>
      <c r="G2220" t="s">
        <v>17</v>
      </c>
      <c r="H2220" t="s">
        <v>18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2101</v>
      </c>
      <c r="O2220" s="8">
        <f>E2220/D2220*100</f>
        <v>122.833</v>
      </c>
      <c r="P2220" s="12">
        <f>E2220/L2220</f>
        <v>32.324473684210524</v>
      </c>
      <c r="Q2220" t="str">
        <f>LEFT(N2220,SEARCH("/",N2220,1)-1)</f>
        <v>music</v>
      </c>
      <c r="R2220" t="str">
        <f>RIGHT(N2220,LEN(N2220)-SEARCH("/",N2220,1))</f>
        <v>electronic music</v>
      </c>
      <c r="S2220" s="15">
        <f t="shared" si="68"/>
        <v>41127.812303240738</v>
      </c>
      <c r="T2220" s="15">
        <f t="shared" si="69"/>
        <v>41150</v>
      </c>
    </row>
    <row r="2221" spans="1:20" ht="45" x14ac:dyDescent="0.25">
      <c r="A2221">
        <v>2219</v>
      </c>
      <c r="B2221" s="3" t="s">
        <v>4519</v>
      </c>
      <c r="C2221" s="3" t="s">
        <v>4520</v>
      </c>
      <c r="D2221" s="12">
        <v>1000</v>
      </c>
      <c r="E2221" s="12">
        <v>1015</v>
      </c>
      <c r="F2221" t="s">
        <v>16</v>
      </c>
      <c r="G2221" t="s">
        <v>17</v>
      </c>
      <c r="H2221" t="s">
        <v>18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2101</v>
      </c>
      <c r="O2221" s="8">
        <f>E2221/D2221*100</f>
        <v>101.49999999999999</v>
      </c>
      <c r="P2221" s="12">
        <f>E2221/L2221</f>
        <v>53.421052631578945</v>
      </c>
      <c r="Q2221" t="str">
        <f>LEFT(N2221,SEARCH("/",N2221,1)-1)</f>
        <v>music</v>
      </c>
      <c r="R2221" t="str">
        <f>RIGHT(N2221,LEN(N2221)-SEARCH("/",N2221,1))</f>
        <v>electronic music</v>
      </c>
      <c r="S2221" s="15">
        <f t="shared" si="68"/>
        <v>42205.718888888892</v>
      </c>
      <c r="T2221" s="15">
        <f t="shared" si="69"/>
        <v>42235.718888888892</v>
      </c>
    </row>
    <row r="2222" spans="1:20" ht="45" x14ac:dyDescent="0.25">
      <c r="A2222">
        <v>2220</v>
      </c>
      <c r="B2222" s="3" t="s">
        <v>4521</v>
      </c>
      <c r="C2222" s="3" t="s">
        <v>4522</v>
      </c>
      <c r="D2222" s="12">
        <v>3500</v>
      </c>
      <c r="E2222" s="12">
        <v>3540</v>
      </c>
      <c r="F2222" t="s">
        <v>16</v>
      </c>
      <c r="G2222" t="s">
        <v>17</v>
      </c>
      <c r="H2222" t="s">
        <v>18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2101</v>
      </c>
      <c r="O2222" s="8">
        <f>E2222/D2222*100</f>
        <v>101.14285714285714</v>
      </c>
      <c r="P2222" s="12">
        <f>E2222/L2222</f>
        <v>51.304347826086953</v>
      </c>
      <c r="Q2222" t="str">
        <f>LEFT(N2222,SEARCH("/",N2222,1)-1)</f>
        <v>music</v>
      </c>
      <c r="R2222" t="str">
        <f>RIGHT(N2222,LEN(N2222)-SEARCH("/",N2222,1))</f>
        <v>electronic music</v>
      </c>
      <c r="S2222" s="15">
        <f t="shared" si="68"/>
        <v>41452.060601851852</v>
      </c>
      <c r="T2222" s="15">
        <f t="shared" si="69"/>
        <v>41482.060601851852</v>
      </c>
    </row>
    <row r="2223" spans="1:20" ht="45" x14ac:dyDescent="0.25">
      <c r="A2223">
        <v>2221</v>
      </c>
      <c r="B2223" s="3" t="s">
        <v>4523</v>
      </c>
      <c r="C2223" s="3" t="s">
        <v>4524</v>
      </c>
      <c r="D2223" s="12">
        <v>7500</v>
      </c>
      <c r="E2223" s="12">
        <v>8109</v>
      </c>
      <c r="F2223" t="s">
        <v>16</v>
      </c>
      <c r="G2223" t="s">
        <v>17</v>
      </c>
      <c r="H2223" t="s">
        <v>18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4444</v>
      </c>
      <c r="O2223" s="8">
        <f>E2223/D2223*100</f>
        <v>108.11999999999999</v>
      </c>
      <c r="P2223" s="12">
        <f>E2223/L2223</f>
        <v>37.197247706422019</v>
      </c>
      <c r="Q2223" t="str">
        <f>LEFT(N2223,SEARCH("/",N2223,1)-1)</f>
        <v>games</v>
      </c>
      <c r="R2223" t="str">
        <f>RIGHT(N2223,LEN(N2223)-SEARCH("/",N2223,1))</f>
        <v>tabletop games</v>
      </c>
      <c r="S2223" s="15">
        <f t="shared" si="68"/>
        <v>42452.666770833333</v>
      </c>
      <c r="T2223" s="15">
        <f t="shared" si="69"/>
        <v>42483</v>
      </c>
    </row>
    <row r="2224" spans="1:20" ht="60" x14ac:dyDescent="0.25">
      <c r="A2224">
        <v>2222</v>
      </c>
      <c r="B2224" s="3" t="s">
        <v>4525</v>
      </c>
      <c r="C2224" s="3" t="s">
        <v>4526</v>
      </c>
      <c r="D2224" s="12">
        <v>500</v>
      </c>
      <c r="E2224" s="12">
        <v>813</v>
      </c>
      <c r="F2224" t="s">
        <v>16</v>
      </c>
      <c r="G2224" t="s">
        <v>17</v>
      </c>
      <c r="H2224" t="s">
        <v>18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4444</v>
      </c>
      <c r="O2224" s="8">
        <f>E2224/D2224*100</f>
        <v>162.6</v>
      </c>
      <c r="P2224" s="12">
        <f>E2224/L2224</f>
        <v>27.1</v>
      </c>
      <c r="Q2224" t="str">
        <f>LEFT(N2224,SEARCH("/",N2224,1)-1)</f>
        <v>games</v>
      </c>
      <c r="R2224" t="str">
        <f>RIGHT(N2224,LEN(N2224)-SEARCH("/",N2224,1))</f>
        <v>tabletop games</v>
      </c>
      <c r="S2224" s="15">
        <f t="shared" si="68"/>
        <v>40906.787581018521</v>
      </c>
      <c r="T2224" s="15">
        <f t="shared" si="69"/>
        <v>40936.787581018521</v>
      </c>
    </row>
    <row r="2225" spans="1:20" ht="60" x14ac:dyDescent="0.25">
      <c r="A2225">
        <v>2223</v>
      </c>
      <c r="B2225" s="3" t="s">
        <v>4527</v>
      </c>
      <c r="C2225" s="3" t="s">
        <v>4528</v>
      </c>
      <c r="D2225" s="12">
        <v>19500</v>
      </c>
      <c r="E2225" s="12">
        <v>20631</v>
      </c>
      <c r="F2225" t="s">
        <v>16</v>
      </c>
      <c r="G2225" t="s">
        <v>159</v>
      </c>
      <c r="H2225" t="s">
        <v>160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4444</v>
      </c>
      <c r="O2225" s="8">
        <f>E2225/D2225*100</f>
        <v>105.80000000000001</v>
      </c>
      <c r="P2225" s="12">
        <f>E2225/L2225</f>
        <v>206.31</v>
      </c>
      <c r="Q2225" t="str">
        <f>LEFT(N2225,SEARCH("/",N2225,1)-1)</f>
        <v>games</v>
      </c>
      <c r="R2225" t="str">
        <f>RIGHT(N2225,LEN(N2225)-SEARCH("/",N2225,1))</f>
        <v>tabletop games</v>
      </c>
      <c r="S2225" s="15">
        <f t="shared" si="68"/>
        <v>42152.640833333338</v>
      </c>
      <c r="T2225" s="15">
        <f t="shared" si="69"/>
        <v>42182.640833333338</v>
      </c>
    </row>
    <row r="2226" spans="1:20" ht="60" x14ac:dyDescent="0.25">
      <c r="A2226">
        <v>2224</v>
      </c>
      <c r="B2226" s="3" t="s">
        <v>4529</v>
      </c>
      <c r="C2226" s="3" t="s">
        <v>4530</v>
      </c>
      <c r="D2226" s="12">
        <v>10000</v>
      </c>
      <c r="E2226" s="12">
        <v>24315</v>
      </c>
      <c r="F2226" t="s">
        <v>16</v>
      </c>
      <c r="G2226" t="s">
        <v>17</v>
      </c>
      <c r="H2226" t="s">
        <v>18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4444</v>
      </c>
      <c r="O2226" s="8">
        <f>E2226/D2226*100</f>
        <v>243.15000000000003</v>
      </c>
      <c r="P2226" s="12">
        <f>E2226/L2226</f>
        <v>82.145270270270274</v>
      </c>
      <c r="Q2226" t="str">
        <f>LEFT(N2226,SEARCH("/",N2226,1)-1)</f>
        <v>games</v>
      </c>
      <c r="R2226" t="str">
        <f>RIGHT(N2226,LEN(N2226)-SEARCH("/",N2226,1))</f>
        <v>tabletop games</v>
      </c>
      <c r="S2226" s="15">
        <f t="shared" si="68"/>
        <v>42644.667534722219</v>
      </c>
      <c r="T2226" s="15">
        <f t="shared" si="69"/>
        <v>42672.791666666672</v>
      </c>
    </row>
    <row r="2227" spans="1:20" ht="60" x14ac:dyDescent="0.25">
      <c r="A2227">
        <v>2225</v>
      </c>
      <c r="B2227" s="3" t="s">
        <v>4531</v>
      </c>
      <c r="C2227" s="3" t="s">
        <v>4532</v>
      </c>
      <c r="D2227" s="12">
        <v>21000</v>
      </c>
      <c r="E2227" s="12">
        <v>198415.01</v>
      </c>
      <c r="F2227" t="s">
        <v>16</v>
      </c>
      <c r="G2227" t="s">
        <v>24</v>
      </c>
      <c r="H2227" t="s">
        <v>25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4444</v>
      </c>
      <c r="O2227" s="8">
        <f>E2227/D2227*100</f>
        <v>944.83338095238094</v>
      </c>
      <c r="P2227" s="12">
        <f>E2227/L2227</f>
        <v>164.79651993355483</v>
      </c>
      <c r="Q2227" t="str">
        <f>LEFT(N2227,SEARCH("/",N2227,1)-1)</f>
        <v>games</v>
      </c>
      <c r="R2227" t="str">
        <f>RIGHT(N2227,LEN(N2227)-SEARCH("/",N2227,1))</f>
        <v>tabletop games</v>
      </c>
      <c r="S2227" s="15">
        <f t="shared" si="68"/>
        <v>41873.79184027778</v>
      </c>
      <c r="T2227" s="15">
        <f t="shared" si="69"/>
        <v>41903.79184027778</v>
      </c>
    </row>
    <row r="2228" spans="1:20" ht="60" x14ac:dyDescent="0.25">
      <c r="A2228">
        <v>2226</v>
      </c>
      <c r="B2228" s="3" t="s">
        <v>4533</v>
      </c>
      <c r="C2228" s="3" t="s">
        <v>4534</v>
      </c>
      <c r="D2228" s="12">
        <v>18000</v>
      </c>
      <c r="E2228" s="12">
        <v>19523.310000000001</v>
      </c>
      <c r="F2228" t="s">
        <v>16</v>
      </c>
      <c r="G2228" t="s">
        <v>17</v>
      </c>
      <c r="H2228" t="s">
        <v>18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4444</v>
      </c>
      <c r="O2228" s="8">
        <f>E2228/D2228*100</f>
        <v>108.46283333333334</v>
      </c>
      <c r="P2228" s="12">
        <f>E2228/L2228</f>
        <v>60.820280373831778</v>
      </c>
      <c r="Q2228" t="str">
        <f>LEFT(N2228,SEARCH("/",N2228,1)-1)</f>
        <v>games</v>
      </c>
      <c r="R2228" t="str">
        <f>RIGHT(N2228,LEN(N2228)-SEARCH("/",N2228,1))</f>
        <v>tabletop games</v>
      </c>
      <c r="S2228" s="15">
        <f t="shared" si="68"/>
        <v>42381.79886574074</v>
      </c>
      <c r="T2228" s="15">
        <f t="shared" si="69"/>
        <v>42412.207638888889</v>
      </c>
    </row>
    <row r="2229" spans="1:20" ht="60" x14ac:dyDescent="0.25">
      <c r="A2229">
        <v>2227</v>
      </c>
      <c r="B2229" s="3" t="s">
        <v>4535</v>
      </c>
      <c r="C2229" s="3" t="s">
        <v>4536</v>
      </c>
      <c r="D2229" s="12">
        <v>13000</v>
      </c>
      <c r="E2229" s="12">
        <v>20459</v>
      </c>
      <c r="F2229" t="s">
        <v>16</v>
      </c>
      <c r="G2229" t="s">
        <v>24</v>
      </c>
      <c r="H2229" t="s">
        <v>25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4444</v>
      </c>
      <c r="O2229" s="8">
        <f>E2229/D2229*100</f>
        <v>157.37692307692308</v>
      </c>
      <c r="P2229" s="12">
        <f>E2229/L2229</f>
        <v>67.970099667774093</v>
      </c>
      <c r="Q2229" t="str">
        <f>LEFT(N2229,SEARCH("/",N2229,1)-1)</f>
        <v>games</v>
      </c>
      <c r="R2229" t="str">
        <f>RIGHT(N2229,LEN(N2229)-SEARCH("/",N2229,1))</f>
        <v>tabletop games</v>
      </c>
      <c r="S2229" s="15">
        <f t="shared" si="68"/>
        <v>41561.807349537034</v>
      </c>
      <c r="T2229" s="15">
        <f t="shared" si="69"/>
        <v>41591.849016203705</v>
      </c>
    </row>
    <row r="2230" spans="1:20" ht="60" x14ac:dyDescent="0.25">
      <c r="A2230">
        <v>2228</v>
      </c>
      <c r="B2230" s="3" t="s">
        <v>4537</v>
      </c>
      <c r="C2230" s="3" t="s">
        <v>4538</v>
      </c>
      <c r="D2230" s="12">
        <v>1000</v>
      </c>
      <c r="E2230" s="12">
        <v>11744.9</v>
      </c>
      <c r="F2230" t="s">
        <v>16</v>
      </c>
      <c r="G2230" t="s">
        <v>502</v>
      </c>
      <c r="H2230" t="s">
        <v>55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4444</v>
      </c>
      <c r="O2230" s="8">
        <f>E2230/D2230*100</f>
        <v>1174.49</v>
      </c>
      <c r="P2230" s="12">
        <f>E2230/L2230</f>
        <v>81.561805555555551</v>
      </c>
      <c r="Q2230" t="str">
        <f>LEFT(N2230,SEARCH("/",N2230,1)-1)</f>
        <v>games</v>
      </c>
      <c r="R2230" t="str">
        <f>RIGHT(N2230,LEN(N2230)-SEARCH("/",N2230,1))</f>
        <v>tabletop games</v>
      </c>
      <c r="S2230" s="15">
        <f t="shared" si="68"/>
        <v>42202.278194444443</v>
      </c>
      <c r="T2230" s="15">
        <f t="shared" si="69"/>
        <v>42232.278194444443</v>
      </c>
    </row>
    <row r="2231" spans="1:20" ht="60" x14ac:dyDescent="0.25">
      <c r="A2231">
        <v>2229</v>
      </c>
      <c r="B2231" s="3" t="s">
        <v>4539</v>
      </c>
      <c r="C2231" s="3" t="s">
        <v>4540</v>
      </c>
      <c r="D2231" s="12">
        <v>8012</v>
      </c>
      <c r="E2231" s="12">
        <v>13704.33</v>
      </c>
      <c r="F2231" t="s">
        <v>16</v>
      </c>
      <c r="G2231" t="s">
        <v>17</v>
      </c>
      <c r="H2231" t="s">
        <v>18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4444</v>
      </c>
      <c r="O2231" s="8">
        <f>E2231/D2231*100</f>
        <v>171.04755366949576</v>
      </c>
      <c r="P2231" s="12">
        <f>E2231/L2231</f>
        <v>25.42547309833024</v>
      </c>
      <c r="Q2231" t="str">
        <f>LEFT(N2231,SEARCH("/",N2231,1)-1)</f>
        <v>games</v>
      </c>
      <c r="R2231" t="str">
        <f>RIGHT(N2231,LEN(N2231)-SEARCH("/",N2231,1))</f>
        <v>tabletop games</v>
      </c>
      <c r="S2231" s="15">
        <f t="shared" si="68"/>
        <v>41484.664247685185</v>
      </c>
      <c r="T2231" s="15">
        <f t="shared" si="69"/>
        <v>41520.166666666664</v>
      </c>
    </row>
    <row r="2232" spans="1:20" ht="60" x14ac:dyDescent="0.25">
      <c r="A2232">
        <v>2230</v>
      </c>
      <c r="B2232" s="3" t="s">
        <v>4541</v>
      </c>
      <c r="C2232" s="3" t="s">
        <v>4542</v>
      </c>
      <c r="D2232" s="12">
        <v>8500</v>
      </c>
      <c r="E2232" s="12">
        <v>10706</v>
      </c>
      <c r="F2232" t="s">
        <v>16</v>
      </c>
      <c r="G2232" t="s">
        <v>17</v>
      </c>
      <c r="H2232" t="s">
        <v>18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4444</v>
      </c>
      <c r="O2232" s="8">
        <f>E2232/D2232*100</f>
        <v>125.95294117647057</v>
      </c>
      <c r="P2232" s="12">
        <f>E2232/L2232</f>
        <v>21.497991967871485</v>
      </c>
      <c r="Q2232" t="str">
        <f>LEFT(N2232,SEARCH("/",N2232,1)-1)</f>
        <v>games</v>
      </c>
      <c r="R2232" t="str">
        <f>RIGHT(N2232,LEN(N2232)-SEARCH("/",N2232,1))</f>
        <v>tabletop games</v>
      </c>
      <c r="S2232" s="15">
        <f t="shared" si="68"/>
        <v>41724.881099537037</v>
      </c>
      <c r="T2232" s="15">
        <f t="shared" si="69"/>
        <v>41754.881099537037</v>
      </c>
    </row>
    <row r="2233" spans="1:20" ht="60" x14ac:dyDescent="0.25">
      <c r="A2233">
        <v>2231</v>
      </c>
      <c r="B2233" s="3" t="s">
        <v>4543</v>
      </c>
      <c r="C2233" s="3" t="s">
        <v>4544</v>
      </c>
      <c r="D2233" s="12">
        <v>2500</v>
      </c>
      <c r="E2233" s="12">
        <v>30303.24</v>
      </c>
      <c r="F2233" t="s">
        <v>16</v>
      </c>
      <c r="G2233" t="s">
        <v>17</v>
      </c>
      <c r="H2233" t="s">
        <v>18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4444</v>
      </c>
      <c r="O2233" s="8">
        <f>E2233/D2233*100</f>
        <v>1212.1296000000002</v>
      </c>
      <c r="P2233" s="12">
        <f>E2233/L2233</f>
        <v>27.226630727762803</v>
      </c>
      <c r="Q2233" t="str">
        <f>LEFT(N2233,SEARCH("/",N2233,1)-1)</f>
        <v>games</v>
      </c>
      <c r="R2233" t="str">
        <f>RIGHT(N2233,LEN(N2233)-SEARCH("/",N2233,1))</f>
        <v>tabletop games</v>
      </c>
      <c r="S2233" s="15">
        <f t="shared" si="68"/>
        <v>41423.910891203705</v>
      </c>
      <c r="T2233" s="15">
        <f t="shared" si="69"/>
        <v>41450.208333333336</v>
      </c>
    </row>
    <row r="2234" spans="1:20" ht="45" x14ac:dyDescent="0.25">
      <c r="A2234">
        <v>2232</v>
      </c>
      <c r="B2234" s="3" t="s">
        <v>4545</v>
      </c>
      <c r="C2234" s="3" t="s">
        <v>4546</v>
      </c>
      <c r="D2234" s="12">
        <v>5000</v>
      </c>
      <c r="E2234" s="12">
        <v>24790</v>
      </c>
      <c r="F2234" t="s">
        <v>16</v>
      </c>
      <c r="G2234" t="s">
        <v>17</v>
      </c>
      <c r="H2234" t="s">
        <v>18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4444</v>
      </c>
      <c r="O2234" s="8">
        <f>E2234/D2234*100</f>
        <v>495.8</v>
      </c>
      <c r="P2234" s="12">
        <f>E2234/L2234</f>
        <v>25.091093117408906</v>
      </c>
      <c r="Q2234" t="str">
        <f>LEFT(N2234,SEARCH("/",N2234,1)-1)</f>
        <v>games</v>
      </c>
      <c r="R2234" t="str">
        <f>RIGHT(N2234,LEN(N2234)-SEARCH("/",N2234,1))</f>
        <v>tabletop games</v>
      </c>
      <c r="S2234" s="15">
        <f t="shared" si="68"/>
        <v>41806.794074074074</v>
      </c>
      <c r="T2234" s="15">
        <f t="shared" si="69"/>
        <v>41839.125</v>
      </c>
    </row>
    <row r="2235" spans="1:20" ht="45" x14ac:dyDescent="0.25">
      <c r="A2235">
        <v>2233</v>
      </c>
      <c r="B2235" s="3" t="s">
        <v>4547</v>
      </c>
      <c r="C2235" s="3" t="s">
        <v>4548</v>
      </c>
      <c r="D2235" s="12">
        <v>2500</v>
      </c>
      <c r="E2235" s="12">
        <v>8301</v>
      </c>
      <c r="F2235" t="s">
        <v>16</v>
      </c>
      <c r="G2235" t="s">
        <v>24</v>
      </c>
      <c r="H2235" t="s">
        <v>25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4444</v>
      </c>
      <c r="O2235" s="8">
        <f>E2235/D2235*100</f>
        <v>332.03999999999996</v>
      </c>
      <c r="P2235" s="12">
        <f>E2235/L2235</f>
        <v>21.230179028132991</v>
      </c>
      <c r="Q2235" t="str">
        <f>LEFT(N2235,SEARCH("/",N2235,1)-1)</f>
        <v>games</v>
      </c>
      <c r="R2235" t="str">
        <f>RIGHT(N2235,LEN(N2235)-SEARCH("/",N2235,1))</f>
        <v>tabletop games</v>
      </c>
      <c r="S2235" s="15">
        <f t="shared" si="68"/>
        <v>42331.378923611104</v>
      </c>
      <c r="T2235" s="15">
        <f t="shared" si="69"/>
        <v>42352</v>
      </c>
    </row>
    <row r="2236" spans="1:20" ht="45" x14ac:dyDescent="0.25">
      <c r="A2236">
        <v>2234</v>
      </c>
      <c r="B2236" s="3" t="s">
        <v>4549</v>
      </c>
      <c r="C2236" s="3" t="s">
        <v>4550</v>
      </c>
      <c r="D2236" s="12">
        <v>100</v>
      </c>
      <c r="E2236" s="12">
        <v>1165</v>
      </c>
      <c r="F2236" t="s">
        <v>16</v>
      </c>
      <c r="G2236" t="s">
        <v>17</v>
      </c>
      <c r="H2236" t="s">
        <v>18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4444</v>
      </c>
      <c r="O2236" s="8">
        <f>E2236/D2236*100</f>
        <v>1165</v>
      </c>
      <c r="P2236" s="12">
        <f>E2236/L2236</f>
        <v>41.607142857142854</v>
      </c>
      <c r="Q2236" t="str">
        <f>LEFT(N2236,SEARCH("/",N2236,1)-1)</f>
        <v>games</v>
      </c>
      <c r="R2236" t="str">
        <f>RIGHT(N2236,LEN(N2236)-SEARCH("/",N2236,1))</f>
        <v>tabletop games</v>
      </c>
      <c r="S2236" s="15">
        <f t="shared" si="68"/>
        <v>42710.824618055558</v>
      </c>
      <c r="T2236" s="15">
        <f t="shared" si="69"/>
        <v>42740.824618055558</v>
      </c>
    </row>
    <row r="2237" spans="1:20" ht="45" x14ac:dyDescent="0.25">
      <c r="A2237">
        <v>2235</v>
      </c>
      <c r="B2237" s="3" t="s">
        <v>4551</v>
      </c>
      <c r="C2237" s="3" t="s">
        <v>4552</v>
      </c>
      <c r="D2237" s="12">
        <v>13000</v>
      </c>
      <c r="E2237" s="12">
        <v>19931</v>
      </c>
      <c r="F2237" t="s">
        <v>16</v>
      </c>
      <c r="G2237" t="s">
        <v>159</v>
      </c>
      <c r="H2237" t="s">
        <v>160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4444</v>
      </c>
      <c r="O2237" s="8">
        <f>E2237/D2237*100</f>
        <v>153.3153846153846</v>
      </c>
      <c r="P2237" s="12">
        <f>E2237/L2237</f>
        <v>135.58503401360545</v>
      </c>
      <c r="Q2237" t="str">
        <f>LEFT(N2237,SEARCH("/",N2237,1)-1)</f>
        <v>games</v>
      </c>
      <c r="R2237" t="str">
        <f>RIGHT(N2237,LEN(N2237)-SEARCH("/",N2237,1))</f>
        <v>tabletop games</v>
      </c>
      <c r="S2237" s="15">
        <f t="shared" si="68"/>
        <v>42062.022118055553</v>
      </c>
      <c r="T2237" s="15">
        <f t="shared" si="69"/>
        <v>42091.980451388896</v>
      </c>
    </row>
    <row r="2238" spans="1:20" ht="45" x14ac:dyDescent="0.25">
      <c r="A2238">
        <v>2236</v>
      </c>
      <c r="B2238" s="3" t="s">
        <v>4553</v>
      </c>
      <c r="C2238" s="3" t="s">
        <v>4554</v>
      </c>
      <c r="D2238" s="12">
        <v>2800</v>
      </c>
      <c r="E2238" s="12">
        <v>15039</v>
      </c>
      <c r="F2238" t="s">
        <v>16</v>
      </c>
      <c r="G2238" t="s">
        <v>17</v>
      </c>
      <c r="H2238" t="s">
        <v>18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4444</v>
      </c>
      <c r="O2238" s="8">
        <f>E2238/D2238*100</f>
        <v>537.10714285714289</v>
      </c>
      <c r="P2238" s="12">
        <f>E2238/L2238</f>
        <v>22.116176470588236</v>
      </c>
      <c r="Q2238" t="str">
        <f>LEFT(N2238,SEARCH("/",N2238,1)-1)</f>
        <v>games</v>
      </c>
      <c r="R2238" t="str">
        <f>RIGHT(N2238,LEN(N2238)-SEARCH("/",N2238,1))</f>
        <v>tabletop games</v>
      </c>
      <c r="S2238" s="15">
        <f t="shared" si="68"/>
        <v>42371.617164351846</v>
      </c>
      <c r="T2238" s="15">
        <f t="shared" si="69"/>
        <v>42401.617164351846</v>
      </c>
    </row>
    <row r="2239" spans="1:20" ht="60" x14ac:dyDescent="0.25">
      <c r="A2239">
        <v>2237</v>
      </c>
      <c r="B2239" s="3" t="s">
        <v>4555</v>
      </c>
      <c r="C2239" s="3" t="s">
        <v>4556</v>
      </c>
      <c r="D2239" s="12">
        <v>18000</v>
      </c>
      <c r="E2239" s="12">
        <v>63527</v>
      </c>
      <c r="F2239" t="s">
        <v>16</v>
      </c>
      <c r="G2239" t="s">
        <v>17</v>
      </c>
      <c r="H2239" t="s">
        <v>18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4444</v>
      </c>
      <c r="O2239" s="8">
        <f>E2239/D2239*100</f>
        <v>352.92777777777775</v>
      </c>
      <c r="P2239" s="12">
        <f>E2239/L2239</f>
        <v>64.625635808748726</v>
      </c>
      <c r="Q2239" t="str">
        <f>LEFT(N2239,SEARCH("/",N2239,1)-1)</f>
        <v>games</v>
      </c>
      <c r="R2239" t="str">
        <f>RIGHT(N2239,LEN(N2239)-SEARCH("/",N2239,1))</f>
        <v>tabletop games</v>
      </c>
      <c r="S2239" s="15">
        <f t="shared" si="68"/>
        <v>41915.003275462965</v>
      </c>
      <c r="T2239" s="15">
        <f t="shared" si="69"/>
        <v>41955.332638888889</v>
      </c>
    </row>
    <row r="2240" spans="1:20" ht="30" x14ac:dyDescent="0.25">
      <c r="A2240">
        <v>2238</v>
      </c>
      <c r="B2240" s="3" t="s">
        <v>4557</v>
      </c>
      <c r="C2240" s="3" t="s">
        <v>4558</v>
      </c>
      <c r="D2240" s="12">
        <v>4000</v>
      </c>
      <c r="E2240" s="12">
        <v>5496</v>
      </c>
      <c r="F2240" t="s">
        <v>16</v>
      </c>
      <c r="G2240" t="s">
        <v>502</v>
      </c>
      <c r="H2240" t="s">
        <v>55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4444</v>
      </c>
      <c r="O2240" s="8">
        <f>E2240/D2240*100</f>
        <v>137.4</v>
      </c>
      <c r="P2240" s="12">
        <f>E2240/L2240</f>
        <v>69.569620253164558</v>
      </c>
      <c r="Q2240" t="str">
        <f>LEFT(N2240,SEARCH("/",N2240,1)-1)</f>
        <v>games</v>
      </c>
      <c r="R2240" t="str">
        <f>RIGHT(N2240,LEN(N2240)-SEARCH("/",N2240,1))</f>
        <v>tabletop games</v>
      </c>
      <c r="S2240" s="15">
        <f t="shared" si="68"/>
        <v>42774.621712962966</v>
      </c>
      <c r="T2240" s="15">
        <f t="shared" si="69"/>
        <v>42804.621712962966</v>
      </c>
    </row>
    <row r="2241" spans="1:20" ht="30" x14ac:dyDescent="0.25">
      <c r="A2241">
        <v>2239</v>
      </c>
      <c r="B2241" s="3" t="s">
        <v>4559</v>
      </c>
      <c r="C2241" s="3" t="s">
        <v>4560</v>
      </c>
      <c r="D2241" s="12">
        <v>25000</v>
      </c>
      <c r="E2241" s="12">
        <v>32006.67</v>
      </c>
      <c r="F2241" t="s">
        <v>16</v>
      </c>
      <c r="G2241" t="s">
        <v>17</v>
      </c>
      <c r="H2241" t="s">
        <v>18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4444</v>
      </c>
      <c r="O2241" s="8">
        <f>E2241/D2241*100</f>
        <v>128.02668</v>
      </c>
      <c r="P2241" s="12">
        <f>E2241/L2241</f>
        <v>75.133028169014082</v>
      </c>
      <c r="Q2241" t="str">
        <f>LEFT(N2241,SEARCH("/",N2241,1)-1)</f>
        <v>games</v>
      </c>
      <c r="R2241" t="str">
        <f>RIGHT(N2241,LEN(N2241)-SEARCH("/",N2241,1))</f>
        <v>tabletop games</v>
      </c>
      <c r="S2241" s="15">
        <f t="shared" si="68"/>
        <v>41572.958495370374</v>
      </c>
      <c r="T2241" s="15">
        <f t="shared" si="69"/>
        <v>41609.168055555558</v>
      </c>
    </row>
    <row r="2242" spans="1:20" ht="45" x14ac:dyDescent="0.25">
      <c r="A2242">
        <v>2240</v>
      </c>
      <c r="B2242" s="3" t="s">
        <v>4561</v>
      </c>
      <c r="C2242" s="3" t="s">
        <v>4562</v>
      </c>
      <c r="D2242" s="12">
        <v>5000</v>
      </c>
      <c r="E2242" s="12">
        <v>13534</v>
      </c>
      <c r="F2242" t="s">
        <v>16</v>
      </c>
      <c r="G2242" t="s">
        <v>17</v>
      </c>
      <c r="H2242" t="s">
        <v>18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4444</v>
      </c>
      <c r="O2242" s="8">
        <f>E2242/D2242*100</f>
        <v>270.68</v>
      </c>
      <c r="P2242" s="12">
        <f>E2242/L2242</f>
        <v>140.97916666666666</v>
      </c>
      <c r="Q2242" t="str">
        <f>LEFT(N2242,SEARCH("/",N2242,1)-1)</f>
        <v>games</v>
      </c>
      <c r="R2242" t="str">
        <f>RIGHT(N2242,LEN(N2242)-SEARCH("/",N2242,1))</f>
        <v>tabletop games</v>
      </c>
      <c r="S2242" s="15">
        <f t="shared" si="68"/>
        <v>42452.825740740736</v>
      </c>
      <c r="T2242" s="15">
        <f t="shared" si="69"/>
        <v>42482.825740740736</v>
      </c>
    </row>
    <row r="2243" spans="1:20" ht="60" x14ac:dyDescent="0.25">
      <c r="A2243">
        <v>2241</v>
      </c>
      <c r="B2243" s="3" t="s">
        <v>4563</v>
      </c>
      <c r="C2243" s="3" t="s">
        <v>4564</v>
      </c>
      <c r="D2243" s="12">
        <v>1000</v>
      </c>
      <c r="E2243" s="12">
        <v>8064</v>
      </c>
      <c r="F2243" t="s">
        <v>16</v>
      </c>
      <c r="G2243" t="s">
        <v>24</v>
      </c>
      <c r="H2243" t="s">
        <v>25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4444</v>
      </c>
      <c r="O2243" s="8">
        <f>E2243/D2243*100</f>
        <v>806.4</v>
      </c>
      <c r="P2243" s="12">
        <f>E2243/L2243</f>
        <v>49.472392638036808</v>
      </c>
      <c r="Q2243" t="str">
        <f>LEFT(N2243,SEARCH("/",N2243,1)-1)</f>
        <v>games</v>
      </c>
      <c r="R2243" t="str">
        <f>RIGHT(N2243,LEN(N2243)-SEARCH("/",N2243,1))</f>
        <v>tabletop games</v>
      </c>
      <c r="S2243" s="15">
        <f t="shared" ref="S2243:S2306" si="70">(((J2243/60)/60)/24)+DATE(1970,1,1)</f>
        <v>42766.827546296292</v>
      </c>
      <c r="T2243" s="15">
        <f t="shared" ref="T2243:T2306" si="71">(((I2243/60)/60)/24)+DATE(1970,1,1)</f>
        <v>42796.827546296292</v>
      </c>
    </row>
    <row r="2244" spans="1:20" ht="30" x14ac:dyDescent="0.25">
      <c r="A2244">
        <v>2242</v>
      </c>
      <c r="B2244" s="3" t="s">
        <v>4565</v>
      </c>
      <c r="C2244" s="3" t="s">
        <v>4566</v>
      </c>
      <c r="D2244" s="12">
        <v>10000</v>
      </c>
      <c r="E2244" s="12">
        <v>136009.76</v>
      </c>
      <c r="F2244" t="s">
        <v>16</v>
      </c>
      <c r="G2244" t="s">
        <v>17</v>
      </c>
      <c r="H2244" t="s">
        <v>18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4444</v>
      </c>
      <c r="O2244" s="8">
        <f>E2244/D2244*100</f>
        <v>1360.0976000000001</v>
      </c>
      <c r="P2244" s="12">
        <f>E2244/L2244</f>
        <v>53.865251485148519</v>
      </c>
      <c r="Q2244" t="str">
        <f>LEFT(N2244,SEARCH("/",N2244,1)-1)</f>
        <v>games</v>
      </c>
      <c r="R2244" t="str">
        <f>RIGHT(N2244,LEN(N2244)-SEARCH("/",N2244,1))</f>
        <v>tabletop games</v>
      </c>
      <c r="S2244" s="15">
        <f t="shared" si="70"/>
        <v>41569.575613425928</v>
      </c>
      <c r="T2244" s="15">
        <f t="shared" si="71"/>
        <v>41605.126388888886</v>
      </c>
    </row>
    <row r="2245" spans="1:20" ht="60" x14ac:dyDescent="0.25">
      <c r="A2245">
        <v>2243</v>
      </c>
      <c r="B2245" s="3" t="s">
        <v>4567</v>
      </c>
      <c r="C2245" s="3" t="s">
        <v>4568</v>
      </c>
      <c r="D2245" s="12">
        <v>1</v>
      </c>
      <c r="E2245" s="12">
        <v>9302.5</v>
      </c>
      <c r="F2245" t="s">
        <v>16</v>
      </c>
      <c r="G2245" t="s">
        <v>17</v>
      </c>
      <c r="H2245" t="s">
        <v>18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4444</v>
      </c>
      <c r="O2245" s="8">
        <f>E2245/D2245*100</f>
        <v>930250</v>
      </c>
      <c r="P2245" s="12">
        <f>E2245/L2245</f>
        <v>4.5712530712530715</v>
      </c>
      <c r="Q2245" t="str">
        <f>LEFT(N2245,SEARCH("/",N2245,1)-1)</f>
        <v>games</v>
      </c>
      <c r="R2245" t="str">
        <f>RIGHT(N2245,LEN(N2245)-SEARCH("/",N2245,1))</f>
        <v>tabletop games</v>
      </c>
      <c r="S2245" s="15">
        <f t="shared" si="70"/>
        <v>42800.751041666663</v>
      </c>
      <c r="T2245" s="15">
        <f t="shared" si="71"/>
        <v>42807.125</v>
      </c>
    </row>
    <row r="2246" spans="1:20" ht="45" x14ac:dyDescent="0.25">
      <c r="A2246">
        <v>2244</v>
      </c>
      <c r="B2246" s="3" t="s">
        <v>4569</v>
      </c>
      <c r="C2246" s="3" t="s">
        <v>4570</v>
      </c>
      <c r="D2246" s="12">
        <v>5000</v>
      </c>
      <c r="E2246" s="12">
        <v>18851</v>
      </c>
      <c r="F2246" t="s">
        <v>16</v>
      </c>
      <c r="G2246" t="s">
        <v>17</v>
      </c>
      <c r="H2246" t="s">
        <v>18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4444</v>
      </c>
      <c r="O2246" s="8">
        <f>E2246/D2246*100</f>
        <v>377.02</v>
      </c>
      <c r="P2246" s="12">
        <f>E2246/L2246</f>
        <v>65.00344827586207</v>
      </c>
      <c r="Q2246" t="str">
        <f>LEFT(N2246,SEARCH("/",N2246,1)-1)</f>
        <v>games</v>
      </c>
      <c r="R2246" t="str">
        <f>RIGHT(N2246,LEN(N2246)-SEARCH("/",N2246,1))</f>
        <v>tabletop games</v>
      </c>
      <c r="S2246" s="15">
        <f t="shared" si="70"/>
        <v>42647.818819444445</v>
      </c>
      <c r="T2246" s="15">
        <f t="shared" si="71"/>
        <v>42659.854166666672</v>
      </c>
    </row>
    <row r="2247" spans="1:20" ht="45" x14ac:dyDescent="0.25">
      <c r="A2247">
        <v>2245</v>
      </c>
      <c r="B2247" s="3" t="s">
        <v>4571</v>
      </c>
      <c r="C2247" s="3" t="s">
        <v>4572</v>
      </c>
      <c r="D2247" s="12">
        <v>4000</v>
      </c>
      <c r="E2247" s="12">
        <v>105881</v>
      </c>
      <c r="F2247" t="s">
        <v>16</v>
      </c>
      <c r="G2247" t="s">
        <v>17</v>
      </c>
      <c r="H2247" t="s">
        <v>18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4444</v>
      </c>
      <c r="O2247" s="8">
        <f>E2247/D2247*100</f>
        <v>2647.0250000000001</v>
      </c>
      <c r="P2247" s="12">
        <f>E2247/L2247</f>
        <v>53.475252525252522</v>
      </c>
      <c r="Q2247" t="str">
        <f>LEFT(N2247,SEARCH("/",N2247,1)-1)</f>
        <v>games</v>
      </c>
      <c r="R2247" t="str">
        <f>RIGHT(N2247,LEN(N2247)-SEARCH("/",N2247,1))</f>
        <v>tabletop games</v>
      </c>
      <c r="S2247" s="15">
        <f t="shared" si="70"/>
        <v>41660.708530092597</v>
      </c>
      <c r="T2247" s="15">
        <f t="shared" si="71"/>
        <v>41691.75</v>
      </c>
    </row>
    <row r="2248" spans="1:20" ht="60" x14ac:dyDescent="0.25">
      <c r="A2248">
        <v>2246</v>
      </c>
      <c r="B2248" s="3" t="s">
        <v>4573</v>
      </c>
      <c r="C2248" s="3" t="s">
        <v>4574</v>
      </c>
      <c r="D2248" s="12">
        <v>2500</v>
      </c>
      <c r="E2248" s="12">
        <v>2503</v>
      </c>
      <c r="F2248" t="s">
        <v>16</v>
      </c>
      <c r="G2248" t="s">
        <v>24</v>
      </c>
      <c r="H2248" t="s">
        <v>25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4444</v>
      </c>
      <c r="O2248" s="8">
        <f>E2248/D2248*100</f>
        <v>100.12</v>
      </c>
      <c r="P2248" s="12">
        <f>E2248/L2248</f>
        <v>43.912280701754383</v>
      </c>
      <c r="Q2248" t="str">
        <f>LEFT(N2248,SEARCH("/",N2248,1)-1)</f>
        <v>games</v>
      </c>
      <c r="R2248" t="str">
        <f>RIGHT(N2248,LEN(N2248)-SEARCH("/",N2248,1))</f>
        <v>tabletop games</v>
      </c>
      <c r="S2248" s="15">
        <f t="shared" si="70"/>
        <v>42221.79178240741</v>
      </c>
      <c r="T2248" s="15">
        <f t="shared" si="71"/>
        <v>42251.79178240741</v>
      </c>
    </row>
    <row r="2249" spans="1:20" ht="45" x14ac:dyDescent="0.25">
      <c r="A2249">
        <v>2247</v>
      </c>
      <c r="B2249" s="3" t="s">
        <v>4575</v>
      </c>
      <c r="C2249" s="3" t="s">
        <v>4576</v>
      </c>
      <c r="D2249" s="12">
        <v>18500</v>
      </c>
      <c r="E2249" s="12">
        <v>19324</v>
      </c>
      <c r="F2249" t="s">
        <v>16</v>
      </c>
      <c r="G2249" t="s">
        <v>17</v>
      </c>
      <c r="H2249" t="s">
        <v>18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4444</v>
      </c>
      <c r="O2249" s="8">
        <f>E2249/D2249*100</f>
        <v>104.45405405405405</v>
      </c>
      <c r="P2249" s="12">
        <f>E2249/L2249</f>
        <v>50.852631578947367</v>
      </c>
      <c r="Q2249" t="str">
        <f>LEFT(N2249,SEARCH("/",N2249,1)-1)</f>
        <v>games</v>
      </c>
      <c r="R2249" t="str">
        <f>RIGHT(N2249,LEN(N2249)-SEARCH("/",N2249,1))</f>
        <v>tabletop games</v>
      </c>
      <c r="S2249" s="15">
        <f t="shared" si="70"/>
        <v>42200.666261574079</v>
      </c>
      <c r="T2249" s="15">
        <f t="shared" si="71"/>
        <v>42214.666261574079</v>
      </c>
    </row>
    <row r="2250" spans="1:20" ht="60" x14ac:dyDescent="0.25">
      <c r="A2250">
        <v>2248</v>
      </c>
      <c r="B2250" s="3" t="s">
        <v>4577</v>
      </c>
      <c r="C2250" s="3" t="s">
        <v>4578</v>
      </c>
      <c r="D2250" s="12">
        <v>7000</v>
      </c>
      <c r="E2250" s="12">
        <v>7505</v>
      </c>
      <c r="F2250" t="s">
        <v>16</v>
      </c>
      <c r="G2250" t="s">
        <v>24</v>
      </c>
      <c r="H2250" t="s">
        <v>25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4444</v>
      </c>
      <c r="O2250" s="8">
        <f>E2250/D2250*100</f>
        <v>107.21428571428571</v>
      </c>
      <c r="P2250" s="12">
        <f>E2250/L2250</f>
        <v>58.6328125</v>
      </c>
      <c r="Q2250" t="str">
        <f>LEFT(N2250,SEARCH("/",N2250,1)-1)</f>
        <v>games</v>
      </c>
      <c r="R2250" t="str">
        <f>RIGHT(N2250,LEN(N2250)-SEARCH("/",N2250,1))</f>
        <v>tabletop games</v>
      </c>
      <c r="S2250" s="15">
        <f t="shared" si="70"/>
        <v>42688.875902777778</v>
      </c>
      <c r="T2250" s="15">
        <f t="shared" si="71"/>
        <v>42718.875902777778</v>
      </c>
    </row>
    <row r="2251" spans="1:20" ht="45" x14ac:dyDescent="0.25">
      <c r="A2251">
        <v>2249</v>
      </c>
      <c r="B2251" s="3" t="s">
        <v>4579</v>
      </c>
      <c r="C2251" s="3" t="s">
        <v>4580</v>
      </c>
      <c r="D2251" s="12">
        <v>3500</v>
      </c>
      <c r="E2251" s="12">
        <v>5907</v>
      </c>
      <c r="F2251" t="s">
        <v>16</v>
      </c>
      <c r="G2251" t="s">
        <v>17</v>
      </c>
      <c r="H2251" t="s">
        <v>18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4444</v>
      </c>
      <c r="O2251" s="8">
        <f>E2251/D2251*100</f>
        <v>168.77142857142857</v>
      </c>
      <c r="P2251" s="12">
        <f>E2251/L2251</f>
        <v>32.81666666666667</v>
      </c>
      <c r="Q2251" t="str">
        <f>LEFT(N2251,SEARCH("/",N2251,1)-1)</f>
        <v>games</v>
      </c>
      <c r="R2251" t="str">
        <f>RIGHT(N2251,LEN(N2251)-SEARCH("/",N2251,1))</f>
        <v>tabletop games</v>
      </c>
      <c r="S2251" s="15">
        <f t="shared" si="70"/>
        <v>41336.703298611108</v>
      </c>
      <c r="T2251" s="15">
        <f t="shared" si="71"/>
        <v>41366.661631944444</v>
      </c>
    </row>
    <row r="2252" spans="1:20" ht="45" x14ac:dyDescent="0.25">
      <c r="A2252">
        <v>2250</v>
      </c>
      <c r="B2252" s="3" t="s">
        <v>4581</v>
      </c>
      <c r="C2252" s="3" t="s">
        <v>4582</v>
      </c>
      <c r="D2252" s="12">
        <v>25000</v>
      </c>
      <c r="E2252" s="12">
        <v>243778</v>
      </c>
      <c r="F2252" t="s">
        <v>16</v>
      </c>
      <c r="G2252" t="s">
        <v>17</v>
      </c>
      <c r="H2252" t="s">
        <v>18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4444</v>
      </c>
      <c r="O2252" s="8">
        <f>E2252/D2252*100</f>
        <v>975.11200000000008</v>
      </c>
      <c r="P2252" s="12">
        <f>E2252/L2252</f>
        <v>426.93169877408059</v>
      </c>
      <c r="Q2252" t="str">
        <f>LEFT(N2252,SEARCH("/",N2252,1)-1)</f>
        <v>games</v>
      </c>
      <c r="R2252" t="str">
        <f>RIGHT(N2252,LEN(N2252)-SEARCH("/",N2252,1))</f>
        <v>tabletop games</v>
      </c>
      <c r="S2252" s="15">
        <f t="shared" si="70"/>
        <v>42677.005474537036</v>
      </c>
      <c r="T2252" s="15">
        <f t="shared" si="71"/>
        <v>42707.0471412037</v>
      </c>
    </row>
    <row r="2253" spans="1:20" ht="45" x14ac:dyDescent="0.25">
      <c r="A2253">
        <v>2251</v>
      </c>
      <c r="B2253" s="3" t="s">
        <v>4583</v>
      </c>
      <c r="C2253" s="3" t="s">
        <v>4584</v>
      </c>
      <c r="D2253" s="12">
        <v>8500</v>
      </c>
      <c r="E2253" s="12">
        <v>11428.19</v>
      </c>
      <c r="F2253" t="s">
        <v>16</v>
      </c>
      <c r="G2253" t="s">
        <v>17</v>
      </c>
      <c r="H2253" t="s">
        <v>18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4444</v>
      </c>
      <c r="O2253" s="8">
        <f>E2253/D2253*100</f>
        <v>134.44929411764704</v>
      </c>
      <c r="P2253" s="12">
        <f>E2253/L2253</f>
        <v>23.808729166666669</v>
      </c>
      <c r="Q2253" t="str">
        <f>LEFT(N2253,SEARCH("/",N2253,1)-1)</f>
        <v>games</v>
      </c>
      <c r="R2253" t="str">
        <f>RIGHT(N2253,LEN(N2253)-SEARCH("/",N2253,1))</f>
        <v>tabletop games</v>
      </c>
      <c r="S2253" s="15">
        <f t="shared" si="70"/>
        <v>41846.34579861111</v>
      </c>
      <c r="T2253" s="15">
        <f t="shared" si="71"/>
        <v>41867.34579861111</v>
      </c>
    </row>
    <row r="2254" spans="1:20" ht="60" x14ac:dyDescent="0.25">
      <c r="A2254">
        <v>2252</v>
      </c>
      <c r="B2254" s="3" t="s">
        <v>4585</v>
      </c>
      <c r="C2254" s="3" t="s">
        <v>4586</v>
      </c>
      <c r="D2254" s="12">
        <v>9000</v>
      </c>
      <c r="E2254" s="12">
        <v>24505</v>
      </c>
      <c r="F2254" t="s">
        <v>16</v>
      </c>
      <c r="G2254" t="s">
        <v>54</v>
      </c>
      <c r="H2254" t="s">
        <v>55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4444</v>
      </c>
      <c r="O2254" s="8">
        <f>E2254/D2254*100</f>
        <v>272.27777777777777</v>
      </c>
      <c r="P2254" s="12">
        <f>E2254/L2254</f>
        <v>98.413654618473899</v>
      </c>
      <c r="Q2254" t="str">
        <f>LEFT(N2254,SEARCH("/",N2254,1)-1)</f>
        <v>games</v>
      </c>
      <c r="R2254" t="str">
        <f>RIGHT(N2254,LEN(N2254)-SEARCH("/",N2254,1))</f>
        <v>tabletop games</v>
      </c>
      <c r="S2254" s="15">
        <f t="shared" si="70"/>
        <v>42573.327986111108</v>
      </c>
      <c r="T2254" s="15">
        <f t="shared" si="71"/>
        <v>42588.327986111108</v>
      </c>
    </row>
    <row r="2255" spans="1:20" ht="60" x14ac:dyDescent="0.25">
      <c r="A2255">
        <v>2253</v>
      </c>
      <c r="B2255" s="3" t="s">
        <v>4587</v>
      </c>
      <c r="C2255" s="3" t="s">
        <v>4588</v>
      </c>
      <c r="D2255" s="12">
        <v>8000</v>
      </c>
      <c r="E2255" s="12">
        <v>9015</v>
      </c>
      <c r="F2255" t="s">
        <v>16</v>
      </c>
      <c r="G2255" t="s">
        <v>17</v>
      </c>
      <c r="H2255" t="s">
        <v>18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4444</v>
      </c>
      <c r="O2255" s="8">
        <f>E2255/D2255*100</f>
        <v>112.6875</v>
      </c>
      <c r="P2255" s="12">
        <f>E2255/L2255</f>
        <v>107.32142857142857</v>
      </c>
      <c r="Q2255" t="str">
        <f>LEFT(N2255,SEARCH("/",N2255,1)-1)</f>
        <v>games</v>
      </c>
      <c r="R2255" t="str">
        <f>RIGHT(N2255,LEN(N2255)-SEARCH("/",N2255,1))</f>
        <v>tabletop games</v>
      </c>
      <c r="S2255" s="15">
        <f t="shared" si="70"/>
        <v>42296.631331018521</v>
      </c>
      <c r="T2255" s="15">
        <f t="shared" si="71"/>
        <v>42326.672997685186</v>
      </c>
    </row>
    <row r="2256" spans="1:20" ht="45" x14ac:dyDescent="0.25">
      <c r="A2256">
        <v>2254</v>
      </c>
      <c r="B2256" s="3" t="s">
        <v>4589</v>
      </c>
      <c r="C2256" s="3" t="s">
        <v>4590</v>
      </c>
      <c r="D2256" s="12">
        <v>500</v>
      </c>
      <c r="E2256" s="12">
        <v>2299</v>
      </c>
      <c r="F2256" t="s">
        <v>16</v>
      </c>
      <c r="G2256" t="s">
        <v>17</v>
      </c>
      <c r="H2256" t="s">
        <v>18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4444</v>
      </c>
      <c r="O2256" s="8">
        <f>E2256/D2256*100</f>
        <v>459.8</v>
      </c>
      <c r="P2256" s="12">
        <f>E2256/L2256</f>
        <v>11.67005076142132</v>
      </c>
      <c r="Q2256" t="str">
        <f>LEFT(N2256,SEARCH("/",N2256,1)-1)</f>
        <v>games</v>
      </c>
      <c r="R2256" t="str">
        <f>RIGHT(N2256,LEN(N2256)-SEARCH("/",N2256,1))</f>
        <v>tabletop games</v>
      </c>
      <c r="S2256" s="15">
        <f t="shared" si="70"/>
        <v>42752.647777777776</v>
      </c>
      <c r="T2256" s="15">
        <f t="shared" si="71"/>
        <v>42759.647777777776</v>
      </c>
    </row>
    <row r="2257" spans="1:20" ht="30" x14ac:dyDescent="0.25">
      <c r="A2257">
        <v>2255</v>
      </c>
      <c r="B2257" s="3" t="s">
        <v>4591</v>
      </c>
      <c r="C2257" s="3" t="s">
        <v>4592</v>
      </c>
      <c r="D2257" s="12">
        <v>3950</v>
      </c>
      <c r="E2257" s="12">
        <v>11323</v>
      </c>
      <c r="F2257" t="s">
        <v>16</v>
      </c>
      <c r="G2257" t="s">
        <v>17</v>
      </c>
      <c r="H2257" t="s">
        <v>18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4444</v>
      </c>
      <c r="O2257" s="8">
        <f>E2257/D2257*100</f>
        <v>286.65822784810126</v>
      </c>
      <c r="P2257" s="12">
        <f>E2257/L2257</f>
        <v>41.782287822878232</v>
      </c>
      <c r="Q2257" t="str">
        <f>LEFT(N2257,SEARCH("/",N2257,1)-1)</f>
        <v>games</v>
      </c>
      <c r="R2257" t="str">
        <f>RIGHT(N2257,LEN(N2257)-SEARCH("/",N2257,1))</f>
        <v>tabletop games</v>
      </c>
      <c r="S2257" s="15">
        <f t="shared" si="70"/>
        <v>42467.951979166668</v>
      </c>
      <c r="T2257" s="15">
        <f t="shared" si="71"/>
        <v>42497.951979166668</v>
      </c>
    </row>
    <row r="2258" spans="1:20" ht="45" x14ac:dyDescent="0.25">
      <c r="A2258">
        <v>2256</v>
      </c>
      <c r="B2258" s="3" t="s">
        <v>4593</v>
      </c>
      <c r="C2258" s="3" t="s">
        <v>4594</v>
      </c>
      <c r="D2258" s="12">
        <v>480</v>
      </c>
      <c r="E2258" s="12">
        <v>1069</v>
      </c>
      <c r="F2258" t="s">
        <v>16</v>
      </c>
      <c r="G2258" t="s">
        <v>24</v>
      </c>
      <c r="H2258" t="s">
        <v>25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4444</v>
      </c>
      <c r="O2258" s="8">
        <f>E2258/D2258*100</f>
        <v>222.70833333333334</v>
      </c>
      <c r="P2258" s="12">
        <f>E2258/L2258</f>
        <v>21.38</v>
      </c>
      <c r="Q2258" t="str">
        <f>LEFT(N2258,SEARCH("/",N2258,1)-1)</f>
        <v>games</v>
      </c>
      <c r="R2258" t="str">
        <f>RIGHT(N2258,LEN(N2258)-SEARCH("/",N2258,1))</f>
        <v>tabletop games</v>
      </c>
      <c r="S2258" s="15">
        <f t="shared" si="70"/>
        <v>42682.451921296291</v>
      </c>
      <c r="T2258" s="15">
        <f t="shared" si="71"/>
        <v>42696.451921296291</v>
      </c>
    </row>
    <row r="2259" spans="1:20" ht="60" x14ac:dyDescent="0.25">
      <c r="A2259">
        <v>2257</v>
      </c>
      <c r="B2259" s="3" t="s">
        <v>4595</v>
      </c>
      <c r="C2259" s="3" t="s">
        <v>4596</v>
      </c>
      <c r="D2259" s="12">
        <v>2500</v>
      </c>
      <c r="E2259" s="12">
        <v>15903.5</v>
      </c>
      <c r="F2259" t="s">
        <v>16</v>
      </c>
      <c r="G2259" t="s">
        <v>24</v>
      </c>
      <c r="H2259" t="s">
        <v>25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4444</v>
      </c>
      <c r="O2259" s="8">
        <f>E2259/D2259*100</f>
        <v>636.14</v>
      </c>
      <c r="P2259" s="12">
        <f>E2259/L2259</f>
        <v>94.103550295857985</v>
      </c>
      <c r="Q2259" t="str">
        <f>LEFT(N2259,SEARCH("/",N2259,1)-1)</f>
        <v>games</v>
      </c>
      <c r="R2259" t="str">
        <f>RIGHT(N2259,LEN(N2259)-SEARCH("/",N2259,1))</f>
        <v>tabletop games</v>
      </c>
      <c r="S2259" s="15">
        <f t="shared" si="70"/>
        <v>42505.936678240745</v>
      </c>
      <c r="T2259" s="15">
        <f t="shared" si="71"/>
        <v>42540.958333333328</v>
      </c>
    </row>
    <row r="2260" spans="1:20" ht="30" x14ac:dyDescent="0.25">
      <c r="A2260">
        <v>2258</v>
      </c>
      <c r="B2260" s="3" t="s">
        <v>4597</v>
      </c>
      <c r="C2260" s="3" t="s">
        <v>4598</v>
      </c>
      <c r="D2260" s="12">
        <v>2200</v>
      </c>
      <c r="E2260" s="12">
        <v>3223</v>
      </c>
      <c r="F2260" t="s">
        <v>16</v>
      </c>
      <c r="G2260" t="s">
        <v>17</v>
      </c>
      <c r="H2260" t="s">
        <v>18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4444</v>
      </c>
      <c r="O2260" s="8">
        <f>E2260/D2260*100</f>
        <v>146.5</v>
      </c>
      <c r="P2260" s="12">
        <f>E2260/L2260</f>
        <v>15.721951219512196</v>
      </c>
      <c r="Q2260" t="str">
        <f>LEFT(N2260,SEARCH("/",N2260,1)-1)</f>
        <v>games</v>
      </c>
      <c r="R2260" t="str">
        <f>RIGHT(N2260,LEN(N2260)-SEARCH("/",N2260,1))</f>
        <v>tabletop games</v>
      </c>
      <c r="S2260" s="15">
        <f t="shared" si="70"/>
        <v>42136.75100694444</v>
      </c>
      <c r="T2260" s="15">
        <f t="shared" si="71"/>
        <v>42166.75100694444</v>
      </c>
    </row>
    <row r="2261" spans="1:20" ht="60" x14ac:dyDescent="0.25">
      <c r="A2261">
        <v>2259</v>
      </c>
      <c r="B2261" s="3" t="s">
        <v>4599</v>
      </c>
      <c r="C2261" s="3" t="s">
        <v>4600</v>
      </c>
      <c r="D2261" s="12">
        <v>1000</v>
      </c>
      <c r="E2261" s="12">
        <v>18671</v>
      </c>
      <c r="F2261" t="s">
        <v>16</v>
      </c>
      <c r="G2261" t="s">
        <v>24</v>
      </c>
      <c r="H2261" t="s">
        <v>25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4444</v>
      </c>
      <c r="O2261" s="8">
        <f>E2261/D2261*100</f>
        <v>1867.1</v>
      </c>
      <c r="P2261" s="12">
        <f>E2261/L2261</f>
        <v>90.635922330097088</v>
      </c>
      <c r="Q2261" t="str">
        <f>LEFT(N2261,SEARCH("/",N2261,1)-1)</f>
        <v>games</v>
      </c>
      <c r="R2261" t="str">
        <f>RIGHT(N2261,LEN(N2261)-SEARCH("/",N2261,1))</f>
        <v>tabletop games</v>
      </c>
      <c r="S2261" s="15">
        <f t="shared" si="70"/>
        <v>42702.804814814815</v>
      </c>
      <c r="T2261" s="15">
        <f t="shared" si="71"/>
        <v>42712.804814814815</v>
      </c>
    </row>
    <row r="2262" spans="1:20" ht="60" x14ac:dyDescent="0.25">
      <c r="A2262">
        <v>2260</v>
      </c>
      <c r="B2262" s="3" t="s">
        <v>4601</v>
      </c>
      <c r="C2262" s="3" t="s">
        <v>4602</v>
      </c>
      <c r="D2262" s="12">
        <v>2500</v>
      </c>
      <c r="E2262" s="12">
        <v>8173</v>
      </c>
      <c r="F2262" t="s">
        <v>16</v>
      </c>
      <c r="G2262" t="s">
        <v>17</v>
      </c>
      <c r="H2262" t="s">
        <v>18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4444</v>
      </c>
      <c r="O2262" s="8">
        <f>E2262/D2262*100</f>
        <v>326.92</v>
      </c>
      <c r="P2262" s="12">
        <f>E2262/L2262</f>
        <v>97.297619047619051</v>
      </c>
      <c r="Q2262" t="str">
        <f>LEFT(N2262,SEARCH("/",N2262,1)-1)</f>
        <v>games</v>
      </c>
      <c r="R2262" t="str">
        <f>RIGHT(N2262,LEN(N2262)-SEARCH("/",N2262,1))</f>
        <v>tabletop games</v>
      </c>
      <c r="S2262" s="15">
        <f t="shared" si="70"/>
        <v>41695.016782407409</v>
      </c>
      <c r="T2262" s="15">
        <f t="shared" si="71"/>
        <v>41724.975115740745</v>
      </c>
    </row>
    <row r="2263" spans="1:20" ht="60" x14ac:dyDescent="0.25">
      <c r="A2263">
        <v>2261</v>
      </c>
      <c r="B2263" s="3" t="s">
        <v>4603</v>
      </c>
      <c r="C2263" s="3" t="s">
        <v>4604</v>
      </c>
      <c r="D2263" s="12">
        <v>1000</v>
      </c>
      <c r="E2263" s="12">
        <v>7795</v>
      </c>
      <c r="F2263" t="s">
        <v>16</v>
      </c>
      <c r="G2263" t="s">
        <v>50</v>
      </c>
      <c r="H2263" t="s">
        <v>51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4444</v>
      </c>
      <c r="O2263" s="8">
        <f>E2263/D2263*100</f>
        <v>779.5</v>
      </c>
      <c r="P2263" s="12">
        <f>E2263/L2263</f>
        <v>37.11904761904762</v>
      </c>
      <c r="Q2263" t="str">
        <f>LEFT(N2263,SEARCH("/",N2263,1)-1)</f>
        <v>games</v>
      </c>
      <c r="R2263" t="str">
        <f>RIGHT(N2263,LEN(N2263)-SEARCH("/",N2263,1))</f>
        <v>tabletop games</v>
      </c>
      <c r="S2263" s="15">
        <f t="shared" si="70"/>
        <v>42759.724768518514</v>
      </c>
      <c r="T2263" s="15">
        <f t="shared" si="71"/>
        <v>42780.724768518514</v>
      </c>
    </row>
    <row r="2264" spans="1:20" ht="45" x14ac:dyDescent="0.25">
      <c r="A2264">
        <v>2262</v>
      </c>
      <c r="B2264" s="3" t="s">
        <v>4605</v>
      </c>
      <c r="C2264" s="3" t="s">
        <v>4606</v>
      </c>
      <c r="D2264" s="12">
        <v>3300</v>
      </c>
      <c r="E2264" s="12">
        <v>5087</v>
      </c>
      <c r="F2264" t="s">
        <v>16</v>
      </c>
      <c r="G2264" t="s">
        <v>17</v>
      </c>
      <c r="H2264" t="s">
        <v>18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4444</v>
      </c>
      <c r="O2264" s="8">
        <f>E2264/D2264*100</f>
        <v>154.15151515151516</v>
      </c>
      <c r="P2264" s="12">
        <f>E2264/L2264</f>
        <v>28.104972375690608</v>
      </c>
      <c r="Q2264" t="str">
        <f>LEFT(N2264,SEARCH("/",N2264,1)-1)</f>
        <v>games</v>
      </c>
      <c r="R2264" t="str">
        <f>RIGHT(N2264,LEN(N2264)-SEARCH("/",N2264,1))</f>
        <v>tabletop games</v>
      </c>
      <c r="S2264" s="15">
        <f t="shared" si="70"/>
        <v>41926.585162037038</v>
      </c>
      <c r="T2264" s="15">
        <f t="shared" si="71"/>
        <v>41961</v>
      </c>
    </row>
    <row r="2265" spans="1:20" ht="45" x14ac:dyDescent="0.25">
      <c r="A2265">
        <v>2263</v>
      </c>
      <c r="B2265" s="3" t="s">
        <v>4607</v>
      </c>
      <c r="C2265" s="3" t="s">
        <v>4608</v>
      </c>
      <c r="D2265" s="12">
        <v>7500</v>
      </c>
      <c r="E2265" s="12">
        <v>8666</v>
      </c>
      <c r="F2265" t="s">
        <v>16</v>
      </c>
      <c r="G2265" t="s">
        <v>476</v>
      </c>
      <c r="H2265" t="s">
        <v>477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4444</v>
      </c>
      <c r="O2265" s="8">
        <f>E2265/D2265*100</f>
        <v>115.54666666666667</v>
      </c>
      <c r="P2265" s="12">
        <f>E2265/L2265</f>
        <v>144.43333333333334</v>
      </c>
      <c r="Q2265" t="str">
        <f>LEFT(N2265,SEARCH("/",N2265,1)-1)</f>
        <v>games</v>
      </c>
      <c r="R2265" t="str">
        <f>RIGHT(N2265,LEN(N2265)-SEARCH("/",N2265,1))</f>
        <v>tabletop games</v>
      </c>
      <c r="S2265" s="15">
        <f t="shared" si="70"/>
        <v>42014.832326388889</v>
      </c>
      <c r="T2265" s="15">
        <f t="shared" si="71"/>
        <v>42035.832326388889</v>
      </c>
    </row>
    <row r="2266" spans="1:20" ht="60" x14ac:dyDescent="0.25">
      <c r="A2266">
        <v>2264</v>
      </c>
      <c r="B2266" s="3" t="s">
        <v>4609</v>
      </c>
      <c r="C2266" s="3" t="s">
        <v>4610</v>
      </c>
      <c r="D2266" s="12">
        <v>6000</v>
      </c>
      <c r="E2266" s="12">
        <v>10802</v>
      </c>
      <c r="F2266" t="s">
        <v>16</v>
      </c>
      <c r="G2266" t="s">
        <v>17</v>
      </c>
      <c r="H2266" t="s">
        <v>18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4444</v>
      </c>
      <c r="O2266" s="8">
        <f>E2266/D2266*100</f>
        <v>180.03333333333333</v>
      </c>
      <c r="P2266" s="12">
        <f>E2266/L2266</f>
        <v>24.274157303370785</v>
      </c>
      <c r="Q2266" t="str">
        <f>LEFT(N2266,SEARCH("/",N2266,1)-1)</f>
        <v>games</v>
      </c>
      <c r="R2266" t="str">
        <f>RIGHT(N2266,LEN(N2266)-SEARCH("/",N2266,1))</f>
        <v>tabletop games</v>
      </c>
      <c r="S2266" s="15">
        <f t="shared" si="70"/>
        <v>42496.582337962958</v>
      </c>
      <c r="T2266" s="15">
        <f t="shared" si="71"/>
        <v>42513.125</v>
      </c>
    </row>
    <row r="2267" spans="1:20" ht="60" x14ac:dyDescent="0.25">
      <c r="A2267">
        <v>2265</v>
      </c>
      <c r="B2267" s="3" t="s">
        <v>4611</v>
      </c>
      <c r="C2267" s="3" t="s">
        <v>4612</v>
      </c>
      <c r="D2267" s="12">
        <v>200</v>
      </c>
      <c r="E2267" s="12">
        <v>597</v>
      </c>
      <c r="F2267" t="s">
        <v>16</v>
      </c>
      <c r="G2267" t="s">
        <v>24</v>
      </c>
      <c r="H2267" t="s">
        <v>25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4444</v>
      </c>
      <c r="O2267" s="8">
        <f>E2267/D2267*100</f>
        <v>298.5</v>
      </c>
      <c r="P2267" s="12">
        <f>E2267/L2267</f>
        <v>35.117647058823529</v>
      </c>
      <c r="Q2267" t="str">
        <f>LEFT(N2267,SEARCH("/",N2267,1)-1)</f>
        <v>games</v>
      </c>
      <c r="R2267" t="str">
        <f>RIGHT(N2267,LEN(N2267)-SEARCH("/",N2267,1))</f>
        <v>tabletop games</v>
      </c>
      <c r="S2267" s="15">
        <f t="shared" si="70"/>
        <v>42689.853090277778</v>
      </c>
      <c r="T2267" s="15">
        <f t="shared" si="71"/>
        <v>42696.853090277778</v>
      </c>
    </row>
    <row r="2268" spans="1:20" ht="45" x14ac:dyDescent="0.25">
      <c r="A2268">
        <v>2266</v>
      </c>
      <c r="B2268" s="3" t="s">
        <v>4613</v>
      </c>
      <c r="C2268" s="3" t="s">
        <v>4614</v>
      </c>
      <c r="D2268" s="12">
        <v>1500</v>
      </c>
      <c r="E2268" s="12">
        <v>4804</v>
      </c>
      <c r="F2268" t="s">
        <v>16</v>
      </c>
      <c r="G2268" t="s">
        <v>17</v>
      </c>
      <c r="H2268" t="s">
        <v>18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4444</v>
      </c>
      <c r="O2268" s="8">
        <f>E2268/D2268*100</f>
        <v>320.26666666666665</v>
      </c>
      <c r="P2268" s="12">
        <f>E2268/L2268</f>
        <v>24.762886597938145</v>
      </c>
      <c r="Q2268" t="str">
        <f>LEFT(N2268,SEARCH("/",N2268,1)-1)</f>
        <v>games</v>
      </c>
      <c r="R2268" t="str">
        <f>RIGHT(N2268,LEN(N2268)-SEARCH("/",N2268,1))</f>
        <v>tabletop games</v>
      </c>
      <c r="S2268" s="15">
        <f t="shared" si="70"/>
        <v>42469.874907407408</v>
      </c>
      <c r="T2268" s="15">
        <f t="shared" si="71"/>
        <v>42487.083333333328</v>
      </c>
    </row>
    <row r="2269" spans="1:20" ht="60" x14ac:dyDescent="0.25">
      <c r="A2269">
        <v>2267</v>
      </c>
      <c r="B2269" s="3" t="s">
        <v>4615</v>
      </c>
      <c r="C2269" s="3" t="s">
        <v>4616</v>
      </c>
      <c r="D2269" s="12">
        <v>20000</v>
      </c>
      <c r="E2269" s="12">
        <v>76105</v>
      </c>
      <c r="F2269" t="s">
        <v>16</v>
      </c>
      <c r="G2269" t="s">
        <v>17</v>
      </c>
      <c r="H2269" t="s">
        <v>18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4444</v>
      </c>
      <c r="O2269" s="8">
        <f>E2269/D2269*100</f>
        <v>380.52499999999998</v>
      </c>
      <c r="P2269" s="12">
        <f>E2269/L2269</f>
        <v>188.37871287128712</v>
      </c>
      <c r="Q2269" t="str">
        <f>LEFT(N2269,SEARCH("/",N2269,1)-1)</f>
        <v>games</v>
      </c>
      <c r="R2269" t="str">
        <f>RIGHT(N2269,LEN(N2269)-SEARCH("/",N2269,1))</f>
        <v>tabletop games</v>
      </c>
      <c r="S2269" s="15">
        <f t="shared" si="70"/>
        <v>41968.829826388886</v>
      </c>
      <c r="T2269" s="15">
        <f t="shared" si="71"/>
        <v>41994.041666666672</v>
      </c>
    </row>
    <row r="2270" spans="1:20" ht="60" x14ac:dyDescent="0.25">
      <c r="A2270">
        <v>2268</v>
      </c>
      <c r="B2270" s="3" t="s">
        <v>4617</v>
      </c>
      <c r="C2270" s="3" t="s">
        <v>4618</v>
      </c>
      <c r="D2270" s="12">
        <v>28000</v>
      </c>
      <c r="E2270" s="12">
        <v>28728</v>
      </c>
      <c r="F2270" t="s">
        <v>16</v>
      </c>
      <c r="G2270" t="s">
        <v>17</v>
      </c>
      <c r="H2270" t="s">
        <v>18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4444</v>
      </c>
      <c r="O2270" s="8">
        <f>E2270/D2270*100</f>
        <v>102.60000000000001</v>
      </c>
      <c r="P2270" s="12">
        <f>E2270/L2270</f>
        <v>148.08247422680412</v>
      </c>
      <c r="Q2270" t="str">
        <f>LEFT(N2270,SEARCH("/",N2270,1)-1)</f>
        <v>games</v>
      </c>
      <c r="R2270" t="str">
        <f>RIGHT(N2270,LEN(N2270)-SEARCH("/",N2270,1))</f>
        <v>tabletop games</v>
      </c>
      <c r="S2270" s="15">
        <f t="shared" si="70"/>
        <v>42776.082349537035</v>
      </c>
      <c r="T2270" s="15">
        <f t="shared" si="71"/>
        <v>42806.082349537035</v>
      </c>
    </row>
    <row r="2271" spans="1:20" ht="45" x14ac:dyDescent="0.25">
      <c r="A2271">
        <v>2269</v>
      </c>
      <c r="B2271" s="3" t="s">
        <v>4619</v>
      </c>
      <c r="C2271" s="3" t="s">
        <v>4620</v>
      </c>
      <c r="D2271" s="12">
        <v>2500</v>
      </c>
      <c r="E2271" s="12">
        <v>45041</v>
      </c>
      <c r="F2271" t="s">
        <v>16</v>
      </c>
      <c r="G2271" t="s">
        <v>17</v>
      </c>
      <c r="H2271" t="s">
        <v>18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4444</v>
      </c>
      <c r="O2271" s="8">
        <f>E2271/D2271*100</f>
        <v>1801.64</v>
      </c>
      <c r="P2271" s="12">
        <f>E2271/L2271</f>
        <v>49.934589800443462</v>
      </c>
      <c r="Q2271" t="str">
        <f>LEFT(N2271,SEARCH("/",N2271,1)-1)</f>
        <v>games</v>
      </c>
      <c r="R2271" t="str">
        <f>RIGHT(N2271,LEN(N2271)-SEARCH("/",N2271,1))</f>
        <v>tabletop games</v>
      </c>
      <c r="S2271" s="15">
        <f t="shared" si="70"/>
        <v>42776.704432870371</v>
      </c>
      <c r="T2271" s="15">
        <f t="shared" si="71"/>
        <v>42801.208333333328</v>
      </c>
    </row>
    <row r="2272" spans="1:20" ht="45" x14ac:dyDescent="0.25">
      <c r="A2272">
        <v>2270</v>
      </c>
      <c r="B2272" s="3" t="s">
        <v>4621</v>
      </c>
      <c r="C2272" s="3" t="s">
        <v>4622</v>
      </c>
      <c r="D2272" s="12">
        <v>25000</v>
      </c>
      <c r="E2272" s="12">
        <v>180062</v>
      </c>
      <c r="F2272" t="s">
        <v>16</v>
      </c>
      <c r="G2272" t="s">
        <v>17</v>
      </c>
      <c r="H2272" t="s">
        <v>18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4444</v>
      </c>
      <c r="O2272" s="8">
        <f>E2272/D2272*100</f>
        <v>720.24800000000005</v>
      </c>
      <c r="P2272" s="12">
        <f>E2272/L2272</f>
        <v>107.82155688622754</v>
      </c>
      <c r="Q2272" t="str">
        <f>LEFT(N2272,SEARCH("/",N2272,1)-1)</f>
        <v>games</v>
      </c>
      <c r="R2272" t="str">
        <f>RIGHT(N2272,LEN(N2272)-SEARCH("/",N2272,1))</f>
        <v>tabletop games</v>
      </c>
      <c r="S2272" s="15">
        <f t="shared" si="70"/>
        <v>42725.869363425925</v>
      </c>
      <c r="T2272" s="15">
        <f t="shared" si="71"/>
        <v>42745.915972222225</v>
      </c>
    </row>
    <row r="2273" spans="1:20" ht="60" x14ac:dyDescent="0.25">
      <c r="A2273">
        <v>2271</v>
      </c>
      <c r="B2273" s="3" t="s">
        <v>4623</v>
      </c>
      <c r="C2273" s="3" t="s">
        <v>4624</v>
      </c>
      <c r="D2273" s="12">
        <v>20000</v>
      </c>
      <c r="E2273" s="12">
        <v>56618</v>
      </c>
      <c r="F2273" t="s">
        <v>16</v>
      </c>
      <c r="G2273" t="s">
        <v>17</v>
      </c>
      <c r="H2273" t="s">
        <v>18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4444</v>
      </c>
      <c r="O2273" s="8">
        <f>E2273/D2273*100</f>
        <v>283.09000000000003</v>
      </c>
      <c r="P2273" s="12">
        <f>E2273/L2273</f>
        <v>42.63403614457831</v>
      </c>
      <c r="Q2273" t="str">
        <f>LEFT(N2273,SEARCH("/",N2273,1)-1)</f>
        <v>games</v>
      </c>
      <c r="R2273" t="str">
        <f>RIGHT(N2273,LEN(N2273)-SEARCH("/",N2273,1))</f>
        <v>tabletop games</v>
      </c>
      <c r="S2273" s="15">
        <f t="shared" si="70"/>
        <v>42684.000046296293</v>
      </c>
      <c r="T2273" s="15">
        <f t="shared" si="71"/>
        <v>42714.000046296293</v>
      </c>
    </row>
    <row r="2274" spans="1:20" ht="45" x14ac:dyDescent="0.25">
      <c r="A2274">
        <v>2272</v>
      </c>
      <c r="B2274" s="3" t="s">
        <v>4625</v>
      </c>
      <c r="C2274" s="3" t="s">
        <v>4626</v>
      </c>
      <c r="D2274" s="12">
        <v>1000</v>
      </c>
      <c r="E2274" s="12">
        <v>13566</v>
      </c>
      <c r="F2274" t="s">
        <v>16</v>
      </c>
      <c r="G2274" t="s">
        <v>17</v>
      </c>
      <c r="H2274" t="s">
        <v>18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4444</v>
      </c>
      <c r="O2274" s="8">
        <f>E2274/D2274*100</f>
        <v>1356.6000000000001</v>
      </c>
      <c r="P2274" s="12">
        <f>E2274/L2274</f>
        <v>14.370762711864407</v>
      </c>
      <c r="Q2274" t="str">
        <f>LEFT(N2274,SEARCH("/",N2274,1)-1)</f>
        <v>games</v>
      </c>
      <c r="R2274" t="str">
        <f>RIGHT(N2274,LEN(N2274)-SEARCH("/",N2274,1))</f>
        <v>tabletop games</v>
      </c>
      <c r="S2274" s="15">
        <f t="shared" si="70"/>
        <v>42315.699490740735</v>
      </c>
      <c r="T2274" s="15">
        <f t="shared" si="71"/>
        <v>42345.699490740735</v>
      </c>
    </row>
    <row r="2275" spans="1:20" ht="60" x14ac:dyDescent="0.25">
      <c r="A2275">
        <v>2273</v>
      </c>
      <c r="B2275" s="3" t="s">
        <v>4627</v>
      </c>
      <c r="C2275" s="3" t="s">
        <v>4628</v>
      </c>
      <c r="D2275" s="12">
        <v>2500</v>
      </c>
      <c r="E2275" s="12">
        <v>5509</v>
      </c>
      <c r="F2275" t="s">
        <v>16</v>
      </c>
      <c r="G2275" t="s">
        <v>159</v>
      </c>
      <c r="H2275" t="s">
        <v>160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4444</v>
      </c>
      <c r="O2275" s="8">
        <f>E2275/D2275*100</f>
        <v>220.35999999999999</v>
      </c>
      <c r="P2275" s="12">
        <f>E2275/L2275</f>
        <v>37.476190476190474</v>
      </c>
      <c r="Q2275" t="str">
        <f>LEFT(N2275,SEARCH("/",N2275,1)-1)</f>
        <v>games</v>
      </c>
      <c r="R2275" t="str">
        <f>RIGHT(N2275,LEN(N2275)-SEARCH("/",N2275,1))</f>
        <v>tabletop games</v>
      </c>
      <c r="S2275" s="15">
        <f t="shared" si="70"/>
        <v>42781.549097222218</v>
      </c>
      <c r="T2275" s="15">
        <f t="shared" si="71"/>
        <v>42806.507430555561</v>
      </c>
    </row>
    <row r="2276" spans="1:20" ht="60" x14ac:dyDescent="0.25">
      <c r="A2276">
        <v>2274</v>
      </c>
      <c r="B2276" s="3" t="s">
        <v>4629</v>
      </c>
      <c r="C2276" s="3" t="s">
        <v>4630</v>
      </c>
      <c r="D2276" s="12">
        <v>2500</v>
      </c>
      <c r="E2276" s="12">
        <v>2990</v>
      </c>
      <c r="F2276" t="s">
        <v>16</v>
      </c>
      <c r="G2276" t="s">
        <v>17</v>
      </c>
      <c r="H2276" t="s">
        <v>18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4444</v>
      </c>
      <c r="O2276" s="8">
        <f>E2276/D2276*100</f>
        <v>119.6</v>
      </c>
      <c r="P2276" s="12">
        <f>E2276/L2276</f>
        <v>30.202020202020201</v>
      </c>
      <c r="Q2276" t="str">
        <f>LEFT(N2276,SEARCH("/",N2276,1)-1)</f>
        <v>games</v>
      </c>
      <c r="R2276" t="str">
        <f>RIGHT(N2276,LEN(N2276)-SEARCH("/",N2276,1))</f>
        <v>tabletop games</v>
      </c>
      <c r="S2276" s="15">
        <f t="shared" si="70"/>
        <v>41663.500659722224</v>
      </c>
      <c r="T2276" s="15">
        <f t="shared" si="71"/>
        <v>41693.500659722224</v>
      </c>
    </row>
    <row r="2277" spans="1:20" ht="45" x14ac:dyDescent="0.25">
      <c r="A2277">
        <v>2275</v>
      </c>
      <c r="B2277" s="3" t="s">
        <v>4631</v>
      </c>
      <c r="C2277" s="3" t="s">
        <v>4632</v>
      </c>
      <c r="D2277" s="12">
        <v>650</v>
      </c>
      <c r="E2277" s="12">
        <v>2650.5</v>
      </c>
      <c r="F2277" t="s">
        <v>16</v>
      </c>
      <c r="G2277" t="s">
        <v>24</v>
      </c>
      <c r="H2277" t="s">
        <v>25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4444</v>
      </c>
      <c r="O2277" s="8">
        <f>E2277/D2277*100</f>
        <v>407.76923076923077</v>
      </c>
      <c r="P2277" s="12">
        <f>E2277/L2277</f>
        <v>33.550632911392405</v>
      </c>
      <c r="Q2277" t="str">
        <f>LEFT(N2277,SEARCH("/",N2277,1)-1)</f>
        <v>games</v>
      </c>
      <c r="R2277" t="str">
        <f>RIGHT(N2277,LEN(N2277)-SEARCH("/",N2277,1))</f>
        <v>tabletop games</v>
      </c>
      <c r="S2277" s="15">
        <f t="shared" si="70"/>
        <v>41965.616655092599</v>
      </c>
      <c r="T2277" s="15">
        <f t="shared" si="71"/>
        <v>41995.616655092599</v>
      </c>
    </row>
    <row r="2278" spans="1:20" ht="60" x14ac:dyDescent="0.25">
      <c r="A2278">
        <v>2276</v>
      </c>
      <c r="B2278" s="3" t="s">
        <v>4633</v>
      </c>
      <c r="C2278" s="3" t="s">
        <v>4634</v>
      </c>
      <c r="D2278" s="12">
        <v>4589</v>
      </c>
      <c r="E2278" s="12">
        <v>4856</v>
      </c>
      <c r="F2278" t="s">
        <v>16</v>
      </c>
      <c r="G2278" t="s">
        <v>17</v>
      </c>
      <c r="H2278" t="s">
        <v>18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4444</v>
      </c>
      <c r="O2278" s="8">
        <f>E2278/D2278*100</f>
        <v>105.81826105905425</v>
      </c>
      <c r="P2278" s="12">
        <f>E2278/L2278</f>
        <v>64.74666666666667</v>
      </c>
      <c r="Q2278" t="str">
        <f>LEFT(N2278,SEARCH("/",N2278,1)-1)</f>
        <v>games</v>
      </c>
      <c r="R2278" t="str">
        <f>RIGHT(N2278,LEN(N2278)-SEARCH("/",N2278,1))</f>
        <v>tabletop games</v>
      </c>
      <c r="S2278" s="15">
        <f t="shared" si="70"/>
        <v>41614.651493055557</v>
      </c>
      <c r="T2278" s="15">
        <f t="shared" si="71"/>
        <v>41644.651493055557</v>
      </c>
    </row>
    <row r="2279" spans="1:20" ht="60" x14ac:dyDescent="0.25">
      <c r="A2279">
        <v>2277</v>
      </c>
      <c r="B2279" s="3" t="s">
        <v>4635</v>
      </c>
      <c r="C2279" s="3" t="s">
        <v>4636</v>
      </c>
      <c r="D2279" s="12">
        <v>8500</v>
      </c>
      <c r="E2279" s="12">
        <v>11992</v>
      </c>
      <c r="F2279" t="s">
        <v>16</v>
      </c>
      <c r="G2279" t="s">
        <v>17</v>
      </c>
      <c r="H2279" t="s">
        <v>18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4444</v>
      </c>
      <c r="O2279" s="8">
        <f>E2279/D2279*100</f>
        <v>141.08235294117648</v>
      </c>
      <c r="P2279" s="12">
        <f>E2279/L2279</f>
        <v>57.932367149758456</v>
      </c>
      <c r="Q2279" t="str">
        <f>LEFT(N2279,SEARCH("/",N2279,1)-1)</f>
        <v>games</v>
      </c>
      <c r="R2279" t="str">
        <f>RIGHT(N2279,LEN(N2279)-SEARCH("/",N2279,1))</f>
        <v>tabletop games</v>
      </c>
      <c r="S2279" s="15">
        <f t="shared" si="70"/>
        <v>40936.678506944445</v>
      </c>
      <c r="T2279" s="15">
        <f t="shared" si="71"/>
        <v>40966.678506944445</v>
      </c>
    </row>
    <row r="2280" spans="1:20" ht="45" x14ac:dyDescent="0.25">
      <c r="A2280">
        <v>2278</v>
      </c>
      <c r="B2280" s="3" t="s">
        <v>4637</v>
      </c>
      <c r="C2280" s="3" t="s">
        <v>4638</v>
      </c>
      <c r="D2280" s="12">
        <v>2000</v>
      </c>
      <c r="E2280" s="12">
        <v>5414</v>
      </c>
      <c r="F2280" t="s">
        <v>16</v>
      </c>
      <c r="G2280" t="s">
        <v>1224</v>
      </c>
      <c r="H2280" t="s">
        <v>55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4444</v>
      </c>
      <c r="O2280" s="8">
        <f>E2280/D2280*100</f>
        <v>270.7</v>
      </c>
      <c r="P2280" s="12">
        <f>E2280/L2280</f>
        <v>53.078431372549019</v>
      </c>
      <c r="Q2280" t="str">
        <f>LEFT(N2280,SEARCH("/",N2280,1)-1)</f>
        <v>games</v>
      </c>
      <c r="R2280" t="str">
        <f>RIGHT(N2280,LEN(N2280)-SEARCH("/",N2280,1))</f>
        <v>tabletop games</v>
      </c>
      <c r="S2280" s="15">
        <f t="shared" si="70"/>
        <v>42338.709108796291</v>
      </c>
      <c r="T2280" s="15">
        <f t="shared" si="71"/>
        <v>42372.957638888889</v>
      </c>
    </row>
    <row r="2281" spans="1:20" ht="60" x14ac:dyDescent="0.25">
      <c r="A2281">
        <v>2279</v>
      </c>
      <c r="B2281" s="3" t="s">
        <v>4639</v>
      </c>
      <c r="C2281" s="3" t="s">
        <v>4640</v>
      </c>
      <c r="D2281" s="12">
        <v>1000</v>
      </c>
      <c r="E2281" s="12">
        <v>1538</v>
      </c>
      <c r="F2281" t="s">
        <v>16</v>
      </c>
      <c r="G2281" t="s">
        <v>17</v>
      </c>
      <c r="H2281" t="s">
        <v>18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4444</v>
      </c>
      <c r="O2281" s="8">
        <f>E2281/D2281*100</f>
        <v>153.80000000000001</v>
      </c>
      <c r="P2281" s="12">
        <f>E2281/L2281</f>
        <v>48.0625</v>
      </c>
      <c r="Q2281" t="str">
        <f>LEFT(N2281,SEARCH("/",N2281,1)-1)</f>
        <v>games</v>
      </c>
      <c r="R2281" t="str">
        <f>RIGHT(N2281,LEN(N2281)-SEARCH("/",N2281,1))</f>
        <v>tabletop games</v>
      </c>
      <c r="S2281" s="15">
        <f t="shared" si="70"/>
        <v>42020.806701388887</v>
      </c>
      <c r="T2281" s="15">
        <f t="shared" si="71"/>
        <v>42039.166666666672</v>
      </c>
    </row>
    <row r="2282" spans="1:20" ht="60" x14ac:dyDescent="0.25">
      <c r="A2282">
        <v>2280</v>
      </c>
      <c r="B2282" s="3" t="s">
        <v>4641</v>
      </c>
      <c r="C2282" s="3" t="s">
        <v>4642</v>
      </c>
      <c r="D2282" s="12">
        <v>9800</v>
      </c>
      <c r="E2282" s="12">
        <v>39550.5</v>
      </c>
      <c r="F2282" t="s">
        <v>16</v>
      </c>
      <c r="G2282" t="s">
        <v>17</v>
      </c>
      <c r="H2282" t="s">
        <v>18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4444</v>
      </c>
      <c r="O2282" s="8">
        <f>E2282/D2282*100</f>
        <v>403.57653061224488</v>
      </c>
      <c r="P2282" s="12">
        <f>E2282/L2282</f>
        <v>82.396874999999994</v>
      </c>
      <c r="Q2282" t="str">
        <f>LEFT(N2282,SEARCH("/",N2282,1)-1)</f>
        <v>games</v>
      </c>
      <c r="R2282" t="str">
        <f>RIGHT(N2282,LEN(N2282)-SEARCH("/",N2282,1))</f>
        <v>tabletop games</v>
      </c>
      <c r="S2282" s="15">
        <f t="shared" si="70"/>
        <v>42234.624895833331</v>
      </c>
      <c r="T2282" s="15">
        <f t="shared" si="71"/>
        <v>42264.624895833331</v>
      </c>
    </row>
    <row r="2283" spans="1:20" ht="60" x14ac:dyDescent="0.25">
      <c r="A2283">
        <v>2281</v>
      </c>
      <c r="B2283" s="3" t="s">
        <v>4643</v>
      </c>
      <c r="C2283" s="3" t="s">
        <v>4644</v>
      </c>
      <c r="D2283" s="12">
        <v>300</v>
      </c>
      <c r="E2283" s="12">
        <v>555</v>
      </c>
      <c r="F2283" t="s">
        <v>16</v>
      </c>
      <c r="G2283" t="s">
        <v>17</v>
      </c>
      <c r="H2283" t="s">
        <v>18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1614</v>
      </c>
      <c r="O2283" s="8">
        <f>E2283/D2283*100</f>
        <v>185</v>
      </c>
      <c r="P2283" s="12">
        <f>E2283/L2283</f>
        <v>50.454545454545453</v>
      </c>
      <c r="Q2283" t="str">
        <f>LEFT(N2283,SEARCH("/",N2283,1)-1)</f>
        <v>music</v>
      </c>
      <c r="R2283" t="str">
        <f>RIGHT(N2283,LEN(N2283)-SEARCH("/",N2283,1))</f>
        <v>rock</v>
      </c>
      <c r="S2283" s="15">
        <f t="shared" si="70"/>
        <v>40687.285844907405</v>
      </c>
      <c r="T2283" s="15">
        <f t="shared" si="71"/>
        <v>40749.284722222219</v>
      </c>
    </row>
    <row r="2284" spans="1:20" ht="45" x14ac:dyDescent="0.25">
      <c r="A2284">
        <v>2282</v>
      </c>
      <c r="B2284" s="3" t="s">
        <v>4645</v>
      </c>
      <c r="C2284" s="3" t="s">
        <v>4646</v>
      </c>
      <c r="D2284" s="12">
        <v>750</v>
      </c>
      <c r="E2284" s="12">
        <v>1390</v>
      </c>
      <c r="F2284" t="s">
        <v>16</v>
      </c>
      <c r="G2284" t="s">
        <v>17</v>
      </c>
      <c r="H2284" t="s">
        <v>18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1614</v>
      </c>
      <c r="O2284" s="8">
        <f>E2284/D2284*100</f>
        <v>185.33333333333331</v>
      </c>
      <c r="P2284" s="12">
        <f>E2284/L2284</f>
        <v>115.83333333333333</v>
      </c>
      <c r="Q2284" t="str">
        <f>LEFT(N2284,SEARCH("/",N2284,1)-1)</f>
        <v>music</v>
      </c>
      <c r="R2284" t="str">
        <f>RIGHT(N2284,LEN(N2284)-SEARCH("/",N2284,1))</f>
        <v>rock</v>
      </c>
      <c r="S2284" s="15">
        <f t="shared" si="70"/>
        <v>42323.17460648148</v>
      </c>
      <c r="T2284" s="15">
        <f t="shared" si="71"/>
        <v>42383.17460648148</v>
      </c>
    </row>
    <row r="2285" spans="1:20" ht="60" x14ac:dyDescent="0.25">
      <c r="A2285">
        <v>2283</v>
      </c>
      <c r="B2285" s="3" t="s">
        <v>4647</v>
      </c>
      <c r="C2285" s="3" t="s">
        <v>4648</v>
      </c>
      <c r="D2285" s="12">
        <v>3000</v>
      </c>
      <c r="E2285" s="12">
        <v>3025.66</v>
      </c>
      <c r="F2285" t="s">
        <v>16</v>
      </c>
      <c r="G2285" t="s">
        <v>17</v>
      </c>
      <c r="H2285" t="s">
        <v>18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1614</v>
      </c>
      <c r="O2285" s="8">
        <f>E2285/D2285*100</f>
        <v>100.85533333333332</v>
      </c>
      <c r="P2285" s="12">
        <f>E2285/L2285</f>
        <v>63.03458333333333</v>
      </c>
      <c r="Q2285" t="str">
        <f>LEFT(N2285,SEARCH("/",N2285,1)-1)</f>
        <v>music</v>
      </c>
      <c r="R2285" t="str">
        <f>RIGHT(N2285,LEN(N2285)-SEARCH("/",N2285,1))</f>
        <v>rock</v>
      </c>
      <c r="S2285" s="15">
        <f t="shared" si="70"/>
        <v>40978.125046296293</v>
      </c>
      <c r="T2285" s="15">
        <f t="shared" si="71"/>
        <v>41038.083379629628</v>
      </c>
    </row>
    <row r="2286" spans="1:20" ht="30" x14ac:dyDescent="0.25">
      <c r="A2286">
        <v>2284</v>
      </c>
      <c r="B2286" s="3" t="s">
        <v>4649</v>
      </c>
      <c r="C2286" s="3" t="s">
        <v>4650</v>
      </c>
      <c r="D2286" s="12">
        <v>6000</v>
      </c>
      <c r="E2286" s="12">
        <v>6373.27</v>
      </c>
      <c r="F2286" t="s">
        <v>16</v>
      </c>
      <c r="G2286" t="s">
        <v>17</v>
      </c>
      <c r="H2286" t="s">
        <v>18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1614</v>
      </c>
      <c r="O2286" s="8">
        <f>E2286/D2286*100</f>
        <v>106.22116666666668</v>
      </c>
      <c r="P2286" s="12">
        <f>E2286/L2286</f>
        <v>108.02152542372882</v>
      </c>
      <c r="Q2286" t="str">
        <f>LEFT(N2286,SEARCH("/",N2286,1)-1)</f>
        <v>music</v>
      </c>
      <c r="R2286" t="str">
        <f>RIGHT(N2286,LEN(N2286)-SEARCH("/",N2286,1))</f>
        <v>rock</v>
      </c>
      <c r="S2286" s="15">
        <f t="shared" si="70"/>
        <v>40585.796817129631</v>
      </c>
      <c r="T2286" s="15">
        <f t="shared" si="71"/>
        <v>40614.166666666664</v>
      </c>
    </row>
    <row r="2287" spans="1:20" ht="60" x14ac:dyDescent="0.25">
      <c r="A2287">
        <v>2285</v>
      </c>
      <c r="B2287" s="3" t="s">
        <v>4651</v>
      </c>
      <c r="C2287" s="3" t="s">
        <v>4652</v>
      </c>
      <c r="D2287" s="12">
        <v>3000</v>
      </c>
      <c r="E2287" s="12">
        <v>3641</v>
      </c>
      <c r="F2287" t="s">
        <v>16</v>
      </c>
      <c r="G2287" t="s">
        <v>17</v>
      </c>
      <c r="H2287" t="s">
        <v>18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1614</v>
      </c>
      <c r="O2287" s="8">
        <f>E2287/D2287*100</f>
        <v>121.36666666666667</v>
      </c>
      <c r="P2287" s="12">
        <f>E2287/L2287</f>
        <v>46.088607594936711</v>
      </c>
      <c r="Q2287" t="str">
        <f>LEFT(N2287,SEARCH("/",N2287,1)-1)</f>
        <v>music</v>
      </c>
      <c r="R2287" t="str">
        <f>RIGHT(N2287,LEN(N2287)-SEARCH("/",N2287,1))</f>
        <v>rock</v>
      </c>
      <c r="S2287" s="15">
        <f t="shared" si="70"/>
        <v>41059.185682870368</v>
      </c>
      <c r="T2287" s="15">
        <f t="shared" si="71"/>
        <v>41089.185682870368</v>
      </c>
    </row>
    <row r="2288" spans="1:20" ht="45" x14ac:dyDescent="0.25">
      <c r="A2288">
        <v>2286</v>
      </c>
      <c r="B2288" s="3" t="s">
        <v>4653</v>
      </c>
      <c r="C2288" s="3" t="s">
        <v>4654</v>
      </c>
      <c r="D2288" s="12">
        <v>1500</v>
      </c>
      <c r="E2288" s="12">
        <v>1501</v>
      </c>
      <c r="F2288" t="s">
        <v>16</v>
      </c>
      <c r="G2288" t="s">
        <v>17</v>
      </c>
      <c r="H2288" t="s">
        <v>18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1614</v>
      </c>
      <c r="O2288" s="8">
        <f>E2288/D2288*100</f>
        <v>100.06666666666666</v>
      </c>
      <c r="P2288" s="12">
        <f>E2288/L2288</f>
        <v>107.21428571428571</v>
      </c>
      <c r="Q2288" t="str">
        <f>LEFT(N2288,SEARCH("/",N2288,1)-1)</f>
        <v>music</v>
      </c>
      <c r="R2288" t="str">
        <f>RIGHT(N2288,LEN(N2288)-SEARCH("/",N2288,1))</f>
        <v>rock</v>
      </c>
      <c r="S2288" s="15">
        <f t="shared" si="70"/>
        <v>41494.963587962964</v>
      </c>
      <c r="T2288" s="15">
        <f t="shared" si="71"/>
        <v>41523.165972222225</v>
      </c>
    </row>
    <row r="2289" spans="1:20" ht="45" x14ac:dyDescent="0.25">
      <c r="A2289">
        <v>2287</v>
      </c>
      <c r="B2289" s="3" t="s">
        <v>4655</v>
      </c>
      <c r="C2289" s="3" t="s">
        <v>4656</v>
      </c>
      <c r="D2289" s="12">
        <v>4500</v>
      </c>
      <c r="E2289" s="12">
        <v>5398.99</v>
      </c>
      <c r="F2289" t="s">
        <v>16</v>
      </c>
      <c r="G2289" t="s">
        <v>17</v>
      </c>
      <c r="H2289" t="s">
        <v>18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1614</v>
      </c>
      <c r="O2289" s="8">
        <f>E2289/D2289*100</f>
        <v>119.97755555555555</v>
      </c>
      <c r="P2289" s="12">
        <f>E2289/L2289</f>
        <v>50.9338679245283</v>
      </c>
      <c r="Q2289" t="str">
        <f>LEFT(N2289,SEARCH("/",N2289,1)-1)</f>
        <v>music</v>
      </c>
      <c r="R2289" t="str">
        <f>RIGHT(N2289,LEN(N2289)-SEARCH("/",N2289,1))</f>
        <v>rock</v>
      </c>
      <c r="S2289" s="15">
        <f t="shared" si="70"/>
        <v>41792.667361111111</v>
      </c>
      <c r="T2289" s="15">
        <f t="shared" si="71"/>
        <v>41813.667361111111</v>
      </c>
    </row>
    <row r="2290" spans="1:20" ht="60" x14ac:dyDescent="0.25">
      <c r="A2290">
        <v>2288</v>
      </c>
      <c r="B2290" s="3" t="s">
        <v>4657</v>
      </c>
      <c r="C2290" s="3" t="s">
        <v>4658</v>
      </c>
      <c r="D2290" s="12">
        <v>1000</v>
      </c>
      <c r="E2290" s="12">
        <v>1001</v>
      </c>
      <c r="F2290" t="s">
        <v>16</v>
      </c>
      <c r="G2290" t="s">
        <v>17</v>
      </c>
      <c r="H2290" t="s">
        <v>18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1614</v>
      </c>
      <c r="O2290" s="8">
        <f>E2290/D2290*100</f>
        <v>100.1</v>
      </c>
      <c r="P2290" s="12">
        <f>E2290/L2290</f>
        <v>40.04</v>
      </c>
      <c r="Q2290" t="str">
        <f>LEFT(N2290,SEARCH("/",N2290,1)-1)</f>
        <v>music</v>
      </c>
      <c r="R2290" t="str">
        <f>RIGHT(N2290,LEN(N2290)-SEARCH("/",N2290,1))</f>
        <v>rock</v>
      </c>
      <c r="S2290" s="15">
        <f t="shared" si="70"/>
        <v>41067.827418981484</v>
      </c>
      <c r="T2290" s="15">
        <f t="shared" si="71"/>
        <v>41086.75</v>
      </c>
    </row>
    <row r="2291" spans="1:20" ht="60" x14ac:dyDescent="0.25">
      <c r="A2291">
        <v>2289</v>
      </c>
      <c r="B2291" s="3" t="s">
        <v>4659</v>
      </c>
      <c r="C2291" s="3" t="s">
        <v>4660</v>
      </c>
      <c r="D2291" s="12">
        <v>1500</v>
      </c>
      <c r="E2291" s="12">
        <v>1611</v>
      </c>
      <c r="F2291" t="s">
        <v>16</v>
      </c>
      <c r="G2291" t="s">
        <v>17</v>
      </c>
      <c r="H2291" t="s">
        <v>18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1614</v>
      </c>
      <c r="O2291" s="8">
        <f>E2291/D2291*100</f>
        <v>107.4</v>
      </c>
      <c r="P2291" s="12">
        <f>E2291/L2291</f>
        <v>64.44</v>
      </c>
      <c r="Q2291" t="str">
        <f>LEFT(N2291,SEARCH("/",N2291,1)-1)</f>
        <v>music</v>
      </c>
      <c r="R2291" t="str">
        <f>RIGHT(N2291,LEN(N2291)-SEARCH("/",N2291,1))</f>
        <v>rock</v>
      </c>
      <c r="S2291" s="15">
        <f t="shared" si="70"/>
        <v>41571.998379629629</v>
      </c>
      <c r="T2291" s="15">
        <f t="shared" si="71"/>
        <v>41614.973611111112</v>
      </c>
    </row>
    <row r="2292" spans="1:20" ht="45" x14ac:dyDescent="0.25">
      <c r="A2292">
        <v>2290</v>
      </c>
      <c r="B2292" s="3" t="s">
        <v>4661</v>
      </c>
      <c r="C2292" s="3" t="s">
        <v>4662</v>
      </c>
      <c r="D2292" s="12">
        <v>1500</v>
      </c>
      <c r="E2292" s="12">
        <v>1561</v>
      </c>
      <c r="F2292" t="s">
        <v>16</v>
      </c>
      <c r="G2292" t="s">
        <v>17</v>
      </c>
      <c r="H2292" t="s">
        <v>18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1614</v>
      </c>
      <c r="O2292" s="8">
        <f>E2292/D2292*100</f>
        <v>104.06666666666666</v>
      </c>
      <c r="P2292" s="12">
        <f>E2292/L2292</f>
        <v>53.827586206896555</v>
      </c>
      <c r="Q2292" t="str">
        <f>LEFT(N2292,SEARCH("/",N2292,1)-1)</f>
        <v>music</v>
      </c>
      <c r="R2292" t="str">
        <f>RIGHT(N2292,LEN(N2292)-SEARCH("/",N2292,1))</f>
        <v>rock</v>
      </c>
      <c r="S2292" s="15">
        <f t="shared" si="70"/>
        <v>40070.253819444442</v>
      </c>
      <c r="T2292" s="15">
        <f t="shared" si="71"/>
        <v>40148.708333333336</v>
      </c>
    </row>
    <row r="2293" spans="1:20" ht="60" x14ac:dyDescent="0.25">
      <c r="A2293">
        <v>2291</v>
      </c>
      <c r="B2293" s="3" t="s">
        <v>4663</v>
      </c>
      <c r="C2293" s="3" t="s">
        <v>4664</v>
      </c>
      <c r="D2293" s="12">
        <v>2500</v>
      </c>
      <c r="E2293" s="12">
        <v>4320</v>
      </c>
      <c r="F2293" t="s">
        <v>16</v>
      </c>
      <c r="G2293" t="s">
        <v>17</v>
      </c>
      <c r="H2293" t="s">
        <v>18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1614</v>
      </c>
      <c r="O2293" s="8">
        <f>E2293/D2293*100</f>
        <v>172.8</v>
      </c>
      <c r="P2293" s="12">
        <f>E2293/L2293</f>
        <v>100.46511627906976</v>
      </c>
      <c r="Q2293" t="str">
        <f>LEFT(N2293,SEARCH("/",N2293,1)-1)</f>
        <v>music</v>
      </c>
      <c r="R2293" t="str">
        <f>RIGHT(N2293,LEN(N2293)-SEARCH("/",N2293,1))</f>
        <v>rock</v>
      </c>
      <c r="S2293" s="15">
        <f t="shared" si="70"/>
        <v>40987.977060185185</v>
      </c>
      <c r="T2293" s="15">
        <f t="shared" si="71"/>
        <v>41022.166666666664</v>
      </c>
    </row>
    <row r="2294" spans="1:20" ht="60" x14ac:dyDescent="0.25">
      <c r="A2294">
        <v>2292</v>
      </c>
      <c r="B2294" s="3" t="s">
        <v>4665</v>
      </c>
      <c r="C2294" s="3" t="s">
        <v>4666</v>
      </c>
      <c r="D2294" s="12">
        <v>2000</v>
      </c>
      <c r="E2294" s="12">
        <v>2145.0100000000002</v>
      </c>
      <c r="F2294" t="s">
        <v>16</v>
      </c>
      <c r="G2294" t="s">
        <v>17</v>
      </c>
      <c r="H2294" t="s">
        <v>18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1614</v>
      </c>
      <c r="O2294" s="8">
        <f>E2294/D2294*100</f>
        <v>107.2505</v>
      </c>
      <c r="P2294" s="12">
        <f>E2294/L2294</f>
        <v>46.630652173913049</v>
      </c>
      <c r="Q2294" t="str">
        <f>LEFT(N2294,SEARCH("/",N2294,1)-1)</f>
        <v>music</v>
      </c>
      <c r="R2294" t="str">
        <f>RIGHT(N2294,LEN(N2294)-SEARCH("/",N2294,1))</f>
        <v>rock</v>
      </c>
      <c r="S2294" s="15">
        <f t="shared" si="70"/>
        <v>40987.697638888887</v>
      </c>
      <c r="T2294" s="15">
        <f t="shared" si="71"/>
        <v>41017.697638888887</v>
      </c>
    </row>
    <row r="2295" spans="1:20" ht="30" x14ac:dyDescent="0.25">
      <c r="A2295">
        <v>2293</v>
      </c>
      <c r="B2295" s="3" t="s">
        <v>4667</v>
      </c>
      <c r="C2295" s="3" t="s">
        <v>4668</v>
      </c>
      <c r="D2295" s="12">
        <v>850</v>
      </c>
      <c r="E2295" s="12">
        <v>920</v>
      </c>
      <c r="F2295" t="s">
        <v>16</v>
      </c>
      <c r="G2295" t="s">
        <v>17</v>
      </c>
      <c r="H2295" t="s">
        <v>18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1614</v>
      </c>
      <c r="O2295" s="8">
        <f>E2295/D2295*100</f>
        <v>108.23529411764706</v>
      </c>
      <c r="P2295" s="12">
        <f>E2295/L2295</f>
        <v>34.074074074074076</v>
      </c>
      <c r="Q2295" t="str">
        <f>LEFT(N2295,SEARCH("/",N2295,1)-1)</f>
        <v>music</v>
      </c>
      <c r="R2295" t="str">
        <f>RIGHT(N2295,LEN(N2295)-SEARCH("/",N2295,1))</f>
        <v>rock</v>
      </c>
      <c r="S2295" s="15">
        <f t="shared" si="70"/>
        <v>41151.708321759259</v>
      </c>
      <c r="T2295" s="15">
        <f t="shared" si="71"/>
        <v>41177.165972222225</v>
      </c>
    </row>
    <row r="2296" spans="1:20" ht="60" x14ac:dyDescent="0.25">
      <c r="A2296">
        <v>2294</v>
      </c>
      <c r="B2296" s="3" t="s">
        <v>4669</v>
      </c>
      <c r="C2296" s="3" t="s">
        <v>4670</v>
      </c>
      <c r="D2296" s="12">
        <v>5000</v>
      </c>
      <c r="E2296" s="12">
        <v>7304.04</v>
      </c>
      <c r="F2296" t="s">
        <v>16</v>
      </c>
      <c r="G2296" t="s">
        <v>17</v>
      </c>
      <c r="H2296" t="s">
        <v>18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1614</v>
      </c>
      <c r="O2296" s="8">
        <f>E2296/D2296*100</f>
        <v>146.08079999999998</v>
      </c>
      <c r="P2296" s="12">
        <f>E2296/L2296</f>
        <v>65.214642857142863</v>
      </c>
      <c r="Q2296" t="str">
        <f>LEFT(N2296,SEARCH("/",N2296,1)-1)</f>
        <v>music</v>
      </c>
      <c r="R2296" t="str">
        <f>RIGHT(N2296,LEN(N2296)-SEARCH("/",N2296,1))</f>
        <v>rock</v>
      </c>
      <c r="S2296" s="15">
        <f t="shared" si="70"/>
        <v>41264.72314814815</v>
      </c>
      <c r="T2296" s="15">
        <f t="shared" si="71"/>
        <v>41294.72314814815</v>
      </c>
    </row>
    <row r="2297" spans="1:20" ht="60" x14ac:dyDescent="0.25">
      <c r="A2297">
        <v>2295</v>
      </c>
      <c r="B2297" s="3" t="s">
        <v>4671</v>
      </c>
      <c r="C2297" s="3" t="s">
        <v>4672</v>
      </c>
      <c r="D2297" s="12">
        <v>1200</v>
      </c>
      <c r="E2297" s="12">
        <v>1503</v>
      </c>
      <c r="F2297" t="s">
        <v>16</v>
      </c>
      <c r="G2297" t="s">
        <v>17</v>
      </c>
      <c r="H2297" t="s">
        <v>18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1614</v>
      </c>
      <c r="O2297" s="8">
        <f>E2297/D2297*100</f>
        <v>125.25</v>
      </c>
      <c r="P2297" s="12">
        <f>E2297/L2297</f>
        <v>44.205882352941174</v>
      </c>
      <c r="Q2297" t="str">
        <f>LEFT(N2297,SEARCH("/",N2297,1)-1)</f>
        <v>music</v>
      </c>
      <c r="R2297" t="str">
        <f>RIGHT(N2297,LEN(N2297)-SEARCH("/",N2297,1))</f>
        <v>rock</v>
      </c>
      <c r="S2297" s="15">
        <f t="shared" si="70"/>
        <v>41270.954351851848</v>
      </c>
      <c r="T2297" s="15">
        <f t="shared" si="71"/>
        <v>41300.954351851848</v>
      </c>
    </row>
    <row r="2298" spans="1:20" ht="45" x14ac:dyDescent="0.25">
      <c r="A2298">
        <v>2296</v>
      </c>
      <c r="B2298" s="3" t="s">
        <v>4673</v>
      </c>
      <c r="C2298" s="3" t="s">
        <v>4674</v>
      </c>
      <c r="D2298" s="12">
        <v>7000</v>
      </c>
      <c r="E2298" s="12">
        <v>10435</v>
      </c>
      <c r="F2298" t="s">
        <v>16</v>
      </c>
      <c r="G2298" t="s">
        <v>17</v>
      </c>
      <c r="H2298" t="s">
        <v>18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1614</v>
      </c>
      <c r="O2298" s="8">
        <f>E2298/D2298*100</f>
        <v>149.07142857142856</v>
      </c>
      <c r="P2298" s="12">
        <f>E2298/L2298</f>
        <v>71.965517241379317</v>
      </c>
      <c r="Q2298" t="str">
        <f>LEFT(N2298,SEARCH("/",N2298,1)-1)</f>
        <v>music</v>
      </c>
      <c r="R2298" t="str">
        <f>RIGHT(N2298,LEN(N2298)-SEARCH("/",N2298,1))</f>
        <v>rock</v>
      </c>
      <c r="S2298" s="15">
        <f t="shared" si="70"/>
        <v>40927.731782407405</v>
      </c>
      <c r="T2298" s="15">
        <f t="shared" si="71"/>
        <v>40962.731782407405</v>
      </c>
    </row>
    <row r="2299" spans="1:20" ht="30" x14ac:dyDescent="0.25">
      <c r="A2299">
        <v>2297</v>
      </c>
      <c r="B2299" s="3" t="s">
        <v>4675</v>
      </c>
      <c r="C2299" s="3" t="s">
        <v>4676</v>
      </c>
      <c r="D2299" s="12">
        <v>1000</v>
      </c>
      <c r="E2299" s="12">
        <v>1006</v>
      </c>
      <c r="F2299" t="s">
        <v>16</v>
      </c>
      <c r="G2299" t="s">
        <v>17</v>
      </c>
      <c r="H2299" t="s">
        <v>18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1614</v>
      </c>
      <c r="O2299" s="8">
        <f>E2299/D2299*100</f>
        <v>100.6</v>
      </c>
      <c r="P2299" s="12">
        <f>E2299/L2299</f>
        <v>52.94736842105263</v>
      </c>
      <c r="Q2299" t="str">
        <f>LEFT(N2299,SEARCH("/",N2299,1)-1)</f>
        <v>music</v>
      </c>
      <c r="R2299" t="str">
        <f>RIGHT(N2299,LEN(N2299)-SEARCH("/",N2299,1))</f>
        <v>rock</v>
      </c>
      <c r="S2299" s="15">
        <f t="shared" si="70"/>
        <v>40948.042233796295</v>
      </c>
      <c r="T2299" s="15">
        <f t="shared" si="71"/>
        <v>40982.165972222225</v>
      </c>
    </row>
    <row r="2300" spans="1:20" ht="45" x14ac:dyDescent="0.25">
      <c r="A2300">
        <v>2298</v>
      </c>
      <c r="B2300" s="3" t="s">
        <v>4677</v>
      </c>
      <c r="C2300" s="3" t="s">
        <v>4678</v>
      </c>
      <c r="D2300" s="12">
        <v>30000</v>
      </c>
      <c r="E2300" s="12">
        <v>31522</v>
      </c>
      <c r="F2300" t="s">
        <v>16</v>
      </c>
      <c r="G2300" t="s">
        <v>17</v>
      </c>
      <c r="H2300" t="s">
        <v>18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1614</v>
      </c>
      <c r="O2300" s="8">
        <f>E2300/D2300*100</f>
        <v>105.07333333333332</v>
      </c>
      <c r="P2300" s="12">
        <f>E2300/L2300</f>
        <v>109.45138888888889</v>
      </c>
      <c r="Q2300" t="str">
        <f>LEFT(N2300,SEARCH("/",N2300,1)-1)</f>
        <v>music</v>
      </c>
      <c r="R2300" t="str">
        <f>RIGHT(N2300,LEN(N2300)-SEARCH("/",N2300,1))</f>
        <v>rock</v>
      </c>
      <c r="S2300" s="15">
        <f t="shared" si="70"/>
        <v>41694.84065972222</v>
      </c>
      <c r="T2300" s="15">
        <f t="shared" si="71"/>
        <v>41724.798993055556</v>
      </c>
    </row>
    <row r="2301" spans="1:20" ht="45" x14ac:dyDescent="0.25">
      <c r="A2301">
        <v>2299</v>
      </c>
      <c r="B2301" s="3" t="s">
        <v>4679</v>
      </c>
      <c r="C2301" s="3" t="s">
        <v>4680</v>
      </c>
      <c r="D2301" s="12">
        <v>300</v>
      </c>
      <c r="E2301" s="12">
        <v>1050.5</v>
      </c>
      <c r="F2301" t="s">
        <v>16</v>
      </c>
      <c r="G2301" t="s">
        <v>17</v>
      </c>
      <c r="H2301" t="s">
        <v>18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1614</v>
      </c>
      <c r="O2301" s="8">
        <f>E2301/D2301*100</f>
        <v>350.16666666666663</v>
      </c>
      <c r="P2301" s="12">
        <f>E2301/L2301</f>
        <v>75.035714285714292</v>
      </c>
      <c r="Q2301" t="str">
        <f>LEFT(N2301,SEARCH("/",N2301,1)-1)</f>
        <v>music</v>
      </c>
      <c r="R2301" t="str">
        <f>RIGHT(N2301,LEN(N2301)-SEARCH("/",N2301,1))</f>
        <v>rock</v>
      </c>
      <c r="S2301" s="15">
        <f t="shared" si="70"/>
        <v>40565.032511574071</v>
      </c>
      <c r="T2301" s="15">
        <f t="shared" si="71"/>
        <v>40580.032511574071</v>
      </c>
    </row>
    <row r="2302" spans="1:20" ht="45" x14ac:dyDescent="0.25">
      <c r="A2302">
        <v>2300</v>
      </c>
      <c r="B2302" s="3" t="s">
        <v>4681</v>
      </c>
      <c r="C2302" s="3" t="s">
        <v>4682</v>
      </c>
      <c r="D2302" s="12">
        <v>800</v>
      </c>
      <c r="E2302" s="12">
        <v>810</v>
      </c>
      <c r="F2302" t="s">
        <v>16</v>
      </c>
      <c r="G2302" t="s">
        <v>17</v>
      </c>
      <c r="H2302" t="s">
        <v>18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1614</v>
      </c>
      <c r="O2302" s="8">
        <f>E2302/D2302*100</f>
        <v>101.25</v>
      </c>
      <c r="P2302" s="12">
        <f>E2302/L2302</f>
        <v>115.71428571428571</v>
      </c>
      <c r="Q2302" t="str">
        <f>LEFT(N2302,SEARCH("/",N2302,1)-1)</f>
        <v>music</v>
      </c>
      <c r="R2302" t="str">
        <f>RIGHT(N2302,LEN(N2302)-SEARCH("/",N2302,1))</f>
        <v>rock</v>
      </c>
      <c r="S2302" s="15">
        <f t="shared" si="70"/>
        <v>41074.727037037039</v>
      </c>
      <c r="T2302" s="15">
        <f t="shared" si="71"/>
        <v>41088.727037037039</v>
      </c>
    </row>
    <row r="2303" spans="1:20" ht="30" x14ac:dyDescent="0.25">
      <c r="A2303">
        <v>2301</v>
      </c>
      <c r="B2303" s="3" t="s">
        <v>4683</v>
      </c>
      <c r="C2303" s="3" t="s">
        <v>4684</v>
      </c>
      <c r="D2303" s="12">
        <v>5000</v>
      </c>
      <c r="E2303" s="12">
        <v>6680.22</v>
      </c>
      <c r="F2303" t="s">
        <v>16</v>
      </c>
      <c r="G2303" t="s">
        <v>17</v>
      </c>
      <c r="H2303" t="s">
        <v>18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1817</v>
      </c>
      <c r="O2303" s="8">
        <f>E2303/D2303*100</f>
        <v>133.6044</v>
      </c>
      <c r="P2303" s="12">
        <f>E2303/L2303</f>
        <v>31.659810426540286</v>
      </c>
      <c r="Q2303" t="str">
        <f>LEFT(N2303,SEARCH("/",N2303,1)-1)</f>
        <v>music</v>
      </c>
      <c r="R2303" t="str">
        <f>RIGHT(N2303,LEN(N2303)-SEARCH("/",N2303,1))</f>
        <v>indie rock</v>
      </c>
      <c r="S2303" s="15">
        <f t="shared" si="70"/>
        <v>41416.146944444445</v>
      </c>
      <c r="T2303" s="15">
        <f t="shared" si="71"/>
        <v>41446.146944444445</v>
      </c>
    </row>
    <row r="2304" spans="1:20" ht="45" x14ac:dyDescent="0.25">
      <c r="A2304">
        <v>2302</v>
      </c>
      <c r="B2304" s="3" t="s">
        <v>4685</v>
      </c>
      <c r="C2304" s="3" t="s">
        <v>4686</v>
      </c>
      <c r="D2304" s="12">
        <v>2300</v>
      </c>
      <c r="E2304" s="12">
        <v>3925</v>
      </c>
      <c r="F2304" t="s">
        <v>16</v>
      </c>
      <c r="G2304" t="s">
        <v>17</v>
      </c>
      <c r="H2304" t="s">
        <v>18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1817</v>
      </c>
      <c r="O2304" s="8">
        <f>E2304/D2304*100</f>
        <v>170.65217391304347</v>
      </c>
      <c r="P2304" s="12">
        <f>E2304/L2304</f>
        <v>46.176470588235297</v>
      </c>
      <c r="Q2304" t="str">
        <f>LEFT(N2304,SEARCH("/",N2304,1)-1)</f>
        <v>music</v>
      </c>
      <c r="R2304" t="str">
        <f>RIGHT(N2304,LEN(N2304)-SEARCH("/",N2304,1))</f>
        <v>indie rock</v>
      </c>
      <c r="S2304" s="15">
        <f t="shared" si="70"/>
        <v>41605.868449074071</v>
      </c>
      <c r="T2304" s="15">
        <f t="shared" si="71"/>
        <v>41639.291666666664</v>
      </c>
    </row>
    <row r="2305" spans="1:20" ht="60" x14ac:dyDescent="0.25">
      <c r="A2305">
        <v>2303</v>
      </c>
      <c r="B2305" s="3" t="s">
        <v>4687</v>
      </c>
      <c r="C2305" s="3" t="s">
        <v>4688</v>
      </c>
      <c r="D2305" s="12">
        <v>6450</v>
      </c>
      <c r="E2305" s="12">
        <v>7053.61</v>
      </c>
      <c r="F2305" t="s">
        <v>16</v>
      </c>
      <c r="G2305" t="s">
        <v>17</v>
      </c>
      <c r="H2305" t="s">
        <v>18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1817</v>
      </c>
      <c r="O2305" s="8">
        <f>E2305/D2305*100</f>
        <v>109.35829457364341</v>
      </c>
      <c r="P2305" s="12">
        <f>E2305/L2305</f>
        <v>68.481650485436887</v>
      </c>
      <c r="Q2305" t="str">
        <f>LEFT(N2305,SEARCH("/",N2305,1)-1)</f>
        <v>music</v>
      </c>
      <c r="R2305" t="str">
        <f>RIGHT(N2305,LEN(N2305)-SEARCH("/",N2305,1))</f>
        <v>indie rock</v>
      </c>
      <c r="S2305" s="15">
        <f t="shared" si="70"/>
        <v>40850.111064814817</v>
      </c>
      <c r="T2305" s="15">
        <f t="shared" si="71"/>
        <v>40890.152731481481</v>
      </c>
    </row>
    <row r="2306" spans="1:20" ht="45" x14ac:dyDescent="0.25">
      <c r="A2306">
        <v>2304</v>
      </c>
      <c r="B2306" s="3" t="s">
        <v>4689</v>
      </c>
      <c r="C2306" s="3" t="s">
        <v>4690</v>
      </c>
      <c r="D2306" s="12">
        <v>6000</v>
      </c>
      <c r="E2306" s="12">
        <v>6042.02</v>
      </c>
      <c r="F2306" t="s">
        <v>16</v>
      </c>
      <c r="G2306" t="s">
        <v>17</v>
      </c>
      <c r="H2306" t="s">
        <v>18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1817</v>
      </c>
      <c r="O2306" s="8">
        <f>E2306/D2306*100</f>
        <v>100.70033333333335</v>
      </c>
      <c r="P2306" s="12">
        <f>E2306/L2306</f>
        <v>53.469203539823013</v>
      </c>
      <c r="Q2306" t="str">
        <f>LEFT(N2306,SEARCH("/",N2306,1)-1)</f>
        <v>music</v>
      </c>
      <c r="R2306" t="str">
        <f>RIGHT(N2306,LEN(N2306)-SEARCH("/",N2306,1))</f>
        <v>indie rock</v>
      </c>
      <c r="S2306" s="15">
        <f t="shared" si="70"/>
        <v>40502.815868055557</v>
      </c>
      <c r="T2306" s="15">
        <f t="shared" si="71"/>
        <v>40544.207638888889</v>
      </c>
    </row>
    <row r="2307" spans="1:20" ht="60" x14ac:dyDescent="0.25">
      <c r="A2307">
        <v>2305</v>
      </c>
      <c r="B2307" s="3" t="s">
        <v>4691</v>
      </c>
      <c r="C2307" s="3" t="s">
        <v>4692</v>
      </c>
      <c r="D2307" s="12">
        <v>18000</v>
      </c>
      <c r="E2307" s="12">
        <v>18221</v>
      </c>
      <c r="F2307" t="s">
        <v>16</v>
      </c>
      <c r="G2307" t="s">
        <v>17</v>
      </c>
      <c r="H2307" t="s">
        <v>18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1817</v>
      </c>
      <c r="O2307" s="8">
        <f>E2307/D2307*100</f>
        <v>101.22777777777779</v>
      </c>
      <c r="P2307" s="12">
        <f>E2307/L2307</f>
        <v>109.10778443113773</v>
      </c>
      <c r="Q2307" t="str">
        <f>LEFT(N2307,SEARCH("/",N2307,1)-1)</f>
        <v>music</v>
      </c>
      <c r="R2307" t="str">
        <f>RIGHT(N2307,LEN(N2307)-SEARCH("/",N2307,1))</f>
        <v>indie rock</v>
      </c>
      <c r="S2307" s="15">
        <f t="shared" ref="S2307:S2370" si="72">(((J2307/60)/60)/24)+DATE(1970,1,1)</f>
        <v>41834.695277777777</v>
      </c>
      <c r="T2307" s="15">
        <f t="shared" ref="T2307:T2370" si="73">(((I2307/60)/60)/24)+DATE(1970,1,1)</f>
        <v>41859.75</v>
      </c>
    </row>
    <row r="2308" spans="1:20" ht="45" x14ac:dyDescent="0.25">
      <c r="A2308">
        <v>2306</v>
      </c>
      <c r="B2308" s="3" t="s">
        <v>4693</v>
      </c>
      <c r="C2308" s="3" t="s">
        <v>4694</v>
      </c>
      <c r="D2308" s="12">
        <v>3500</v>
      </c>
      <c r="E2308" s="12">
        <v>3736.55</v>
      </c>
      <c r="F2308" t="s">
        <v>16</v>
      </c>
      <c r="G2308" t="s">
        <v>17</v>
      </c>
      <c r="H2308" t="s">
        <v>18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1817</v>
      </c>
      <c r="O2308" s="8">
        <f>E2308/D2308*100</f>
        <v>106.75857142857143</v>
      </c>
      <c r="P2308" s="12">
        <f>E2308/L2308</f>
        <v>51.185616438356163</v>
      </c>
      <c r="Q2308" t="str">
        <f>LEFT(N2308,SEARCH("/",N2308,1)-1)</f>
        <v>music</v>
      </c>
      <c r="R2308" t="str">
        <f>RIGHT(N2308,LEN(N2308)-SEARCH("/",N2308,1))</f>
        <v>indie rock</v>
      </c>
      <c r="S2308" s="15">
        <f t="shared" si="72"/>
        <v>40948.16815972222</v>
      </c>
      <c r="T2308" s="15">
        <f t="shared" si="73"/>
        <v>40978.16815972222</v>
      </c>
    </row>
    <row r="2309" spans="1:20" ht="45" x14ac:dyDescent="0.25">
      <c r="A2309">
        <v>2307</v>
      </c>
      <c r="B2309" s="3" t="s">
        <v>4695</v>
      </c>
      <c r="C2309" s="3" t="s">
        <v>4696</v>
      </c>
      <c r="D2309" s="12">
        <v>1964.47</v>
      </c>
      <c r="E2309" s="12">
        <v>2095.2600000000002</v>
      </c>
      <c r="F2309" t="s">
        <v>16</v>
      </c>
      <c r="G2309" t="s">
        <v>17</v>
      </c>
      <c r="H2309" t="s">
        <v>18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1817</v>
      </c>
      <c r="O2309" s="8">
        <f>E2309/D2309*100</f>
        <v>106.65777537961894</v>
      </c>
      <c r="P2309" s="12">
        <f>E2309/L2309</f>
        <v>27.936800000000002</v>
      </c>
      <c r="Q2309" t="str">
        <f>LEFT(N2309,SEARCH("/",N2309,1)-1)</f>
        <v>music</v>
      </c>
      <c r="R2309" t="str">
        <f>RIGHT(N2309,LEN(N2309)-SEARCH("/",N2309,1))</f>
        <v>indie rock</v>
      </c>
      <c r="S2309" s="15">
        <f t="shared" si="72"/>
        <v>41004.802465277775</v>
      </c>
      <c r="T2309" s="15">
        <f t="shared" si="73"/>
        <v>41034.802407407406</v>
      </c>
    </row>
    <row r="2310" spans="1:20" ht="60" x14ac:dyDescent="0.25">
      <c r="A2310">
        <v>2308</v>
      </c>
      <c r="B2310" s="3" t="s">
        <v>4697</v>
      </c>
      <c r="C2310" s="3" t="s">
        <v>4698</v>
      </c>
      <c r="D2310" s="12">
        <v>50000</v>
      </c>
      <c r="E2310" s="12">
        <v>50653.11</v>
      </c>
      <c r="F2310" t="s">
        <v>16</v>
      </c>
      <c r="G2310" t="s">
        <v>17</v>
      </c>
      <c r="H2310" t="s">
        <v>18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1817</v>
      </c>
      <c r="O2310" s="8">
        <f>E2310/D2310*100</f>
        <v>101.30622</v>
      </c>
      <c r="P2310" s="12">
        <f>E2310/L2310</f>
        <v>82.496921824104234</v>
      </c>
      <c r="Q2310" t="str">
        <f>LEFT(N2310,SEARCH("/",N2310,1)-1)</f>
        <v>music</v>
      </c>
      <c r="R2310" t="str">
        <f>RIGHT(N2310,LEN(N2310)-SEARCH("/",N2310,1))</f>
        <v>indie rock</v>
      </c>
      <c r="S2310" s="15">
        <f t="shared" si="72"/>
        <v>41851.962916666671</v>
      </c>
      <c r="T2310" s="15">
        <f t="shared" si="73"/>
        <v>41880.041666666664</v>
      </c>
    </row>
    <row r="2311" spans="1:20" ht="45" x14ac:dyDescent="0.25">
      <c r="A2311">
        <v>2309</v>
      </c>
      <c r="B2311" s="3" t="s">
        <v>4699</v>
      </c>
      <c r="C2311" s="3" t="s">
        <v>4700</v>
      </c>
      <c r="D2311" s="12">
        <v>6000</v>
      </c>
      <c r="E2311" s="12">
        <v>6400.47</v>
      </c>
      <c r="F2311" t="s">
        <v>16</v>
      </c>
      <c r="G2311" t="s">
        <v>17</v>
      </c>
      <c r="H2311" t="s">
        <v>18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1817</v>
      </c>
      <c r="O2311" s="8">
        <f>E2311/D2311*100</f>
        <v>106.67450000000001</v>
      </c>
      <c r="P2311" s="12">
        <f>E2311/L2311</f>
        <v>59.817476635514019</v>
      </c>
      <c r="Q2311" t="str">
        <f>LEFT(N2311,SEARCH("/",N2311,1)-1)</f>
        <v>music</v>
      </c>
      <c r="R2311" t="str">
        <f>RIGHT(N2311,LEN(N2311)-SEARCH("/",N2311,1))</f>
        <v>indie rock</v>
      </c>
      <c r="S2311" s="15">
        <f t="shared" si="72"/>
        <v>41307.987696759257</v>
      </c>
      <c r="T2311" s="15">
        <f t="shared" si="73"/>
        <v>41342.987696759257</v>
      </c>
    </row>
    <row r="2312" spans="1:20" ht="60" x14ac:dyDescent="0.25">
      <c r="A2312">
        <v>2310</v>
      </c>
      <c r="B2312" s="3" t="s">
        <v>4701</v>
      </c>
      <c r="C2312" s="3" t="s">
        <v>4702</v>
      </c>
      <c r="D2312" s="12">
        <v>18500</v>
      </c>
      <c r="E2312" s="12">
        <v>79335.360000000001</v>
      </c>
      <c r="F2312" t="s">
        <v>16</v>
      </c>
      <c r="G2312" t="s">
        <v>17</v>
      </c>
      <c r="H2312" t="s">
        <v>18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1817</v>
      </c>
      <c r="O2312" s="8">
        <f>E2312/D2312*100</f>
        <v>428.83978378378379</v>
      </c>
      <c r="P2312" s="12">
        <f>E2312/L2312</f>
        <v>64.816470588235291</v>
      </c>
      <c r="Q2312" t="str">
        <f>LEFT(N2312,SEARCH("/",N2312,1)-1)</f>
        <v>music</v>
      </c>
      <c r="R2312" t="str">
        <f>RIGHT(N2312,LEN(N2312)-SEARCH("/",N2312,1))</f>
        <v>indie rock</v>
      </c>
      <c r="S2312" s="15">
        <f t="shared" si="72"/>
        <v>41324.79415509259</v>
      </c>
      <c r="T2312" s="15">
        <f t="shared" si="73"/>
        <v>41354.752488425926</v>
      </c>
    </row>
    <row r="2313" spans="1:20" ht="45" x14ac:dyDescent="0.25">
      <c r="A2313">
        <v>2311</v>
      </c>
      <c r="B2313" s="3" t="s">
        <v>4703</v>
      </c>
      <c r="C2313" s="3" t="s">
        <v>4704</v>
      </c>
      <c r="D2313" s="12">
        <v>9000</v>
      </c>
      <c r="E2313" s="12">
        <v>9370</v>
      </c>
      <c r="F2313" t="s">
        <v>16</v>
      </c>
      <c r="G2313" t="s">
        <v>17</v>
      </c>
      <c r="H2313" t="s">
        <v>18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1817</v>
      </c>
      <c r="O2313" s="8">
        <f>E2313/D2313*100</f>
        <v>104.11111111111111</v>
      </c>
      <c r="P2313" s="12">
        <f>E2313/L2313</f>
        <v>90.09615384615384</v>
      </c>
      <c r="Q2313" t="str">
        <f>LEFT(N2313,SEARCH("/",N2313,1)-1)</f>
        <v>music</v>
      </c>
      <c r="R2313" t="str">
        <f>RIGHT(N2313,LEN(N2313)-SEARCH("/",N2313,1))</f>
        <v>indie rock</v>
      </c>
      <c r="S2313" s="15">
        <f t="shared" si="72"/>
        <v>41736.004502314812</v>
      </c>
      <c r="T2313" s="15">
        <f t="shared" si="73"/>
        <v>41766.004502314812</v>
      </c>
    </row>
    <row r="2314" spans="1:20" ht="45" x14ac:dyDescent="0.25">
      <c r="A2314">
        <v>2312</v>
      </c>
      <c r="B2314" s="3" t="s">
        <v>4705</v>
      </c>
      <c r="C2314" s="3" t="s">
        <v>4706</v>
      </c>
      <c r="D2314" s="12">
        <v>3000</v>
      </c>
      <c r="E2314" s="12">
        <v>3236</v>
      </c>
      <c r="F2314" t="s">
        <v>16</v>
      </c>
      <c r="G2314" t="s">
        <v>17</v>
      </c>
      <c r="H2314" t="s">
        <v>18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1817</v>
      </c>
      <c r="O2314" s="8">
        <f>E2314/D2314*100</f>
        <v>107.86666666666666</v>
      </c>
      <c r="P2314" s="12">
        <f>E2314/L2314</f>
        <v>40.962025316455694</v>
      </c>
      <c r="Q2314" t="str">
        <f>LEFT(N2314,SEARCH("/",N2314,1)-1)</f>
        <v>music</v>
      </c>
      <c r="R2314" t="str">
        <f>RIGHT(N2314,LEN(N2314)-SEARCH("/",N2314,1))</f>
        <v>indie rock</v>
      </c>
      <c r="S2314" s="15">
        <f t="shared" si="72"/>
        <v>41716.632847222223</v>
      </c>
      <c r="T2314" s="15">
        <f t="shared" si="73"/>
        <v>41747.958333333336</v>
      </c>
    </row>
    <row r="2315" spans="1:20" ht="30" x14ac:dyDescent="0.25">
      <c r="A2315">
        <v>2313</v>
      </c>
      <c r="B2315" s="3" t="s">
        <v>4707</v>
      </c>
      <c r="C2315" s="3" t="s">
        <v>4708</v>
      </c>
      <c r="D2315" s="12">
        <v>5000</v>
      </c>
      <c r="E2315" s="12">
        <v>8792.02</v>
      </c>
      <c r="F2315" t="s">
        <v>16</v>
      </c>
      <c r="G2315" t="s">
        <v>17</v>
      </c>
      <c r="H2315" t="s">
        <v>18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1817</v>
      </c>
      <c r="O2315" s="8">
        <f>E2315/D2315*100</f>
        <v>175.84040000000002</v>
      </c>
      <c r="P2315" s="12">
        <f>E2315/L2315</f>
        <v>56.000127388535034</v>
      </c>
      <c r="Q2315" t="str">
        <f>LEFT(N2315,SEARCH("/",N2315,1)-1)</f>
        <v>music</v>
      </c>
      <c r="R2315" t="str">
        <f>RIGHT(N2315,LEN(N2315)-SEARCH("/",N2315,1))</f>
        <v>indie rock</v>
      </c>
      <c r="S2315" s="15">
        <f t="shared" si="72"/>
        <v>41002.958634259259</v>
      </c>
      <c r="T2315" s="15">
        <f t="shared" si="73"/>
        <v>41032.958634259259</v>
      </c>
    </row>
    <row r="2316" spans="1:20" ht="60" x14ac:dyDescent="0.25">
      <c r="A2316">
        <v>2314</v>
      </c>
      <c r="B2316" s="3" t="s">
        <v>4709</v>
      </c>
      <c r="C2316" s="3" t="s">
        <v>4710</v>
      </c>
      <c r="D2316" s="12">
        <v>1200</v>
      </c>
      <c r="E2316" s="12">
        <v>1883.64</v>
      </c>
      <c r="F2316" t="s">
        <v>16</v>
      </c>
      <c r="G2316" t="s">
        <v>17</v>
      </c>
      <c r="H2316" t="s">
        <v>18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1817</v>
      </c>
      <c r="O2316" s="8">
        <f>E2316/D2316*100</f>
        <v>156.97</v>
      </c>
      <c r="P2316" s="12">
        <f>E2316/L2316</f>
        <v>37.672800000000002</v>
      </c>
      <c r="Q2316" t="str">
        <f>LEFT(N2316,SEARCH("/",N2316,1)-1)</f>
        <v>music</v>
      </c>
      <c r="R2316" t="str">
        <f>RIGHT(N2316,LEN(N2316)-SEARCH("/",N2316,1))</f>
        <v>indie rock</v>
      </c>
      <c r="S2316" s="15">
        <f t="shared" si="72"/>
        <v>41037.551585648151</v>
      </c>
      <c r="T2316" s="15">
        <f t="shared" si="73"/>
        <v>41067.551585648151</v>
      </c>
    </row>
    <row r="2317" spans="1:20" ht="45" x14ac:dyDescent="0.25">
      <c r="A2317">
        <v>2315</v>
      </c>
      <c r="B2317" s="3" t="s">
        <v>4711</v>
      </c>
      <c r="C2317" s="3" t="s">
        <v>4712</v>
      </c>
      <c r="D2317" s="12">
        <v>2500</v>
      </c>
      <c r="E2317" s="12">
        <v>2565</v>
      </c>
      <c r="F2317" t="s">
        <v>16</v>
      </c>
      <c r="G2317" t="s">
        <v>17</v>
      </c>
      <c r="H2317" t="s">
        <v>18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1817</v>
      </c>
      <c r="O2317" s="8">
        <f>E2317/D2317*100</f>
        <v>102.60000000000001</v>
      </c>
      <c r="P2317" s="12">
        <f>E2317/L2317</f>
        <v>40.078125</v>
      </c>
      <c r="Q2317" t="str">
        <f>LEFT(N2317,SEARCH("/",N2317,1)-1)</f>
        <v>music</v>
      </c>
      <c r="R2317" t="str">
        <f>RIGHT(N2317,LEN(N2317)-SEARCH("/",N2317,1))</f>
        <v>indie rock</v>
      </c>
      <c r="S2317" s="15">
        <f t="shared" si="72"/>
        <v>41004.72619212963</v>
      </c>
      <c r="T2317" s="15">
        <f t="shared" si="73"/>
        <v>41034.72619212963</v>
      </c>
    </row>
    <row r="2318" spans="1:20" ht="60" x14ac:dyDescent="0.25">
      <c r="A2318">
        <v>2316</v>
      </c>
      <c r="B2318" s="3" t="s">
        <v>4713</v>
      </c>
      <c r="C2318" s="3" t="s">
        <v>4714</v>
      </c>
      <c r="D2318" s="12">
        <v>15000</v>
      </c>
      <c r="E2318" s="12">
        <v>15606.4</v>
      </c>
      <c r="F2318" t="s">
        <v>16</v>
      </c>
      <c r="G2318" t="s">
        <v>17</v>
      </c>
      <c r="H2318" t="s">
        <v>18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1817</v>
      </c>
      <c r="O2318" s="8">
        <f>E2318/D2318*100</f>
        <v>104.04266666666666</v>
      </c>
      <c r="P2318" s="12">
        <f>E2318/L2318</f>
        <v>78.031999999999996</v>
      </c>
      <c r="Q2318" t="str">
        <f>LEFT(N2318,SEARCH("/",N2318,1)-1)</f>
        <v>music</v>
      </c>
      <c r="R2318" t="str">
        <f>RIGHT(N2318,LEN(N2318)-SEARCH("/",N2318,1))</f>
        <v>indie rock</v>
      </c>
      <c r="S2318" s="15">
        <f t="shared" si="72"/>
        <v>40079.725115740745</v>
      </c>
      <c r="T2318" s="15">
        <f t="shared" si="73"/>
        <v>40156.76666666667</v>
      </c>
    </row>
    <row r="2319" spans="1:20" ht="45" x14ac:dyDescent="0.25">
      <c r="A2319">
        <v>2317</v>
      </c>
      <c r="B2319" s="3" t="s">
        <v>4715</v>
      </c>
      <c r="C2319" s="3" t="s">
        <v>4716</v>
      </c>
      <c r="D2319" s="12">
        <v>400</v>
      </c>
      <c r="E2319" s="12">
        <v>416</v>
      </c>
      <c r="F2319" t="s">
        <v>16</v>
      </c>
      <c r="G2319" t="s">
        <v>17</v>
      </c>
      <c r="H2319" t="s">
        <v>18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1817</v>
      </c>
      <c r="O2319" s="8">
        <f>E2319/D2319*100</f>
        <v>104</v>
      </c>
      <c r="P2319" s="12">
        <f>E2319/L2319</f>
        <v>18.90909090909091</v>
      </c>
      <c r="Q2319" t="str">
        <f>LEFT(N2319,SEARCH("/",N2319,1)-1)</f>
        <v>music</v>
      </c>
      <c r="R2319" t="str">
        <f>RIGHT(N2319,LEN(N2319)-SEARCH("/",N2319,1))</f>
        <v>indie rock</v>
      </c>
      <c r="S2319" s="15">
        <f t="shared" si="72"/>
        <v>40192.542233796295</v>
      </c>
      <c r="T2319" s="15">
        <f t="shared" si="73"/>
        <v>40224.208333333336</v>
      </c>
    </row>
    <row r="2320" spans="1:20" ht="60" x14ac:dyDescent="0.25">
      <c r="A2320">
        <v>2318</v>
      </c>
      <c r="B2320" s="3" t="s">
        <v>4717</v>
      </c>
      <c r="C2320" s="3" t="s">
        <v>4718</v>
      </c>
      <c r="D2320" s="12">
        <v>5000</v>
      </c>
      <c r="E2320" s="12">
        <v>6053</v>
      </c>
      <c r="F2320" t="s">
        <v>16</v>
      </c>
      <c r="G2320" t="s">
        <v>17</v>
      </c>
      <c r="H2320" t="s">
        <v>18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1817</v>
      </c>
      <c r="O2320" s="8">
        <f>E2320/D2320*100</f>
        <v>121.05999999999999</v>
      </c>
      <c r="P2320" s="12">
        <f>E2320/L2320</f>
        <v>37.134969325153371</v>
      </c>
      <c r="Q2320" t="str">
        <f>LEFT(N2320,SEARCH("/",N2320,1)-1)</f>
        <v>music</v>
      </c>
      <c r="R2320" t="str">
        <f>RIGHT(N2320,LEN(N2320)-SEARCH("/",N2320,1))</f>
        <v>indie rock</v>
      </c>
      <c r="S2320" s="15">
        <f t="shared" si="72"/>
        <v>40050.643680555557</v>
      </c>
      <c r="T2320" s="15">
        <f t="shared" si="73"/>
        <v>40082.165972222225</v>
      </c>
    </row>
    <row r="2321" spans="1:20" ht="45" x14ac:dyDescent="0.25">
      <c r="A2321">
        <v>2319</v>
      </c>
      <c r="B2321" s="3" t="s">
        <v>4719</v>
      </c>
      <c r="C2321" s="3" t="s">
        <v>4720</v>
      </c>
      <c r="D2321" s="12">
        <v>3000</v>
      </c>
      <c r="E2321" s="12">
        <v>3231</v>
      </c>
      <c r="F2321" t="s">
        <v>16</v>
      </c>
      <c r="G2321" t="s">
        <v>17</v>
      </c>
      <c r="H2321" t="s">
        <v>18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1817</v>
      </c>
      <c r="O2321" s="8">
        <f>E2321/D2321*100</f>
        <v>107.69999999999999</v>
      </c>
      <c r="P2321" s="12">
        <f>E2321/L2321</f>
        <v>41.961038961038959</v>
      </c>
      <c r="Q2321" t="str">
        <f>LEFT(N2321,SEARCH("/",N2321,1)-1)</f>
        <v>music</v>
      </c>
      <c r="R2321" t="str">
        <f>RIGHT(N2321,LEN(N2321)-SEARCH("/",N2321,1))</f>
        <v>indie rock</v>
      </c>
      <c r="S2321" s="15">
        <f t="shared" si="72"/>
        <v>41593.082002314812</v>
      </c>
      <c r="T2321" s="15">
        <f t="shared" si="73"/>
        <v>41623.082002314812</v>
      </c>
    </row>
    <row r="2322" spans="1:20" ht="60" x14ac:dyDescent="0.25">
      <c r="A2322">
        <v>2320</v>
      </c>
      <c r="B2322" s="3" t="s">
        <v>4721</v>
      </c>
      <c r="C2322" s="3" t="s">
        <v>4722</v>
      </c>
      <c r="D2322" s="12">
        <v>5000</v>
      </c>
      <c r="E2322" s="12">
        <v>5433</v>
      </c>
      <c r="F2322" t="s">
        <v>16</v>
      </c>
      <c r="G2322" t="s">
        <v>17</v>
      </c>
      <c r="H2322" t="s">
        <v>18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1817</v>
      </c>
      <c r="O2322" s="8">
        <f>E2322/D2322*100</f>
        <v>108.66</v>
      </c>
      <c r="P2322" s="12">
        <f>E2322/L2322</f>
        <v>61.044943820224717</v>
      </c>
      <c r="Q2322" t="str">
        <f>LEFT(N2322,SEARCH("/",N2322,1)-1)</f>
        <v>music</v>
      </c>
      <c r="R2322" t="str">
        <f>RIGHT(N2322,LEN(N2322)-SEARCH("/",N2322,1))</f>
        <v>indie rock</v>
      </c>
      <c r="S2322" s="15">
        <f t="shared" si="72"/>
        <v>41696.817129629628</v>
      </c>
      <c r="T2322" s="15">
        <f t="shared" si="73"/>
        <v>41731.775462962964</v>
      </c>
    </row>
    <row r="2323" spans="1:20" ht="45" x14ac:dyDescent="0.25">
      <c r="A2323">
        <v>2321</v>
      </c>
      <c r="B2323" s="3" t="s">
        <v>4723</v>
      </c>
      <c r="C2323" s="3" t="s">
        <v>4724</v>
      </c>
      <c r="D2323" s="12">
        <v>10557</v>
      </c>
      <c r="E2323" s="12">
        <v>4130</v>
      </c>
      <c r="F2323" t="s">
        <v>3438</v>
      </c>
      <c r="G2323" t="s">
        <v>2012</v>
      </c>
      <c r="H2323" t="s">
        <v>55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4725</v>
      </c>
      <c r="O2323" s="8">
        <f>E2323/D2323*100</f>
        <v>39.120962394619681</v>
      </c>
      <c r="P2323" s="12">
        <f>E2323/L2323</f>
        <v>64.53125</v>
      </c>
      <c r="Q2323" t="str">
        <f>LEFT(N2323,SEARCH("/",N2323,1)-1)</f>
        <v>food</v>
      </c>
      <c r="R2323" t="str">
        <f>RIGHT(N2323,LEN(N2323)-SEARCH("/",N2323,1))</f>
        <v>small batch</v>
      </c>
      <c r="S2323" s="15">
        <f t="shared" si="72"/>
        <v>42799.260428240741</v>
      </c>
      <c r="T2323" s="15">
        <f t="shared" si="73"/>
        <v>42829.21876157407</v>
      </c>
    </row>
    <row r="2324" spans="1:20" ht="45" x14ac:dyDescent="0.25">
      <c r="A2324">
        <v>2322</v>
      </c>
      <c r="B2324" s="3" t="s">
        <v>4726</v>
      </c>
      <c r="C2324" s="3" t="s">
        <v>4727</v>
      </c>
      <c r="D2324" s="12">
        <v>2700</v>
      </c>
      <c r="E2324" s="12">
        <v>85</v>
      </c>
      <c r="F2324" t="s">
        <v>3438</v>
      </c>
      <c r="G2324" t="s">
        <v>17</v>
      </c>
      <c r="H2324" t="s">
        <v>18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4725</v>
      </c>
      <c r="O2324" s="8">
        <f>E2324/D2324*100</f>
        <v>3.1481481481481479</v>
      </c>
      <c r="P2324" s="12">
        <f>E2324/L2324</f>
        <v>21.25</v>
      </c>
      <c r="Q2324" t="str">
        <f>LEFT(N2324,SEARCH("/",N2324,1)-1)</f>
        <v>food</v>
      </c>
      <c r="R2324" t="str">
        <f>RIGHT(N2324,LEN(N2324)-SEARCH("/",N2324,1))</f>
        <v>small batch</v>
      </c>
      <c r="S2324" s="15">
        <f t="shared" si="72"/>
        <v>42804.895474537043</v>
      </c>
      <c r="T2324" s="15">
        <f t="shared" si="73"/>
        <v>42834.853807870371</v>
      </c>
    </row>
    <row r="2325" spans="1:20" ht="45" x14ac:dyDescent="0.25">
      <c r="A2325">
        <v>2323</v>
      </c>
      <c r="B2325" s="3" t="s">
        <v>4728</v>
      </c>
      <c r="C2325" s="3" t="s">
        <v>4729</v>
      </c>
      <c r="D2325" s="12">
        <v>250</v>
      </c>
      <c r="E2325" s="12">
        <v>120</v>
      </c>
      <c r="F2325" t="s">
        <v>3438</v>
      </c>
      <c r="G2325" t="s">
        <v>17</v>
      </c>
      <c r="H2325" t="s">
        <v>18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4725</v>
      </c>
      <c r="O2325" s="8">
        <f>E2325/D2325*100</f>
        <v>48</v>
      </c>
      <c r="P2325" s="12">
        <f>E2325/L2325</f>
        <v>30</v>
      </c>
      <c r="Q2325" t="str">
        <f>LEFT(N2325,SEARCH("/",N2325,1)-1)</f>
        <v>food</v>
      </c>
      <c r="R2325" t="str">
        <f>RIGHT(N2325,LEN(N2325)-SEARCH("/",N2325,1))</f>
        <v>small batch</v>
      </c>
      <c r="S2325" s="15">
        <f t="shared" si="72"/>
        <v>42807.755173611105</v>
      </c>
      <c r="T2325" s="15">
        <f t="shared" si="73"/>
        <v>42814.755173611105</v>
      </c>
    </row>
    <row r="2326" spans="1:20" ht="45" x14ac:dyDescent="0.25">
      <c r="A2326">
        <v>2324</v>
      </c>
      <c r="B2326" s="3" t="s">
        <v>4730</v>
      </c>
      <c r="C2326" s="3" t="s">
        <v>4731</v>
      </c>
      <c r="D2326" s="12">
        <v>7500</v>
      </c>
      <c r="E2326" s="12">
        <v>1555</v>
      </c>
      <c r="F2326" t="s">
        <v>3438</v>
      </c>
      <c r="G2326" t="s">
        <v>24</v>
      </c>
      <c r="H2326" t="s">
        <v>25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4725</v>
      </c>
      <c r="O2326" s="8">
        <f>E2326/D2326*100</f>
        <v>20.733333333333334</v>
      </c>
      <c r="P2326" s="12">
        <f>E2326/L2326</f>
        <v>25.491803278688526</v>
      </c>
      <c r="Q2326" t="str">
        <f>LEFT(N2326,SEARCH("/",N2326,1)-1)</f>
        <v>food</v>
      </c>
      <c r="R2326" t="str">
        <f>RIGHT(N2326,LEN(N2326)-SEARCH("/",N2326,1))</f>
        <v>small batch</v>
      </c>
      <c r="S2326" s="15">
        <f t="shared" si="72"/>
        <v>42790.885243055556</v>
      </c>
      <c r="T2326" s="15">
        <f t="shared" si="73"/>
        <v>42820.843576388885</v>
      </c>
    </row>
    <row r="2327" spans="1:20" ht="60" x14ac:dyDescent="0.25">
      <c r="A2327">
        <v>2325</v>
      </c>
      <c r="B2327" s="3" t="s">
        <v>4732</v>
      </c>
      <c r="C2327" s="3" t="s">
        <v>4733</v>
      </c>
      <c r="D2327" s="12">
        <v>1000</v>
      </c>
      <c r="E2327" s="12">
        <v>80</v>
      </c>
      <c r="F2327" t="s">
        <v>3438</v>
      </c>
      <c r="G2327" t="s">
        <v>17</v>
      </c>
      <c r="H2327" t="s">
        <v>18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4725</v>
      </c>
      <c r="O2327" s="8">
        <f>E2327/D2327*100</f>
        <v>8</v>
      </c>
      <c r="P2327" s="12">
        <f>E2327/L2327</f>
        <v>11.428571428571429</v>
      </c>
      <c r="Q2327" t="str">
        <f>LEFT(N2327,SEARCH("/",N2327,1)-1)</f>
        <v>food</v>
      </c>
      <c r="R2327" t="str">
        <f>RIGHT(N2327,LEN(N2327)-SEARCH("/",N2327,1))</f>
        <v>small batch</v>
      </c>
      <c r="S2327" s="15">
        <f t="shared" si="72"/>
        <v>42794.022349537037</v>
      </c>
      <c r="T2327" s="15">
        <f t="shared" si="73"/>
        <v>42823.980682870373</v>
      </c>
    </row>
    <row r="2328" spans="1:20" ht="60" x14ac:dyDescent="0.25">
      <c r="A2328">
        <v>2326</v>
      </c>
      <c r="B2328" s="3" t="s">
        <v>4734</v>
      </c>
      <c r="C2328" s="3" t="s">
        <v>4735</v>
      </c>
      <c r="D2328" s="12">
        <v>15000</v>
      </c>
      <c r="E2328" s="12">
        <v>108</v>
      </c>
      <c r="F2328" t="s">
        <v>3438</v>
      </c>
      <c r="G2328" t="s">
        <v>17</v>
      </c>
      <c r="H2328" t="s">
        <v>18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4725</v>
      </c>
      <c r="O2328" s="8">
        <f>E2328/D2328*100</f>
        <v>0.72</v>
      </c>
      <c r="P2328" s="12">
        <f>E2328/L2328</f>
        <v>108</v>
      </c>
      <c r="Q2328" t="str">
        <f>LEFT(N2328,SEARCH("/",N2328,1)-1)</f>
        <v>food</v>
      </c>
      <c r="R2328" t="str">
        <f>RIGHT(N2328,LEN(N2328)-SEARCH("/",N2328,1))</f>
        <v>small batch</v>
      </c>
      <c r="S2328" s="15">
        <f t="shared" si="72"/>
        <v>42804.034120370372</v>
      </c>
      <c r="T2328" s="15">
        <f t="shared" si="73"/>
        <v>42855.708333333328</v>
      </c>
    </row>
    <row r="2329" spans="1:20" ht="45" x14ac:dyDescent="0.25">
      <c r="A2329">
        <v>2327</v>
      </c>
      <c r="B2329" s="3" t="s">
        <v>4736</v>
      </c>
      <c r="C2329" s="3" t="s">
        <v>4737</v>
      </c>
      <c r="D2329" s="12">
        <v>35000</v>
      </c>
      <c r="E2329" s="12">
        <v>184133.01</v>
      </c>
      <c r="F2329" t="s">
        <v>16</v>
      </c>
      <c r="G2329" t="s">
        <v>17</v>
      </c>
      <c r="H2329" t="s">
        <v>18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4725</v>
      </c>
      <c r="O2329" s="8">
        <f>E2329/D2329*100</f>
        <v>526.09431428571429</v>
      </c>
      <c r="P2329" s="12">
        <f>E2329/L2329</f>
        <v>54.883162444113267</v>
      </c>
      <c r="Q2329" t="str">
        <f>LEFT(N2329,SEARCH("/",N2329,1)-1)</f>
        <v>food</v>
      </c>
      <c r="R2329" t="str">
        <f>RIGHT(N2329,LEN(N2329)-SEARCH("/",N2329,1))</f>
        <v>small batch</v>
      </c>
      <c r="S2329" s="15">
        <f t="shared" si="72"/>
        <v>41842.917129629634</v>
      </c>
      <c r="T2329" s="15">
        <f t="shared" si="73"/>
        <v>41877.917129629634</v>
      </c>
    </row>
    <row r="2330" spans="1:20" ht="60" x14ac:dyDescent="0.25">
      <c r="A2330">
        <v>2328</v>
      </c>
      <c r="B2330" s="3" t="s">
        <v>4738</v>
      </c>
      <c r="C2330" s="3" t="s">
        <v>4739</v>
      </c>
      <c r="D2330" s="12">
        <v>10000</v>
      </c>
      <c r="E2330" s="12">
        <v>25445</v>
      </c>
      <c r="F2330" t="s">
        <v>16</v>
      </c>
      <c r="G2330" t="s">
        <v>17</v>
      </c>
      <c r="H2330" t="s">
        <v>18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4725</v>
      </c>
      <c r="O2330" s="8">
        <f>E2330/D2330*100</f>
        <v>254.45000000000002</v>
      </c>
      <c r="P2330" s="12">
        <f>E2330/L2330</f>
        <v>47.383612662942269</v>
      </c>
      <c r="Q2330" t="str">
        <f>LEFT(N2330,SEARCH("/",N2330,1)-1)</f>
        <v>food</v>
      </c>
      <c r="R2330" t="str">
        <f>RIGHT(N2330,LEN(N2330)-SEARCH("/",N2330,1))</f>
        <v>small batch</v>
      </c>
      <c r="S2330" s="15">
        <f t="shared" si="72"/>
        <v>42139.781678240746</v>
      </c>
      <c r="T2330" s="15">
        <f t="shared" si="73"/>
        <v>42169.781678240746</v>
      </c>
    </row>
    <row r="2331" spans="1:20" ht="45" x14ac:dyDescent="0.25">
      <c r="A2331">
        <v>2329</v>
      </c>
      <c r="B2331" s="3" t="s">
        <v>4740</v>
      </c>
      <c r="C2331" s="3" t="s">
        <v>4741</v>
      </c>
      <c r="D2331" s="12">
        <v>25000</v>
      </c>
      <c r="E2331" s="12">
        <v>26480</v>
      </c>
      <c r="F2331" t="s">
        <v>16</v>
      </c>
      <c r="G2331" t="s">
        <v>17</v>
      </c>
      <c r="H2331" t="s">
        <v>18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4725</v>
      </c>
      <c r="O2331" s="8">
        <f>E2331/D2331*100</f>
        <v>105.91999999999999</v>
      </c>
      <c r="P2331" s="12">
        <f>E2331/L2331</f>
        <v>211.84</v>
      </c>
      <c r="Q2331" t="str">
        <f>LEFT(N2331,SEARCH("/",N2331,1)-1)</f>
        <v>food</v>
      </c>
      <c r="R2331" t="str">
        <f>RIGHT(N2331,LEN(N2331)-SEARCH("/",N2331,1))</f>
        <v>small batch</v>
      </c>
      <c r="S2331" s="15">
        <f t="shared" si="72"/>
        <v>41807.624374999999</v>
      </c>
      <c r="T2331" s="15">
        <f t="shared" si="73"/>
        <v>41837.624374999999</v>
      </c>
    </row>
    <row r="2332" spans="1:20" ht="60" x14ac:dyDescent="0.25">
      <c r="A2332">
        <v>2330</v>
      </c>
      <c r="B2332" s="3" t="s">
        <v>4742</v>
      </c>
      <c r="C2332" s="3" t="s">
        <v>4743</v>
      </c>
      <c r="D2332" s="12">
        <v>35000</v>
      </c>
      <c r="E2332" s="12">
        <v>35848</v>
      </c>
      <c r="F2332" t="s">
        <v>16</v>
      </c>
      <c r="G2332" t="s">
        <v>17</v>
      </c>
      <c r="H2332" t="s">
        <v>18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4725</v>
      </c>
      <c r="O2332" s="8">
        <f>E2332/D2332*100</f>
        <v>102.42285714285715</v>
      </c>
      <c r="P2332" s="12">
        <f>E2332/L2332</f>
        <v>219.92638036809817</v>
      </c>
      <c r="Q2332" t="str">
        <f>LEFT(N2332,SEARCH("/",N2332,1)-1)</f>
        <v>food</v>
      </c>
      <c r="R2332" t="str">
        <f>RIGHT(N2332,LEN(N2332)-SEARCH("/",N2332,1))</f>
        <v>small batch</v>
      </c>
      <c r="S2332" s="15">
        <f t="shared" si="72"/>
        <v>42332.89980324074</v>
      </c>
      <c r="T2332" s="15">
        <f t="shared" si="73"/>
        <v>42363</v>
      </c>
    </row>
    <row r="2333" spans="1:20" ht="45" x14ac:dyDescent="0.25">
      <c r="A2333">
        <v>2331</v>
      </c>
      <c r="B2333" s="3" t="s">
        <v>4744</v>
      </c>
      <c r="C2333" s="3" t="s">
        <v>4745</v>
      </c>
      <c r="D2333" s="12">
        <v>8000</v>
      </c>
      <c r="E2333" s="12">
        <v>11545.1</v>
      </c>
      <c r="F2333" t="s">
        <v>16</v>
      </c>
      <c r="G2333" t="s">
        <v>17</v>
      </c>
      <c r="H2333" t="s">
        <v>18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4725</v>
      </c>
      <c r="O2333" s="8">
        <f>E2333/D2333*100</f>
        <v>144.31375</v>
      </c>
      <c r="P2333" s="12">
        <f>E2333/L2333</f>
        <v>40.795406360424032</v>
      </c>
      <c r="Q2333" t="str">
        <f>LEFT(N2333,SEARCH("/",N2333,1)-1)</f>
        <v>food</v>
      </c>
      <c r="R2333" t="str">
        <f>RIGHT(N2333,LEN(N2333)-SEARCH("/",N2333,1))</f>
        <v>small batch</v>
      </c>
      <c r="S2333" s="15">
        <f t="shared" si="72"/>
        <v>41839.005671296298</v>
      </c>
      <c r="T2333" s="15">
        <f t="shared" si="73"/>
        <v>41869.005671296298</v>
      </c>
    </row>
    <row r="2334" spans="1:20" ht="60" x14ac:dyDescent="0.25">
      <c r="A2334">
        <v>2332</v>
      </c>
      <c r="B2334" s="3" t="s">
        <v>4746</v>
      </c>
      <c r="C2334" s="3" t="s">
        <v>4747</v>
      </c>
      <c r="D2334" s="12">
        <v>25000</v>
      </c>
      <c r="E2334" s="12">
        <v>26577</v>
      </c>
      <c r="F2334" t="s">
        <v>16</v>
      </c>
      <c r="G2334" t="s">
        <v>17</v>
      </c>
      <c r="H2334" t="s">
        <v>18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4725</v>
      </c>
      <c r="O2334" s="8">
        <f>E2334/D2334*100</f>
        <v>106.30800000000001</v>
      </c>
      <c r="P2334" s="12">
        <f>E2334/L2334</f>
        <v>75.502840909090907</v>
      </c>
      <c r="Q2334" t="str">
        <f>LEFT(N2334,SEARCH("/",N2334,1)-1)</f>
        <v>food</v>
      </c>
      <c r="R2334" t="str">
        <f>RIGHT(N2334,LEN(N2334)-SEARCH("/",N2334,1))</f>
        <v>small batch</v>
      </c>
      <c r="S2334" s="15">
        <f t="shared" si="72"/>
        <v>42011.628136574072</v>
      </c>
      <c r="T2334" s="15">
        <f t="shared" si="73"/>
        <v>42041.628136574072</v>
      </c>
    </row>
    <row r="2335" spans="1:20" ht="60" x14ac:dyDescent="0.25">
      <c r="A2335">
        <v>2333</v>
      </c>
      <c r="B2335" s="3" t="s">
        <v>4748</v>
      </c>
      <c r="C2335" s="3" t="s">
        <v>4749</v>
      </c>
      <c r="D2335" s="12">
        <v>600</v>
      </c>
      <c r="E2335" s="12">
        <v>1273</v>
      </c>
      <c r="F2335" t="s">
        <v>16</v>
      </c>
      <c r="G2335" t="s">
        <v>17</v>
      </c>
      <c r="H2335" t="s">
        <v>18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4725</v>
      </c>
      <c r="O2335" s="8">
        <f>E2335/D2335*100</f>
        <v>212.16666666666666</v>
      </c>
      <c r="P2335" s="12">
        <f>E2335/L2335</f>
        <v>13.542553191489361</v>
      </c>
      <c r="Q2335" t="str">
        <f>LEFT(N2335,SEARCH("/",N2335,1)-1)</f>
        <v>food</v>
      </c>
      <c r="R2335" t="str">
        <f>RIGHT(N2335,LEN(N2335)-SEARCH("/",N2335,1))</f>
        <v>small batch</v>
      </c>
      <c r="S2335" s="15">
        <f t="shared" si="72"/>
        <v>41767.650347222225</v>
      </c>
      <c r="T2335" s="15">
        <f t="shared" si="73"/>
        <v>41788.743055555555</v>
      </c>
    </row>
    <row r="2336" spans="1:20" ht="45" x14ac:dyDescent="0.25">
      <c r="A2336">
        <v>2334</v>
      </c>
      <c r="B2336" s="3" t="s">
        <v>4750</v>
      </c>
      <c r="C2336" s="3" t="s">
        <v>4751</v>
      </c>
      <c r="D2336" s="12">
        <v>4000</v>
      </c>
      <c r="E2336" s="12">
        <v>4078</v>
      </c>
      <c r="F2336" t="s">
        <v>16</v>
      </c>
      <c r="G2336" t="s">
        <v>17</v>
      </c>
      <c r="H2336" t="s">
        <v>18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4725</v>
      </c>
      <c r="O2336" s="8">
        <f>E2336/D2336*100</f>
        <v>101.95</v>
      </c>
      <c r="P2336" s="12">
        <f>E2336/L2336</f>
        <v>60.865671641791046</v>
      </c>
      <c r="Q2336" t="str">
        <f>LEFT(N2336,SEARCH("/",N2336,1)-1)</f>
        <v>food</v>
      </c>
      <c r="R2336" t="str">
        <f>RIGHT(N2336,LEN(N2336)-SEARCH("/",N2336,1))</f>
        <v>small batch</v>
      </c>
      <c r="S2336" s="15">
        <f t="shared" si="72"/>
        <v>41918.670115740737</v>
      </c>
      <c r="T2336" s="15">
        <f t="shared" si="73"/>
        <v>41948.731944444444</v>
      </c>
    </row>
    <row r="2337" spans="1:20" ht="60" x14ac:dyDescent="0.25">
      <c r="A2337">
        <v>2335</v>
      </c>
      <c r="B2337" s="3" t="s">
        <v>4752</v>
      </c>
      <c r="C2337" s="3" t="s">
        <v>4753</v>
      </c>
      <c r="D2337" s="12">
        <v>25000</v>
      </c>
      <c r="E2337" s="12">
        <v>25568</v>
      </c>
      <c r="F2337" t="s">
        <v>16</v>
      </c>
      <c r="G2337" t="s">
        <v>17</v>
      </c>
      <c r="H2337" t="s">
        <v>18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4725</v>
      </c>
      <c r="O2337" s="8">
        <f>E2337/D2337*100</f>
        <v>102.27200000000001</v>
      </c>
      <c r="P2337" s="12">
        <f>E2337/L2337</f>
        <v>115.69230769230769</v>
      </c>
      <c r="Q2337" t="str">
        <f>LEFT(N2337,SEARCH("/",N2337,1)-1)</f>
        <v>food</v>
      </c>
      <c r="R2337" t="str">
        <f>RIGHT(N2337,LEN(N2337)-SEARCH("/",N2337,1))</f>
        <v>small batch</v>
      </c>
      <c r="S2337" s="15">
        <f t="shared" si="72"/>
        <v>41771.572256944448</v>
      </c>
      <c r="T2337" s="15">
        <f t="shared" si="73"/>
        <v>41801.572256944448</v>
      </c>
    </row>
    <row r="2338" spans="1:20" ht="45" x14ac:dyDescent="0.25">
      <c r="A2338">
        <v>2336</v>
      </c>
      <c r="B2338" s="3" t="s">
        <v>4754</v>
      </c>
      <c r="C2338" s="3" t="s">
        <v>4755</v>
      </c>
      <c r="D2338" s="12">
        <v>20000</v>
      </c>
      <c r="E2338" s="12">
        <v>104146.51</v>
      </c>
      <c r="F2338" t="s">
        <v>16</v>
      </c>
      <c r="G2338" t="s">
        <v>17</v>
      </c>
      <c r="H2338" t="s">
        <v>18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4725</v>
      </c>
      <c r="O2338" s="8">
        <f>E2338/D2338*100</f>
        <v>520.73254999999995</v>
      </c>
      <c r="P2338" s="12">
        <f>E2338/L2338</f>
        <v>48.104623556581984</v>
      </c>
      <c r="Q2338" t="str">
        <f>LEFT(N2338,SEARCH("/",N2338,1)-1)</f>
        <v>food</v>
      </c>
      <c r="R2338" t="str">
        <f>RIGHT(N2338,LEN(N2338)-SEARCH("/",N2338,1))</f>
        <v>small batch</v>
      </c>
      <c r="S2338" s="15">
        <f t="shared" si="72"/>
        <v>41666.924710648149</v>
      </c>
      <c r="T2338" s="15">
        <f t="shared" si="73"/>
        <v>41706.924710648149</v>
      </c>
    </row>
    <row r="2339" spans="1:20" ht="45" x14ac:dyDescent="0.25">
      <c r="A2339">
        <v>2337</v>
      </c>
      <c r="B2339" s="3" t="s">
        <v>4756</v>
      </c>
      <c r="C2339" s="3" t="s">
        <v>4757</v>
      </c>
      <c r="D2339" s="12">
        <v>12000</v>
      </c>
      <c r="E2339" s="12">
        <v>13279</v>
      </c>
      <c r="F2339" t="s">
        <v>16</v>
      </c>
      <c r="G2339" t="s">
        <v>17</v>
      </c>
      <c r="H2339" t="s">
        <v>18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4725</v>
      </c>
      <c r="O2339" s="8">
        <f>E2339/D2339*100</f>
        <v>110.65833333333333</v>
      </c>
      <c r="P2339" s="12">
        <f>E2339/L2339</f>
        <v>74.184357541899445</v>
      </c>
      <c r="Q2339" t="str">
        <f>LEFT(N2339,SEARCH("/",N2339,1)-1)</f>
        <v>food</v>
      </c>
      <c r="R2339" t="str">
        <f>RIGHT(N2339,LEN(N2339)-SEARCH("/",N2339,1))</f>
        <v>small batch</v>
      </c>
      <c r="S2339" s="15">
        <f t="shared" si="72"/>
        <v>41786.640543981484</v>
      </c>
      <c r="T2339" s="15">
        <f t="shared" si="73"/>
        <v>41816.640543981484</v>
      </c>
    </row>
    <row r="2340" spans="1:20" ht="45" x14ac:dyDescent="0.25">
      <c r="A2340">
        <v>2338</v>
      </c>
      <c r="B2340" s="3" t="s">
        <v>4758</v>
      </c>
      <c r="C2340" s="3" t="s">
        <v>4759</v>
      </c>
      <c r="D2340" s="12">
        <v>15000</v>
      </c>
      <c r="E2340" s="12">
        <v>15171.5</v>
      </c>
      <c r="F2340" t="s">
        <v>16</v>
      </c>
      <c r="G2340" t="s">
        <v>17</v>
      </c>
      <c r="H2340" t="s">
        <v>18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4725</v>
      </c>
      <c r="O2340" s="8">
        <f>E2340/D2340*100</f>
        <v>101.14333333333335</v>
      </c>
      <c r="P2340" s="12">
        <f>E2340/L2340</f>
        <v>123.34552845528455</v>
      </c>
      <c r="Q2340" t="str">
        <f>LEFT(N2340,SEARCH("/",N2340,1)-1)</f>
        <v>food</v>
      </c>
      <c r="R2340" t="str">
        <f>RIGHT(N2340,LEN(N2340)-SEARCH("/",N2340,1))</f>
        <v>small batch</v>
      </c>
      <c r="S2340" s="15">
        <f t="shared" si="72"/>
        <v>41789.896805555552</v>
      </c>
      <c r="T2340" s="15">
        <f t="shared" si="73"/>
        <v>41819.896805555552</v>
      </c>
    </row>
    <row r="2341" spans="1:20" ht="60" x14ac:dyDescent="0.25">
      <c r="A2341">
        <v>2339</v>
      </c>
      <c r="B2341" s="3" t="s">
        <v>4760</v>
      </c>
      <c r="C2341" s="3" t="s">
        <v>4761</v>
      </c>
      <c r="D2341" s="12">
        <v>25000</v>
      </c>
      <c r="E2341" s="12">
        <v>73552</v>
      </c>
      <c r="F2341" t="s">
        <v>16</v>
      </c>
      <c r="G2341" t="s">
        <v>17</v>
      </c>
      <c r="H2341" t="s">
        <v>18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4725</v>
      </c>
      <c r="O2341" s="8">
        <f>E2341/D2341*100</f>
        <v>294.20799999999997</v>
      </c>
      <c r="P2341" s="12">
        <f>E2341/L2341</f>
        <v>66.623188405797094</v>
      </c>
      <c r="Q2341" t="str">
        <f>LEFT(N2341,SEARCH("/",N2341,1)-1)</f>
        <v>food</v>
      </c>
      <c r="R2341" t="str">
        <f>RIGHT(N2341,LEN(N2341)-SEARCH("/",N2341,1))</f>
        <v>small batch</v>
      </c>
      <c r="S2341" s="15">
        <f t="shared" si="72"/>
        <v>42692.79987268518</v>
      </c>
      <c r="T2341" s="15">
        <f t="shared" si="73"/>
        <v>42723.332638888889</v>
      </c>
    </row>
    <row r="2342" spans="1:20" ht="45" x14ac:dyDescent="0.25">
      <c r="A2342">
        <v>2340</v>
      </c>
      <c r="B2342" s="3" t="s">
        <v>4762</v>
      </c>
      <c r="C2342" s="3" t="s">
        <v>4763</v>
      </c>
      <c r="D2342" s="12">
        <v>40000</v>
      </c>
      <c r="E2342" s="12">
        <v>42311</v>
      </c>
      <c r="F2342" t="s">
        <v>16</v>
      </c>
      <c r="G2342" t="s">
        <v>17</v>
      </c>
      <c r="H2342" t="s">
        <v>18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4725</v>
      </c>
      <c r="O2342" s="8">
        <f>E2342/D2342*100</f>
        <v>105.77749999999999</v>
      </c>
      <c r="P2342" s="12">
        <f>E2342/L2342</f>
        <v>104.99007444168734</v>
      </c>
      <c r="Q2342" t="str">
        <f>LEFT(N2342,SEARCH("/",N2342,1)-1)</f>
        <v>food</v>
      </c>
      <c r="R2342" t="str">
        <f>RIGHT(N2342,LEN(N2342)-SEARCH("/",N2342,1))</f>
        <v>small batch</v>
      </c>
      <c r="S2342" s="15">
        <f t="shared" si="72"/>
        <v>42643.642800925925</v>
      </c>
      <c r="T2342" s="15">
        <f t="shared" si="73"/>
        <v>42673.642800925925</v>
      </c>
    </row>
    <row r="2343" spans="1:20" ht="45" x14ac:dyDescent="0.25">
      <c r="A2343">
        <v>2341</v>
      </c>
      <c r="B2343" s="3" t="s">
        <v>4764</v>
      </c>
      <c r="C2343" s="3" t="s">
        <v>4765</v>
      </c>
      <c r="D2343" s="12">
        <v>5000</v>
      </c>
      <c r="E2343" s="12">
        <v>0</v>
      </c>
      <c r="F2343" t="s">
        <v>272</v>
      </c>
      <c r="G2343" t="s">
        <v>17</v>
      </c>
      <c r="H2343" t="s">
        <v>18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1127</v>
      </c>
      <c r="O2343" s="8">
        <f>E2343/D2343*100</f>
        <v>0</v>
      </c>
      <c r="P2343" s="12" t="e">
        <f>E2343/L2343</f>
        <v>#DIV/0!</v>
      </c>
      <c r="Q2343" t="str">
        <f>LEFT(N2343,SEARCH("/",N2343,1)-1)</f>
        <v>technology</v>
      </c>
      <c r="R2343" t="str">
        <f>RIGHT(N2343,LEN(N2343)-SEARCH("/",N2343,1))</f>
        <v>web</v>
      </c>
      <c r="S2343" s="15">
        <f t="shared" si="72"/>
        <v>42167.813703703709</v>
      </c>
      <c r="T2343" s="15">
        <f t="shared" si="73"/>
        <v>42197.813703703709</v>
      </c>
    </row>
    <row r="2344" spans="1:20" ht="60" x14ac:dyDescent="0.25">
      <c r="A2344">
        <v>2342</v>
      </c>
      <c r="B2344" s="3" t="s">
        <v>4766</v>
      </c>
      <c r="C2344" s="3" t="s">
        <v>4767</v>
      </c>
      <c r="D2344" s="12">
        <v>5500</v>
      </c>
      <c r="E2344" s="12">
        <v>0</v>
      </c>
      <c r="F2344" t="s">
        <v>272</v>
      </c>
      <c r="G2344" t="s">
        <v>17</v>
      </c>
      <c r="H2344" t="s">
        <v>18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1127</v>
      </c>
      <c r="O2344" s="8">
        <f>E2344/D2344*100</f>
        <v>0</v>
      </c>
      <c r="P2344" s="12" t="e">
        <f>E2344/L2344</f>
        <v>#DIV/0!</v>
      </c>
      <c r="Q2344" t="str">
        <f>LEFT(N2344,SEARCH("/",N2344,1)-1)</f>
        <v>technology</v>
      </c>
      <c r="R2344" t="str">
        <f>RIGHT(N2344,LEN(N2344)-SEARCH("/",N2344,1))</f>
        <v>web</v>
      </c>
      <c r="S2344" s="15">
        <f t="shared" si="72"/>
        <v>41897.702199074076</v>
      </c>
      <c r="T2344" s="15">
        <f t="shared" si="73"/>
        <v>41918.208333333336</v>
      </c>
    </row>
    <row r="2345" spans="1:20" ht="60" x14ac:dyDescent="0.25">
      <c r="A2345">
        <v>2343</v>
      </c>
      <c r="B2345" s="3" t="s">
        <v>4768</v>
      </c>
      <c r="C2345" s="3" t="s">
        <v>4769</v>
      </c>
      <c r="D2345" s="12">
        <v>10000</v>
      </c>
      <c r="E2345" s="12">
        <v>300</v>
      </c>
      <c r="F2345" t="s">
        <v>272</v>
      </c>
      <c r="G2345" t="s">
        <v>17</v>
      </c>
      <c r="H2345" t="s">
        <v>18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1127</v>
      </c>
      <c r="O2345" s="8">
        <f>E2345/D2345*100</f>
        <v>3</v>
      </c>
      <c r="P2345" s="12">
        <f>E2345/L2345</f>
        <v>300</v>
      </c>
      <c r="Q2345" t="str">
        <f>LEFT(N2345,SEARCH("/",N2345,1)-1)</f>
        <v>technology</v>
      </c>
      <c r="R2345" t="str">
        <f>RIGHT(N2345,LEN(N2345)-SEARCH("/",N2345,1))</f>
        <v>web</v>
      </c>
      <c r="S2345" s="15">
        <f t="shared" si="72"/>
        <v>42327.825289351851</v>
      </c>
      <c r="T2345" s="15">
        <f t="shared" si="73"/>
        <v>42377.82430555555</v>
      </c>
    </row>
    <row r="2346" spans="1:20" ht="60" x14ac:dyDescent="0.25">
      <c r="A2346">
        <v>2344</v>
      </c>
      <c r="B2346" s="3" t="s">
        <v>4770</v>
      </c>
      <c r="C2346" s="3" t="s">
        <v>4771</v>
      </c>
      <c r="D2346" s="12">
        <v>1000</v>
      </c>
      <c r="E2346" s="12">
        <v>1</v>
      </c>
      <c r="F2346" t="s">
        <v>272</v>
      </c>
      <c r="G2346" t="s">
        <v>159</v>
      </c>
      <c r="H2346" t="s">
        <v>160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1127</v>
      </c>
      <c r="O2346" s="8">
        <f>E2346/D2346*100</f>
        <v>0.1</v>
      </c>
      <c r="P2346" s="12">
        <f>E2346/L2346</f>
        <v>1</v>
      </c>
      <c r="Q2346" t="str">
        <f>LEFT(N2346,SEARCH("/",N2346,1)-1)</f>
        <v>technology</v>
      </c>
      <c r="R2346" t="str">
        <f>RIGHT(N2346,LEN(N2346)-SEARCH("/",N2346,1))</f>
        <v>web</v>
      </c>
      <c r="S2346" s="15">
        <f t="shared" si="72"/>
        <v>42515.727650462963</v>
      </c>
      <c r="T2346" s="15">
        <f t="shared" si="73"/>
        <v>42545.727650462963</v>
      </c>
    </row>
    <row r="2347" spans="1:20" ht="60" x14ac:dyDescent="0.25">
      <c r="A2347">
        <v>2345</v>
      </c>
      <c r="B2347" s="3" t="s">
        <v>4772</v>
      </c>
      <c r="C2347" s="3" t="s">
        <v>4773</v>
      </c>
      <c r="D2347" s="12">
        <v>3000</v>
      </c>
      <c r="E2347" s="12">
        <v>0</v>
      </c>
      <c r="F2347" t="s">
        <v>272</v>
      </c>
      <c r="G2347" t="s">
        <v>17</v>
      </c>
      <c r="H2347" t="s">
        <v>18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1127</v>
      </c>
      <c r="O2347" s="8">
        <f>E2347/D2347*100</f>
        <v>0</v>
      </c>
      <c r="P2347" s="12" t="e">
        <f>E2347/L2347</f>
        <v>#DIV/0!</v>
      </c>
      <c r="Q2347" t="str">
        <f>LEFT(N2347,SEARCH("/",N2347,1)-1)</f>
        <v>technology</v>
      </c>
      <c r="R2347" t="str">
        <f>RIGHT(N2347,LEN(N2347)-SEARCH("/",N2347,1))</f>
        <v>web</v>
      </c>
      <c r="S2347" s="15">
        <f t="shared" si="72"/>
        <v>42060.001805555556</v>
      </c>
      <c r="T2347" s="15">
        <f t="shared" si="73"/>
        <v>42094.985416666663</v>
      </c>
    </row>
    <row r="2348" spans="1:20" ht="45" x14ac:dyDescent="0.25">
      <c r="A2348">
        <v>2346</v>
      </c>
      <c r="B2348" s="3" t="s">
        <v>4774</v>
      </c>
      <c r="C2348" s="3" t="s">
        <v>4775</v>
      </c>
      <c r="D2348" s="12">
        <v>60000</v>
      </c>
      <c r="E2348" s="12">
        <v>39</v>
      </c>
      <c r="F2348" t="s">
        <v>272</v>
      </c>
      <c r="G2348" t="s">
        <v>17</v>
      </c>
      <c r="H2348" t="s">
        <v>18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1127</v>
      </c>
      <c r="O2348" s="8">
        <f>E2348/D2348*100</f>
        <v>6.5000000000000002E-2</v>
      </c>
      <c r="P2348" s="12">
        <f>E2348/L2348</f>
        <v>13</v>
      </c>
      <c r="Q2348" t="str">
        <f>LEFT(N2348,SEARCH("/",N2348,1)-1)</f>
        <v>technology</v>
      </c>
      <c r="R2348" t="str">
        <f>RIGHT(N2348,LEN(N2348)-SEARCH("/",N2348,1))</f>
        <v>web</v>
      </c>
      <c r="S2348" s="15">
        <f t="shared" si="72"/>
        <v>42615.79896990741</v>
      </c>
      <c r="T2348" s="15">
        <f t="shared" si="73"/>
        <v>42660.79896990741</v>
      </c>
    </row>
    <row r="2349" spans="1:20" ht="45" x14ac:dyDescent="0.25">
      <c r="A2349">
        <v>2347</v>
      </c>
      <c r="B2349" s="3" t="s">
        <v>4776</v>
      </c>
      <c r="C2349" s="3" t="s">
        <v>4777</v>
      </c>
      <c r="D2349" s="12">
        <v>1000</v>
      </c>
      <c r="E2349" s="12">
        <v>15</v>
      </c>
      <c r="F2349" t="s">
        <v>272</v>
      </c>
      <c r="G2349" t="s">
        <v>17</v>
      </c>
      <c r="H2349" t="s">
        <v>18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1127</v>
      </c>
      <c r="O2349" s="8">
        <f>E2349/D2349*100</f>
        <v>1.5</v>
      </c>
      <c r="P2349" s="12">
        <f>E2349/L2349</f>
        <v>15</v>
      </c>
      <c r="Q2349" t="str">
        <f>LEFT(N2349,SEARCH("/",N2349,1)-1)</f>
        <v>technology</v>
      </c>
      <c r="R2349" t="str">
        <f>RIGHT(N2349,LEN(N2349)-SEARCH("/",N2349,1))</f>
        <v>web</v>
      </c>
      <c r="S2349" s="15">
        <f t="shared" si="72"/>
        <v>42577.607361111113</v>
      </c>
      <c r="T2349" s="15">
        <f t="shared" si="73"/>
        <v>42607.607361111113</v>
      </c>
    </row>
    <row r="2350" spans="1:20" ht="60" x14ac:dyDescent="0.25">
      <c r="A2350">
        <v>2348</v>
      </c>
      <c r="B2350" s="3" t="s">
        <v>4778</v>
      </c>
      <c r="C2350" s="3" t="s">
        <v>4779</v>
      </c>
      <c r="D2350" s="12">
        <v>70000</v>
      </c>
      <c r="E2350" s="12">
        <v>270</v>
      </c>
      <c r="F2350" t="s">
        <v>272</v>
      </c>
      <c r="G2350" t="s">
        <v>17</v>
      </c>
      <c r="H2350" t="s">
        <v>18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1127</v>
      </c>
      <c r="O2350" s="8">
        <f>E2350/D2350*100</f>
        <v>0.38571428571428573</v>
      </c>
      <c r="P2350" s="12">
        <f>E2350/L2350</f>
        <v>54</v>
      </c>
      <c r="Q2350" t="str">
        <f>LEFT(N2350,SEARCH("/",N2350,1)-1)</f>
        <v>technology</v>
      </c>
      <c r="R2350" t="str">
        <f>RIGHT(N2350,LEN(N2350)-SEARCH("/",N2350,1))</f>
        <v>web</v>
      </c>
      <c r="S2350" s="15">
        <f t="shared" si="72"/>
        <v>42360.932152777779</v>
      </c>
      <c r="T2350" s="15">
        <f t="shared" si="73"/>
        <v>42420.932152777779</v>
      </c>
    </row>
    <row r="2351" spans="1:20" ht="45" x14ac:dyDescent="0.25">
      <c r="A2351">
        <v>2349</v>
      </c>
      <c r="B2351" s="3" t="s">
        <v>4780</v>
      </c>
      <c r="C2351" s="3" t="s">
        <v>4781</v>
      </c>
      <c r="D2351" s="12">
        <v>474900</v>
      </c>
      <c r="E2351" s="12">
        <v>0</v>
      </c>
      <c r="F2351" t="s">
        <v>272</v>
      </c>
      <c r="G2351" t="s">
        <v>476</v>
      </c>
      <c r="H2351" t="s">
        <v>477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1127</v>
      </c>
      <c r="O2351" s="8">
        <f>E2351/D2351*100</f>
        <v>0</v>
      </c>
      <c r="P2351" s="12" t="e">
        <f>E2351/L2351</f>
        <v>#DIV/0!</v>
      </c>
      <c r="Q2351" t="str">
        <f>LEFT(N2351,SEARCH("/",N2351,1)-1)</f>
        <v>technology</v>
      </c>
      <c r="R2351" t="str">
        <f>RIGHT(N2351,LEN(N2351)-SEARCH("/",N2351,1))</f>
        <v>web</v>
      </c>
      <c r="S2351" s="15">
        <f t="shared" si="72"/>
        <v>42198.775787037041</v>
      </c>
      <c r="T2351" s="15">
        <f t="shared" si="73"/>
        <v>42227.775787037041</v>
      </c>
    </row>
    <row r="2352" spans="1:20" ht="45" x14ac:dyDescent="0.25">
      <c r="A2352">
        <v>2350</v>
      </c>
      <c r="B2352" s="3" t="s">
        <v>4782</v>
      </c>
      <c r="C2352" s="3" t="s">
        <v>4783</v>
      </c>
      <c r="D2352" s="12">
        <v>50000</v>
      </c>
      <c r="E2352" s="12">
        <v>0</v>
      </c>
      <c r="F2352" t="s">
        <v>272</v>
      </c>
      <c r="G2352" t="s">
        <v>2455</v>
      </c>
      <c r="H2352" t="s">
        <v>55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1127</v>
      </c>
      <c r="O2352" s="8">
        <f>E2352/D2352*100</f>
        <v>0</v>
      </c>
      <c r="P2352" s="12" t="e">
        <f>E2352/L2352</f>
        <v>#DIV/0!</v>
      </c>
      <c r="Q2352" t="str">
        <f>LEFT(N2352,SEARCH("/",N2352,1)-1)</f>
        <v>technology</v>
      </c>
      <c r="R2352" t="str">
        <f>RIGHT(N2352,LEN(N2352)-SEARCH("/",N2352,1))</f>
        <v>web</v>
      </c>
      <c r="S2352" s="15">
        <f t="shared" si="72"/>
        <v>42708.842245370368</v>
      </c>
      <c r="T2352" s="15">
        <f t="shared" si="73"/>
        <v>42738.842245370368</v>
      </c>
    </row>
    <row r="2353" spans="1:20" ht="30" x14ac:dyDescent="0.25">
      <c r="A2353">
        <v>2351</v>
      </c>
      <c r="B2353" s="3" t="s">
        <v>4784</v>
      </c>
      <c r="C2353" s="3" t="s">
        <v>4785</v>
      </c>
      <c r="D2353" s="12">
        <v>18900</v>
      </c>
      <c r="E2353" s="12">
        <v>108</v>
      </c>
      <c r="F2353" t="s">
        <v>272</v>
      </c>
      <c r="G2353" t="s">
        <v>80</v>
      </c>
      <c r="H2353" t="s">
        <v>81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1127</v>
      </c>
      <c r="O2353" s="8">
        <f>E2353/D2353*100</f>
        <v>0.5714285714285714</v>
      </c>
      <c r="P2353" s="12">
        <f>E2353/L2353</f>
        <v>15.428571428571429</v>
      </c>
      <c r="Q2353" t="str">
        <f>LEFT(N2353,SEARCH("/",N2353,1)-1)</f>
        <v>technology</v>
      </c>
      <c r="R2353" t="str">
        <f>RIGHT(N2353,LEN(N2353)-SEARCH("/",N2353,1))</f>
        <v>web</v>
      </c>
      <c r="S2353" s="15">
        <f t="shared" si="72"/>
        <v>42094.101145833338</v>
      </c>
      <c r="T2353" s="15">
        <f t="shared" si="73"/>
        <v>42124.101145833338</v>
      </c>
    </row>
    <row r="2354" spans="1:20" ht="45" x14ac:dyDescent="0.25">
      <c r="A2354">
        <v>2352</v>
      </c>
      <c r="B2354" s="3" t="s">
        <v>4786</v>
      </c>
      <c r="C2354" s="3" t="s">
        <v>4787</v>
      </c>
      <c r="D2354" s="12">
        <v>2000</v>
      </c>
      <c r="E2354" s="12">
        <v>0</v>
      </c>
      <c r="F2354" t="s">
        <v>272</v>
      </c>
      <c r="G2354" t="s">
        <v>17</v>
      </c>
      <c r="H2354" t="s">
        <v>18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1127</v>
      </c>
      <c r="O2354" s="8">
        <f>E2354/D2354*100</f>
        <v>0</v>
      </c>
      <c r="P2354" s="12" t="e">
        <f>E2354/L2354</f>
        <v>#DIV/0!</v>
      </c>
      <c r="Q2354" t="str">
        <f>LEFT(N2354,SEARCH("/",N2354,1)-1)</f>
        <v>technology</v>
      </c>
      <c r="R2354" t="str">
        <f>RIGHT(N2354,LEN(N2354)-SEARCH("/",N2354,1))</f>
        <v>web</v>
      </c>
      <c r="S2354" s="15">
        <f t="shared" si="72"/>
        <v>42101.633703703701</v>
      </c>
      <c r="T2354" s="15">
        <f t="shared" si="73"/>
        <v>42161.633703703701</v>
      </c>
    </row>
    <row r="2355" spans="1:20" ht="60" x14ac:dyDescent="0.25">
      <c r="A2355">
        <v>2353</v>
      </c>
      <c r="B2355" s="3" t="s">
        <v>4788</v>
      </c>
      <c r="C2355" s="3" t="s">
        <v>4789</v>
      </c>
      <c r="D2355" s="12">
        <v>1000</v>
      </c>
      <c r="E2355" s="12">
        <v>0</v>
      </c>
      <c r="F2355" t="s">
        <v>272</v>
      </c>
      <c r="G2355" t="s">
        <v>17</v>
      </c>
      <c r="H2355" t="s">
        <v>18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1127</v>
      </c>
      <c r="O2355" s="8">
        <f>E2355/D2355*100</f>
        <v>0</v>
      </c>
      <c r="P2355" s="12" t="e">
        <f>E2355/L2355</f>
        <v>#DIV/0!</v>
      </c>
      <c r="Q2355" t="str">
        <f>LEFT(N2355,SEARCH("/",N2355,1)-1)</f>
        <v>technology</v>
      </c>
      <c r="R2355" t="str">
        <f>RIGHT(N2355,LEN(N2355)-SEARCH("/",N2355,1))</f>
        <v>web</v>
      </c>
      <c r="S2355" s="15">
        <f t="shared" si="72"/>
        <v>42103.676180555558</v>
      </c>
      <c r="T2355" s="15">
        <f t="shared" si="73"/>
        <v>42115.676180555558</v>
      </c>
    </row>
    <row r="2356" spans="1:20" ht="45" x14ac:dyDescent="0.25">
      <c r="A2356">
        <v>2354</v>
      </c>
      <c r="B2356" s="3" t="s">
        <v>4790</v>
      </c>
      <c r="C2356" s="3" t="s">
        <v>4791</v>
      </c>
      <c r="D2356" s="12">
        <v>35000</v>
      </c>
      <c r="E2356" s="12">
        <v>25</v>
      </c>
      <c r="F2356" t="s">
        <v>272</v>
      </c>
      <c r="G2356" t="s">
        <v>17</v>
      </c>
      <c r="H2356" t="s">
        <v>18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1127</v>
      </c>
      <c r="O2356" s="8">
        <f>E2356/D2356*100</f>
        <v>7.1428571428571425E-2</v>
      </c>
      <c r="P2356" s="12">
        <f>E2356/L2356</f>
        <v>25</v>
      </c>
      <c r="Q2356" t="str">
        <f>LEFT(N2356,SEARCH("/",N2356,1)-1)</f>
        <v>technology</v>
      </c>
      <c r="R2356" t="str">
        <f>RIGHT(N2356,LEN(N2356)-SEARCH("/",N2356,1))</f>
        <v>web</v>
      </c>
      <c r="S2356" s="15">
        <f t="shared" si="72"/>
        <v>41954.722916666666</v>
      </c>
      <c r="T2356" s="15">
        <f t="shared" si="73"/>
        <v>42014.722916666666</v>
      </c>
    </row>
    <row r="2357" spans="1:20" ht="45" x14ac:dyDescent="0.25">
      <c r="A2357">
        <v>2355</v>
      </c>
      <c r="B2357" s="3" t="s">
        <v>4792</v>
      </c>
      <c r="C2357" s="3" t="s">
        <v>4793</v>
      </c>
      <c r="D2357" s="12">
        <v>8000</v>
      </c>
      <c r="E2357" s="12">
        <v>55</v>
      </c>
      <c r="F2357" t="s">
        <v>272</v>
      </c>
      <c r="G2357" t="s">
        <v>50</v>
      </c>
      <c r="H2357" t="s">
        <v>51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1127</v>
      </c>
      <c r="O2357" s="8">
        <f>E2357/D2357*100</f>
        <v>0.6875</v>
      </c>
      <c r="P2357" s="12">
        <f>E2357/L2357</f>
        <v>27.5</v>
      </c>
      <c r="Q2357" t="str">
        <f>LEFT(N2357,SEARCH("/",N2357,1)-1)</f>
        <v>technology</v>
      </c>
      <c r="R2357" t="str">
        <f>RIGHT(N2357,LEN(N2357)-SEARCH("/",N2357,1))</f>
        <v>web</v>
      </c>
      <c r="S2357" s="15">
        <f t="shared" si="72"/>
        <v>42096.918240740735</v>
      </c>
      <c r="T2357" s="15">
        <f t="shared" si="73"/>
        <v>42126.918240740735</v>
      </c>
    </row>
    <row r="2358" spans="1:20" ht="30" x14ac:dyDescent="0.25">
      <c r="A2358">
        <v>2356</v>
      </c>
      <c r="B2358" s="3" t="s">
        <v>4794</v>
      </c>
      <c r="C2358" s="3" t="s">
        <v>4795</v>
      </c>
      <c r="D2358" s="12">
        <v>10000</v>
      </c>
      <c r="E2358" s="12">
        <v>0</v>
      </c>
      <c r="F2358" t="s">
        <v>272</v>
      </c>
      <c r="G2358" t="s">
        <v>387</v>
      </c>
      <c r="H2358" t="s">
        <v>55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1127</v>
      </c>
      <c r="O2358" s="8">
        <f>E2358/D2358*100</f>
        <v>0</v>
      </c>
      <c r="P2358" s="12" t="e">
        <f>E2358/L2358</f>
        <v>#DIV/0!</v>
      </c>
      <c r="Q2358" t="str">
        <f>LEFT(N2358,SEARCH("/",N2358,1)-1)</f>
        <v>technology</v>
      </c>
      <c r="R2358" t="str">
        <f>RIGHT(N2358,LEN(N2358)-SEARCH("/",N2358,1))</f>
        <v>web</v>
      </c>
      <c r="S2358" s="15">
        <f t="shared" si="72"/>
        <v>42130.78361111111</v>
      </c>
      <c r="T2358" s="15">
        <f t="shared" si="73"/>
        <v>42160.78361111111</v>
      </c>
    </row>
    <row r="2359" spans="1:20" ht="45" x14ac:dyDescent="0.25">
      <c r="A2359">
        <v>2357</v>
      </c>
      <c r="B2359" s="3" t="s">
        <v>4796</v>
      </c>
      <c r="C2359" s="3" t="s">
        <v>4797</v>
      </c>
      <c r="D2359" s="12">
        <v>27000</v>
      </c>
      <c r="E2359" s="12">
        <v>0</v>
      </c>
      <c r="F2359" t="s">
        <v>272</v>
      </c>
      <c r="G2359" t="s">
        <v>24</v>
      </c>
      <c r="H2359" t="s">
        <v>25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1127</v>
      </c>
      <c r="O2359" s="8">
        <f>E2359/D2359*100</f>
        <v>0</v>
      </c>
      <c r="P2359" s="12" t="e">
        <f>E2359/L2359</f>
        <v>#DIV/0!</v>
      </c>
      <c r="Q2359" t="str">
        <f>LEFT(N2359,SEARCH("/",N2359,1)-1)</f>
        <v>technology</v>
      </c>
      <c r="R2359" t="str">
        <f>RIGHT(N2359,LEN(N2359)-SEARCH("/",N2359,1))</f>
        <v>web</v>
      </c>
      <c r="S2359" s="15">
        <f t="shared" si="72"/>
        <v>42264.620115740734</v>
      </c>
      <c r="T2359" s="15">
        <f t="shared" si="73"/>
        <v>42294.620115740734</v>
      </c>
    </row>
    <row r="2360" spans="1:20" ht="45" x14ac:dyDescent="0.25">
      <c r="A2360">
        <v>2358</v>
      </c>
      <c r="B2360" s="3" t="s">
        <v>4798</v>
      </c>
      <c r="C2360" s="3" t="s">
        <v>4799</v>
      </c>
      <c r="D2360" s="12">
        <v>1500</v>
      </c>
      <c r="E2360" s="12">
        <v>0</v>
      </c>
      <c r="F2360" t="s">
        <v>272</v>
      </c>
      <c r="G2360" t="s">
        <v>24</v>
      </c>
      <c r="H2360" t="s">
        <v>25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1127</v>
      </c>
      <c r="O2360" s="8">
        <f>E2360/D2360*100</f>
        <v>0</v>
      </c>
      <c r="P2360" s="12" t="e">
        <f>E2360/L2360</f>
        <v>#DIV/0!</v>
      </c>
      <c r="Q2360" t="str">
        <f>LEFT(N2360,SEARCH("/",N2360,1)-1)</f>
        <v>technology</v>
      </c>
      <c r="R2360" t="str">
        <f>RIGHT(N2360,LEN(N2360)-SEARCH("/",N2360,1))</f>
        <v>web</v>
      </c>
      <c r="S2360" s="15">
        <f t="shared" si="72"/>
        <v>41978.930972222224</v>
      </c>
      <c r="T2360" s="15">
        <f t="shared" si="73"/>
        <v>42035.027083333334</v>
      </c>
    </row>
    <row r="2361" spans="1:20" ht="45" x14ac:dyDescent="0.25">
      <c r="A2361">
        <v>2359</v>
      </c>
      <c r="B2361" s="3" t="s">
        <v>4800</v>
      </c>
      <c r="C2361" s="3" t="s">
        <v>4801</v>
      </c>
      <c r="D2361" s="12">
        <v>7500</v>
      </c>
      <c r="E2361" s="12">
        <v>1101</v>
      </c>
      <c r="F2361" t="s">
        <v>272</v>
      </c>
      <c r="G2361" t="s">
        <v>17</v>
      </c>
      <c r="H2361" t="s">
        <v>18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1127</v>
      </c>
      <c r="O2361" s="8">
        <f>E2361/D2361*100</f>
        <v>14.680000000000001</v>
      </c>
      <c r="P2361" s="12">
        <f>E2361/L2361</f>
        <v>367</v>
      </c>
      <c r="Q2361" t="str">
        <f>LEFT(N2361,SEARCH("/",N2361,1)-1)</f>
        <v>technology</v>
      </c>
      <c r="R2361" t="str">
        <f>RIGHT(N2361,LEN(N2361)-SEARCH("/",N2361,1))</f>
        <v>web</v>
      </c>
      <c r="S2361" s="15">
        <f t="shared" si="72"/>
        <v>42159.649583333332</v>
      </c>
      <c r="T2361" s="15">
        <f t="shared" si="73"/>
        <v>42219.649583333332</v>
      </c>
    </row>
    <row r="2362" spans="1:20" ht="45" x14ac:dyDescent="0.25">
      <c r="A2362">
        <v>2360</v>
      </c>
      <c r="B2362" s="3" t="s">
        <v>4802</v>
      </c>
      <c r="C2362" s="3" t="s">
        <v>4803</v>
      </c>
      <c r="D2362" s="12">
        <v>5000</v>
      </c>
      <c r="E2362" s="12">
        <v>2</v>
      </c>
      <c r="F2362" t="s">
        <v>272</v>
      </c>
      <c r="G2362" t="s">
        <v>159</v>
      </c>
      <c r="H2362" t="s">
        <v>160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1127</v>
      </c>
      <c r="O2362" s="8">
        <f>E2362/D2362*100</f>
        <v>0.04</v>
      </c>
      <c r="P2362" s="12">
        <f>E2362/L2362</f>
        <v>2</v>
      </c>
      <c r="Q2362" t="str">
        <f>LEFT(N2362,SEARCH("/",N2362,1)-1)</f>
        <v>technology</v>
      </c>
      <c r="R2362" t="str">
        <f>RIGHT(N2362,LEN(N2362)-SEARCH("/",N2362,1))</f>
        <v>web</v>
      </c>
      <c r="S2362" s="15">
        <f t="shared" si="72"/>
        <v>42377.70694444445</v>
      </c>
      <c r="T2362" s="15">
        <f t="shared" si="73"/>
        <v>42407.70694444445</v>
      </c>
    </row>
    <row r="2363" spans="1:20" ht="60" x14ac:dyDescent="0.25">
      <c r="A2363">
        <v>2361</v>
      </c>
      <c r="B2363" s="3" t="s">
        <v>4804</v>
      </c>
      <c r="C2363" s="3" t="s">
        <v>4805</v>
      </c>
      <c r="D2363" s="12">
        <v>200</v>
      </c>
      <c r="E2363" s="12">
        <v>0</v>
      </c>
      <c r="F2363" t="s">
        <v>272</v>
      </c>
      <c r="G2363" t="s">
        <v>159</v>
      </c>
      <c r="H2363" t="s">
        <v>160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1127</v>
      </c>
      <c r="O2363" s="8">
        <f>E2363/D2363*100</f>
        <v>0</v>
      </c>
      <c r="P2363" s="12" t="e">
        <f>E2363/L2363</f>
        <v>#DIV/0!</v>
      </c>
      <c r="Q2363" t="str">
        <f>LEFT(N2363,SEARCH("/",N2363,1)-1)</f>
        <v>technology</v>
      </c>
      <c r="R2363" t="str">
        <f>RIGHT(N2363,LEN(N2363)-SEARCH("/",N2363,1))</f>
        <v>web</v>
      </c>
      <c r="S2363" s="15">
        <f t="shared" si="72"/>
        <v>42466.858888888892</v>
      </c>
      <c r="T2363" s="15">
        <f t="shared" si="73"/>
        <v>42490.916666666672</v>
      </c>
    </row>
    <row r="2364" spans="1:20" ht="45" x14ac:dyDescent="0.25">
      <c r="A2364">
        <v>2362</v>
      </c>
      <c r="B2364" s="3" t="s">
        <v>4806</v>
      </c>
      <c r="C2364" s="3" t="s">
        <v>4807</v>
      </c>
      <c r="D2364" s="12">
        <v>420</v>
      </c>
      <c r="E2364" s="12">
        <v>120</v>
      </c>
      <c r="F2364" t="s">
        <v>272</v>
      </c>
      <c r="G2364" t="s">
        <v>17</v>
      </c>
      <c r="H2364" t="s">
        <v>18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1127</v>
      </c>
      <c r="O2364" s="8">
        <f>E2364/D2364*100</f>
        <v>28.571428571428569</v>
      </c>
      <c r="P2364" s="12">
        <f>E2364/L2364</f>
        <v>60</v>
      </c>
      <c r="Q2364" t="str">
        <f>LEFT(N2364,SEARCH("/",N2364,1)-1)</f>
        <v>technology</v>
      </c>
      <c r="R2364" t="str">
        <f>RIGHT(N2364,LEN(N2364)-SEARCH("/",N2364,1))</f>
        <v>web</v>
      </c>
      <c r="S2364" s="15">
        <f t="shared" si="72"/>
        <v>41954.688310185185</v>
      </c>
      <c r="T2364" s="15">
        <f t="shared" si="73"/>
        <v>41984.688310185185</v>
      </c>
    </row>
    <row r="2365" spans="1:20" ht="60" x14ac:dyDescent="0.25">
      <c r="A2365">
        <v>2363</v>
      </c>
      <c r="B2365" s="3" t="s">
        <v>4808</v>
      </c>
      <c r="C2365" s="3" t="s">
        <v>4809</v>
      </c>
      <c r="D2365" s="12">
        <v>175000</v>
      </c>
      <c r="E2365" s="12">
        <v>0</v>
      </c>
      <c r="F2365" t="s">
        <v>272</v>
      </c>
      <c r="G2365" t="s">
        <v>17</v>
      </c>
      <c r="H2365" t="s">
        <v>18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1127</v>
      </c>
      <c r="O2365" s="8">
        <f>E2365/D2365*100</f>
        <v>0</v>
      </c>
      <c r="P2365" s="12" t="e">
        <f>E2365/L2365</f>
        <v>#DIV/0!</v>
      </c>
      <c r="Q2365" t="str">
        <f>LEFT(N2365,SEARCH("/",N2365,1)-1)</f>
        <v>technology</v>
      </c>
      <c r="R2365" t="str">
        <f>RIGHT(N2365,LEN(N2365)-SEARCH("/",N2365,1))</f>
        <v>web</v>
      </c>
      <c r="S2365" s="15">
        <f t="shared" si="72"/>
        <v>42322.011574074073</v>
      </c>
      <c r="T2365" s="15">
        <f t="shared" si="73"/>
        <v>42367.011574074073</v>
      </c>
    </row>
    <row r="2366" spans="1:20" ht="45" x14ac:dyDescent="0.25">
      <c r="A2366">
        <v>2364</v>
      </c>
      <c r="B2366" s="3" t="s">
        <v>4810</v>
      </c>
      <c r="C2366" s="3" t="s">
        <v>4811</v>
      </c>
      <c r="D2366" s="12">
        <v>128</v>
      </c>
      <c r="E2366" s="12">
        <v>0</v>
      </c>
      <c r="F2366" t="s">
        <v>272</v>
      </c>
      <c r="G2366" t="s">
        <v>17</v>
      </c>
      <c r="H2366" t="s">
        <v>18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1127</v>
      </c>
      <c r="O2366" s="8">
        <f>E2366/D2366*100</f>
        <v>0</v>
      </c>
      <c r="P2366" s="12" t="e">
        <f>E2366/L2366</f>
        <v>#DIV/0!</v>
      </c>
      <c r="Q2366" t="str">
        <f>LEFT(N2366,SEARCH("/",N2366,1)-1)</f>
        <v>technology</v>
      </c>
      <c r="R2366" t="str">
        <f>RIGHT(N2366,LEN(N2366)-SEARCH("/",N2366,1))</f>
        <v>web</v>
      </c>
      <c r="S2366" s="15">
        <f t="shared" si="72"/>
        <v>42248.934675925921</v>
      </c>
      <c r="T2366" s="15">
        <f t="shared" si="73"/>
        <v>42303.934675925921</v>
      </c>
    </row>
    <row r="2367" spans="1:20" ht="60" x14ac:dyDescent="0.25">
      <c r="A2367">
        <v>2365</v>
      </c>
      <c r="B2367" s="3" t="s">
        <v>4812</v>
      </c>
      <c r="C2367" s="3" t="s">
        <v>4813</v>
      </c>
      <c r="D2367" s="12">
        <v>1000</v>
      </c>
      <c r="E2367" s="12">
        <v>0</v>
      </c>
      <c r="F2367" t="s">
        <v>272</v>
      </c>
      <c r="G2367" t="s">
        <v>1224</v>
      </c>
      <c r="H2367" t="s">
        <v>55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1127</v>
      </c>
      <c r="O2367" s="8">
        <f>E2367/D2367*100</f>
        <v>0</v>
      </c>
      <c r="P2367" s="12" t="e">
        <f>E2367/L2367</f>
        <v>#DIV/0!</v>
      </c>
      <c r="Q2367" t="str">
        <f>LEFT(N2367,SEARCH("/",N2367,1)-1)</f>
        <v>technology</v>
      </c>
      <c r="R2367" t="str">
        <f>RIGHT(N2367,LEN(N2367)-SEARCH("/",N2367,1))</f>
        <v>web</v>
      </c>
      <c r="S2367" s="15">
        <f t="shared" si="72"/>
        <v>42346.736400462964</v>
      </c>
      <c r="T2367" s="15">
        <f t="shared" si="73"/>
        <v>42386.958333333328</v>
      </c>
    </row>
    <row r="2368" spans="1:20" ht="45" x14ac:dyDescent="0.25">
      <c r="A2368">
        <v>2366</v>
      </c>
      <c r="B2368" s="3" t="s">
        <v>4814</v>
      </c>
      <c r="C2368" s="3" t="s">
        <v>4815</v>
      </c>
      <c r="D2368" s="12">
        <v>25000</v>
      </c>
      <c r="E2368" s="12">
        <v>2630</v>
      </c>
      <c r="F2368" t="s">
        <v>272</v>
      </c>
      <c r="G2368" t="s">
        <v>24</v>
      </c>
      <c r="H2368" t="s">
        <v>25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1127</v>
      </c>
      <c r="O2368" s="8">
        <f>E2368/D2368*100</f>
        <v>10.52</v>
      </c>
      <c r="P2368" s="12">
        <f>E2368/L2368</f>
        <v>97.407407407407405</v>
      </c>
      <c r="Q2368" t="str">
        <f>LEFT(N2368,SEARCH("/",N2368,1)-1)</f>
        <v>technology</v>
      </c>
      <c r="R2368" t="str">
        <f>RIGHT(N2368,LEN(N2368)-SEARCH("/",N2368,1))</f>
        <v>web</v>
      </c>
      <c r="S2368" s="15">
        <f t="shared" si="72"/>
        <v>42268.531631944439</v>
      </c>
      <c r="T2368" s="15">
        <f t="shared" si="73"/>
        <v>42298.531631944439</v>
      </c>
    </row>
    <row r="2369" spans="1:20" ht="60" x14ac:dyDescent="0.25">
      <c r="A2369">
        <v>2367</v>
      </c>
      <c r="B2369" s="3" t="s">
        <v>4816</v>
      </c>
      <c r="C2369" s="3" t="s">
        <v>4817</v>
      </c>
      <c r="D2369" s="12">
        <v>50000</v>
      </c>
      <c r="E2369" s="12">
        <v>670</v>
      </c>
      <c r="F2369" t="s">
        <v>272</v>
      </c>
      <c r="G2369" t="s">
        <v>17</v>
      </c>
      <c r="H2369" t="s">
        <v>18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1127</v>
      </c>
      <c r="O2369" s="8">
        <f>E2369/D2369*100</f>
        <v>1.34</v>
      </c>
      <c r="P2369" s="12">
        <f>E2369/L2369</f>
        <v>47.857142857142854</v>
      </c>
      <c r="Q2369" t="str">
        <f>LEFT(N2369,SEARCH("/",N2369,1)-1)</f>
        <v>technology</v>
      </c>
      <c r="R2369" t="str">
        <f>RIGHT(N2369,LEN(N2369)-SEARCH("/",N2369,1))</f>
        <v>web</v>
      </c>
      <c r="S2369" s="15">
        <f t="shared" si="72"/>
        <v>42425.970092592594</v>
      </c>
      <c r="T2369" s="15">
        <f t="shared" si="73"/>
        <v>42485.928425925929</v>
      </c>
    </row>
    <row r="2370" spans="1:20" ht="60" x14ac:dyDescent="0.25">
      <c r="A2370">
        <v>2368</v>
      </c>
      <c r="B2370" s="3" t="s">
        <v>4818</v>
      </c>
      <c r="C2370" s="3" t="s">
        <v>4819</v>
      </c>
      <c r="D2370" s="12">
        <v>40000</v>
      </c>
      <c r="E2370" s="12">
        <v>100</v>
      </c>
      <c r="F2370" t="s">
        <v>272</v>
      </c>
      <c r="G2370" t="s">
        <v>17</v>
      </c>
      <c r="H2370" t="s">
        <v>18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1127</v>
      </c>
      <c r="O2370" s="8">
        <f>E2370/D2370*100</f>
        <v>0.25</v>
      </c>
      <c r="P2370" s="12">
        <f>E2370/L2370</f>
        <v>50</v>
      </c>
      <c r="Q2370" t="str">
        <f>LEFT(N2370,SEARCH("/",N2370,1)-1)</f>
        <v>technology</v>
      </c>
      <c r="R2370" t="str">
        <f>RIGHT(N2370,LEN(N2370)-SEARCH("/",N2370,1))</f>
        <v>web</v>
      </c>
      <c r="S2370" s="15">
        <f t="shared" si="72"/>
        <v>42063.721817129626</v>
      </c>
      <c r="T2370" s="15">
        <f t="shared" si="73"/>
        <v>42108.680150462969</v>
      </c>
    </row>
    <row r="2371" spans="1:20" ht="60" x14ac:dyDescent="0.25">
      <c r="A2371">
        <v>2369</v>
      </c>
      <c r="B2371" s="3" t="s">
        <v>4820</v>
      </c>
      <c r="C2371" s="3" t="s">
        <v>4821</v>
      </c>
      <c r="D2371" s="12">
        <v>25000</v>
      </c>
      <c r="E2371" s="12">
        <v>0</v>
      </c>
      <c r="F2371" t="s">
        <v>272</v>
      </c>
      <c r="G2371" t="s">
        <v>17</v>
      </c>
      <c r="H2371" t="s">
        <v>18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1127</v>
      </c>
      <c r="O2371" s="8">
        <f>E2371/D2371*100</f>
        <v>0</v>
      </c>
      <c r="P2371" s="12" t="e">
        <f>E2371/L2371</f>
        <v>#DIV/0!</v>
      </c>
      <c r="Q2371" t="str">
        <f>LEFT(N2371,SEARCH("/",N2371,1)-1)</f>
        <v>technology</v>
      </c>
      <c r="R2371" t="str">
        <f>RIGHT(N2371,LEN(N2371)-SEARCH("/",N2371,1))</f>
        <v>web</v>
      </c>
      <c r="S2371" s="15">
        <f t="shared" ref="S2371:S2434" si="74">(((J2371/60)/60)/24)+DATE(1970,1,1)</f>
        <v>42380.812627314815</v>
      </c>
      <c r="T2371" s="15">
        <f t="shared" ref="T2371:T2434" si="75">(((I2371/60)/60)/24)+DATE(1970,1,1)</f>
        <v>42410.812627314815</v>
      </c>
    </row>
    <row r="2372" spans="1:20" ht="60" x14ac:dyDescent="0.25">
      <c r="A2372">
        <v>2370</v>
      </c>
      <c r="B2372" s="3" t="s">
        <v>4822</v>
      </c>
      <c r="C2372" s="3" t="s">
        <v>4823</v>
      </c>
      <c r="D2372" s="12">
        <v>25000</v>
      </c>
      <c r="E2372" s="12">
        <v>82</v>
      </c>
      <c r="F2372" t="s">
        <v>272</v>
      </c>
      <c r="G2372" t="s">
        <v>17</v>
      </c>
      <c r="H2372" t="s">
        <v>18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1127</v>
      </c>
      <c r="O2372" s="8">
        <f>E2372/D2372*100</f>
        <v>0.32800000000000001</v>
      </c>
      <c r="P2372" s="12">
        <f>E2372/L2372</f>
        <v>20.5</v>
      </c>
      <c r="Q2372" t="str">
        <f>LEFT(N2372,SEARCH("/",N2372,1)-1)</f>
        <v>technology</v>
      </c>
      <c r="R2372" t="str">
        <f>RIGHT(N2372,LEN(N2372)-SEARCH("/",N2372,1))</f>
        <v>web</v>
      </c>
      <c r="S2372" s="15">
        <f t="shared" si="74"/>
        <v>41961.18913194444</v>
      </c>
      <c r="T2372" s="15">
        <f t="shared" si="75"/>
        <v>41991.18913194444</v>
      </c>
    </row>
    <row r="2373" spans="1:20" ht="60" x14ac:dyDescent="0.25">
      <c r="A2373">
        <v>2371</v>
      </c>
      <c r="B2373" s="3" t="s">
        <v>4824</v>
      </c>
      <c r="C2373" s="3" t="s">
        <v>4825</v>
      </c>
      <c r="D2373" s="12">
        <v>2000</v>
      </c>
      <c r="E2373" s="12">
        <v>0</v>
      </c>
      <c r="F2373" t="s">
        <v>272</v>
      </c>
      <c r="G2373" t="s">
        <v>17</v>
      </c>
      <c r="H2373" t="s">
        <v>18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1127</v>
      </c>
      <c r="O2373" s="8">
        <f>E2373/D2373*100</f>
        <v>0</v>
      </c>
      <c r="P2373" s="12" t="e">
        <f>E2373/L2373</f>
        <v>#DIV/0!</v>
      </c>
      <c r="Q2373" t="str">
        <f>LEFT(N2373,SEARCH("/",N2373,1)-1)</f>
        <v>technology</v>
      </c>
      <c r="R2373" t="str">
        <f>RIGHT(N2373,LEN(N2373)-SEARCH("/",N2373,1))</f>
        <v>web</v>
      </c>
      <c r="S2373" s="15">
        <f t="shared" si="74"/>
        <v>42150.777731481481</v>
      </c>
      <c r="T2373" s="15">
        <f t="shared" si="75"/>
        <v>42180.777731481481</v>
      </c>
    </row>
    <row r="2374" spans="1:20" ht="60" x14ac:dyDescent="0.25">
      <c r="A2374">
        <v>2372</v>
      </c>
      <c r="B2374" s="3" t="s">
        <v>4826</v>
      </c>
      <c r="C2374" s="3" t="s">
        <v>4827</v>
      </c>
      <c r="D2374" s="12">
        <v>5500</v>
      </c>
      <c r="E2374" s="12">
        <v>180</v>
      </c>
      <c r="F2374" t="s">
        <v>272</v>
      </c>
      <c r="G2374" t="s">
        <v>50</v>
      </c>
      <c r="H2374" t="s">
        <v>51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1127</v>
      </c>
      <c r="O2374" s="8">
        <f>E2374/D2374*100</f>
        <v>3.2727272727272729</v>
      </c>
      <c r="P2374" s="12">
        <f>E2374/L2374</f>
        <v>30</v>
      </c>
      <c r="Q2374" t="str">
        <f>LEFT(N2374,SEARCH("/",N2374,1)-1)</f>
        <v>technology</v>
      </c>
      <c r="R2374" t="str">
        <f>RIGHT(N2374,LEN(N2374)-SEARCH("/",N2374,1))</f>
        <v>web</v>
      </c>
      <c r="S2374" s="15">
        <f t="shared" si="74"/>
        <v>42088.069108796291</v>
      </c>
      <c r="T2374" s="15">
        <f t="shared" si="75"/>
        <v>42118.069108796291</v>
      </c>
    </row>
    <row r="2375" spans="1:20" ht="30" x14ac:dyDescent="0.25">
      <c r="A2375">
        <v>2373</v>
      </c>
      <c r="B2375" s="3" t="s">
        <v>4828</v>
      </c>
      <c r="C2375" s="3" t="s">
        <v>4829</v>
      </c>
      <c r="D2375" s="12">
        <v>850000</v>
      </c>
      <c r="E2375" s="12">
        <v>50</v>
      </c>
      <c r="F2375" t="s">
        <v>272</v>
      </c>
      <c r="G2375" t="s">
        <v>476</v>
      </c>
      <c r="H2375" t="s">
        <v>477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1127</v>
      </c>
      <c r="O2375" s="8">
        <f>E2375/D2375*100</f>
        <v>5.8823529411764705E-3</v>
      </c>
      <c r="P2375" s="12">
        <f>E2375/L2375</f>
        <v>50</v>
      </c>
      <c r="Q2375" t="str">
        <f>LEFT(N2375,SEARCH("/",N2375,1)-1)</f>
        <v>technology</v>
      </c>
      <c r="R2375" t="str">
        <f>RIGHT(N2375,LEN(N2375)-SEARCH("/",N2375,1))</f>
        <v>web</v>
      </c>
      <c r="S2375" s="15">
        <f t="shared" si="74"/>
        <v>42215.662314814821</v>
      </c>
      <c r="T2375" s="15">
        <f t="shared" si="75"/>
        <v>42245.662314814821</v>
      </c>
    </row>
    <row r="2376" spans="1:20" ht="60" x14ac:dyDescent="0.25">
      <c r="A2376">
        <v>2374</v>
      </c>
      <c r="B2376" s="3" t="s">
        <v>4830</v>
      </c>
      <c r="C2376" s="3" t="s">
        <v>4831</v>
      </c>
      <c r="D2376" s="12">
        <v>22000</v>
      </c>
      <c r="E2376" s="12">
        <v>10</v>
      </c>
      <c r="F2376" t="s">
        <v>272</v>
      </c>
      <c r="G2376" t="s">
        <v>17</v>
      </c>
      <c r="H2376" t="s">
        <v>18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1127</v>
      </c>
      <c r="O2376" s="8">
        <f>E2376/D2376*100</f>
        <v>4.5454545454545456E-2</v>
      </c>
      <c r="P2376" s="12">
        <f>E2376/L2376</f>
        <v>10</v>
      </c>
      <c r="Q2376" t="str">
        <f>LEFT(N2376,SEARCH("/",N2376,1)-1)</f>
        <v>technology</v>
      </c>
      <c r="R2376" t="str">
        <f>RIGHT(N2376,LEN(N2376)-SEARCH("/",N2376,1))</f>
        <v>web</v>
      </c>
      <c r="S2376" s="15">
        <f t="shared" si="74"/>
        <v>42017.843287037031</v>
      </c>
      <c r="T2376" s="15">
        <f t="shared" si="75"/>
        <v>42047.843287037031</v>
      </c>
    </row>
    <row r="2377" spans="1:20" ht="60" x14ac:dyDescent="0.25">
      <c r="A2377">
        <v>2375</v>
      </c>
      <c r="B2377" s="3" t="s">
        <v>4832</v>
      </c>
      <c r="C2377" s="3" t="s">
        <v>4833</v>
      </c>
      <c r="D2377" s="12">
        <v>10000</v>
      </c>
      <c r="E2377" s="12">
        <v>0</v>
      </c>
      <c r="F2377" t="s">
        <v>272</v>
      </c>
      <c r="G2377" t="s">
        <v>17</v>
      </c>
      <c r="H2377" t="s">
        <v>18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1127</v>
      </c>
      <c r="O2377" s="8">
        <f>E2377/D2377*100</f>
        <v>0</v>
      </c>
      <c r="P2377" s="12" t="e">
        <f>E2377/L2377</f>
        <v>#DIV/0!</v>
      </c>
      <c r="Q2377" t="str">
        <f>LEFT(N2377,SEARCH("/",N2377,1)-1)</f>
        <v>technology</v>
      </c>
      <c r="R2377" t="str">
        <f>RIGHT(N2377,LEN(N2377)-SEARCH("/",N2377,1))</f>
        <v>web</v>
      </c>
      <c r="S2377" s="15">
        <f t="shared" si="74"/>
        <v>42592.836076388892</v>
      </c>
      <c r="T2377" s="15">
        <f t="shared" si="75"/>
        <v>42622.836076388892</v>
      </c>
    </row>
    <row r="2378" spans="1:20" ht="45" x14ac:dyDescent="0.25">
      <c r="A2378">
        <v>2376</v>
      </c>
      <c r="B2378" s="3" t="s">
        <v>4834</v>
      </c>
      <c r="C2378" s="3" t="s">
        <v>4835</v>
      </c>
      <c r="D2378" s="12">
        <v>3000</v>
      </c>
      <c r="E2378" s="12">
        <v>326.33</v>
      </c>
      <c r="F2378" t="s">
        <v>272</v>
      </c>
      <c r="G2378" t="s">
        <v>17</v>
      </c>
      <c r="H2378" t="s">
        <v>18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1127</v>
      </c>
      <c r="O2378" s="8">
        <f>E2378/D2378*100</f>
        <v>10.877666666666666</v>
      </c>
      <c r="P2378" s="12">
        <f>E2378/L2378</f>
        <v>81.582499999999996</v>
      </c>
      <c r="Q2378" t="str">
        <f>LEFT(N2378,SEARCH("/",N2378,1)-1)</f>
        <v>technology</v>
      </c>
      <c r="R2378" t="str">
        <f>RIGHT(N2378,LEN(N2378)-SEARCH("/",N2378,1))</f>
        <v>web</v>
      </c>
      <c r="S2378" s="15">
        <f t="shared" si="74"/>
        <v>42318.925532407404</v>
      </c>
      <c r="T2378" s="15">
        <f t="shared" si="75"/>
        <v>42348.925532407404</v>
      </c>
    </row>
    <row r="2379" spans="1:20" ht="45" x14ac:dyDescent="0.25">
      <c r="A2379">
        <v>2377</v>
      </c>
      <c r="B2379" s="3" t="s">
        <v>4836</v>
      </c>
      <c r="C2379" s="3" t="s">
        <v>4837</v>
      </c>
      <c r="D2379" s="12">
        <v>2500</v>
      </c>
      <c r="E2379" s="12">
        <v>0</v>
      </c>
      <c r="F2379" t="s">
        <v>272</v>
      </c>
      <c r="G2379" t="s">
        <v>159</v>
      </c>
      <c r="H2379" t="s">
        <v>160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1127</v>
      </c>
      <c r="O2379" s="8">
        <f>E2379/D2379*100</f>
        <v>0</v>
      </c>
      <c r="P2379" s="12" t="e">
        <f>E2379/L2379</f>
        <v>#DIV/0!</v>
      </c>
      <c r="Q2379" t="str">
        <f>LEFT(N2379,SEARCH("/",N2379,1)-1)</f>
        <v>technology</v>
      </c>
      <c r="R2379" t="str">
        <f>RIGHT(N2379,LEN(N2379)-SEARCH("/",N2379,1))</f>
        <v>web</v>
      </c>
      <c r="S2379" s="15">
        <f t="shared" si="74"/>
        <v>42669.870173611111</v>
      </c>
      <c r="T2379" s="15">
        <f t="shared" si="75"/>
        <v>42699.911840277782</v>
      </c>
    </row>
    <row r="2380" spans="1:20" ht="45" x14ac:dyDescent="0.25">
      <c r="A2380">
        <v>2378</v>
      </c>
      <c r="B2380" s="3" t="s">
        <v>4838</v>
      </c>
      <c r="C2380" s="3" t="s">
        <v>4839</v>
      </c>
      <c r="D2380" s="12">
        <v>110000</v>
      </c>
      <c r="E2380" s="12">
        <v>0</v>
      </c>
      <c r="F2380" t="s">
        <v>272</v>
      </c>
      <c r="G2380" t="s">
        <v>17</v>
      </c>
      <c r="H2380" t="s">
        <v>18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1127</v>
      </c>
      <c r="O2380" s="8">
        <f>E2380/D2380*100</f>
        <v>0</v>
      </c>
      <c r="P2380" s="12" t="e">
        <f>E2380/L2380</f>
        <v>#DIV/0!</v>
      </c>
      <c r="Q2380" t="str">
        <f>LEFT(N2380,SEARCH("/",N2380,1)-1)</f>
        <v>technology</v>
      </c>
      <c r="R2380" t="str">
        <f>RIGHT(N2380,LEN(N2380)-SEARCH("/",N2380,1))</f>
        <v>web</v>
      </c>
      <c r="S2380" s="15">
        <f t="shared" si="74"/>
        <v>42213.013078703705</v>
      </c>
      <c r="T2380" s="15">
        <f t="shared" si="75"/>
        <v>42242.013078703705</v>
      </c>
    </row>
    <row r="2381" spans="1:20" ht="45" x14ac:dyDescent="0.25">
      <c r="A2381">
        <v>2379</v>
      </c>
      <c r="B2381" s="3" t="s">
        <v>4840</v>
      </c>
      <c r="C2381" s="3" t="s">
        <v>4841</v>
      </c>
      <c r="D2381" s="12">
        <v>30000</v>
      </c>
      <c r="E2381" s="12">
        <v>0</v>
      </c>
      <c r="F2381" t="s">
        <v>272</v>
      </c>
      <c r="G2381" t="s">
        <v>17</v>
      </c>
      <c r="H2381" t="s">
        <v>18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1127</v>
      </c>
      <c r="O2381" s="8">
        <f>E2381/D2381*100</f>
        <v>0</v>
      </c>
      <c r="P2381" s="12" t="e">
        <f>E2381/L2381</f>
        <v>#DIV/0!</v>
      </c>
      <c r="Q2381" t="str">
        <f>LEFT(N2381,SEARCH("/",N2381,1)-1)</f>
        <v>technology</v>
      </c>
      <c r="R2381" t="str">
        <f>RIGHT(N2381,LEN(N2381)-SEARCH("/",N2381,1))</f>
        <v>web</v>
      </c>
      <c r="S2381" s="15">
        <f t="shared" si="74"/>
        <v>42237.016388888893</v>
      </c>
      <c r="T2381" s="15">
        <f t="shared" si="75"/>
        <v>42282.016388888893</v>
      </c>
    </row>
    <row r="2382" spans="1:20" ht="45" x14ac:dyDescent="0.25">
      <c r="A2382">
        <v>2380</v>
      </c>
      <c r="B2382" s="3" t="s">
        <v>4842</v>
      </c>
      <c r="C2382" s="3" t="s">
        <v>4843</v>
      </c>
      <c r="D2382" s="12">
        <v>15000</v>
      </c>
      <c r="E2382" s="12">
        <v>55</v>
      </c>
      <c r="F2382" t="s">
        <v>272</v>
      </c>
      <c r="G2382" t="s">
        <v>17</v>
      </c>
      <c r="H2382" t="s">
        <v>18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1127</v>
      </c>
      <c r="O2382" s="8">
        <f>E2382/D2382*100</f>
        <v>0.36666666666666664</v>
      </c>
      <c r="P2382" s="12">
        <f>E2382/L2382</f>
        <v>18.333333333333332</v>
      </c>
      <c r="Q2382" t="str">
        <f>LEFT(N2382,SEARCH("/",N2382,1)-1)</f>
        <v>technology</v>
      </c>
      <c r="R2382" t="str">
        <f>RIGHT(N2382,LEN(N2382)-SEARCH("/",N2382,1))</f>
        <v>web</v>
      </c>
      <c r="S2382" s="15">
        <f t="shared" si="74"/>
        <v>42248.793310185181</v>
      </c>
      <c r="T2382" s="15">
        <f t="shared" si="75"/>
        <v>42278.793310185181</v>
      </c>
    </row>
    <row r="2383" spans="1:20" ht="45" x14ac:dyDescent="0.25">
      <c r="A2383">
        <v>2381</v>
      </c>
      <c r="B2383" s="3" t="s">
        <v>4844</v>
      </c>
      <c r="C2383" s="3" t="s">
        <v>4845</v>
      </c>
      <c r="D2383" s="12">
        <v>86350</v>
      </c>
      <c r="E2383" s="12">
        <v>1571</v>
      </c>
      <c r="F2383" t="s">
        <v>272</v>
      </c>
      <c r="G2383" t="s">
        <v>17</v>
      </c>
      <c r="H2383" t="s">
        <v>18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1127</v>
      </c>
      <c r="O2383" s="8">
        <f>E2383/D2383*100</f>
        <v>1.8193398957730169</v>
      </c>
      <c r="P2383" s="12">
        <f>E2383/L2383</f>
        <v>224.42857142857142</v>
      </c>
      <c r="Q2383" t="str">
        <f>LEFT(N2383,SEARCH("/",N2383,1)-1)</f>
        <v>technology</v>
      </c>
      <c r="R2383" t="str">
        <f>RIGHT(N2383,LEN(N2383)-SEARCH("/",N2383,1))</f>
        <v>web</v>
      </c>
      <c r="S2383" s="15">
        <f t="shared" si="74"/>
        <v>42074.935740740737</v>
      </c>
      <c r="T2383" s="15">
        <f t="shared" si="75"/>
        <v>42104.935740740737</v>
      </c>
    </row>
    <row r="2384" spans="1:20" ht="60" x14ac:dyDescent="0.25">
      <c r="A2384">
        <v>2382</v>
      </c>
      <c r="B2384" s="3" t="s">
        <v>4846</v>
      </c>
      <c r="C2384" s="3" t="s">
        <v>4847</v>
      </c>
      <c r="D2384" s="12">
        <v>3000</v>
      </c>
      <c r="E2384" s="12">
        <v>75</v>
      </c>
      <c r="F2384" t="s">
        <v>272</v>
      </c>
      <c r="G2384" t="s">
        <v>17</v>
      </c>
      <c r="H2384" t="s">
        <v>18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1127</v>
      </c>
      <c r="O2384" s="8">
        <f>E2384/D2384*100</f>
        <v>2.5</v>
      </c>
      <c r="P2384" s="12">
        <f>E2384/L2384</f>
        <v>37.5</v>
      </c>
      <c r="Q2384" t="str">
        <f>LEFT(N2384,SEARCH("/",N2384,1)-1)</f>
        <v>technology</v>
      </c>
      <c r="R2384" t="str">
        <f>RIGHT(N2384,LEN(N2384)-SEARCH("/",N2384,1))</f>
        <v>web</v>
      </c>
      <c r="S2384" s="15">
        <f t="shared" si="74"/>
        <v>42195.187534722223</v>
      </c>
      <c r="T2384" s="15">
        <f t="shared" si="75"/>
        <v>42220.187534722223</v>
      </c>
    </row>
    <row r="2385" spans="1:20" ht="60" x14ac:dyDescent="0.25">
      <c r="A2385">
        <v>2383</v>
      </c>
      <c r="B2385" s="3" t="s">
        <v>4848</v>
      </c>
      <c r="C2385" s="3" t="s">
        <v>4849</v>
      </c>
      <c r="D2385" s="12">
        <v>10000</v>
      </c>
      <c r="E2385" s="12">
        <v>435</v>
      </c>
      <c r="F2385" t="s">
        <v>272</v>
      </c>
      <c r="G2385" t="s">
        <v>80</v>
      </c>
      <c r="H2385" t="s">
        <v>81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1127</v>
      </c>
      <c r="O2385" s="8">
        <f>E2385/D2385*100</f>
        <v>4.3499999999999996</v>
      </c>
      <c r="P2385" s="12">
        <f>E2385/L2385</f>
        <v>145</v>
      </c>
      <c r="Q2385" t="str">
        <f>LEFT(N2385,SEARCH("/",N2385,1)-1)</f>
        <v>technology</v>
      </c>
      <c r="R2385" t="str">
        <f>RIGHT(N2385,LEN(N2385)-SEARCH("/",N2385,1))</f>
        <v>web</v>
      </c>
      <c r="S2385" s="15">
        <f t="shared" si="74"/>
        <v>42027.056793981479</v>
      </c>
      <c r="T2385" s="15">
        <f t="shared" si="75"/>
        <v>42057.056793981479</v>
      </c>
    </row>
    <row r="2386" spans="1:20" ht="60" x14ac:dyDescent="0.25">
      <c r="A2386">
        <v>2384</v>
      </c>
      <c r="B2386" s="3" t="s">
        <v>4850</v>
      </c>
      <c r="C2386" s="3" t="s">
        <v>4851</v>
      </c>
      <c r="D2386" s="12">
        <v>1000</v>
      </c>
      <c r="E2386" s="12">
        <v>8</v>
      </c>
      <c r="F2386" t="s">
        <v>272</v>
      </c>
      <c r="G2386" t="s">
        <v>17</v>
      </c>
      <c r="H2386" t="s">
        <v>18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1127</v>
      </c>
      <c r="O2386" s="8">
        <f>E2386/D2386*100</f>
        <v>0.8</v>
      </c>
      <c r="P2386" s="12">
        <f>E2386/L2386</f>
        <v>1</v>
      </c>
      <c r="Q2386" t="str">
        <f>LEFT(N2386,SEARCH("/",N2386,1)-1)</f>
        <v>technology</v>
      </c>
      <c r="R2386" t="str">
        <f>RIGHT(N2386,LEN(N2386)-SEARCH("/",N2386,1))</f>
        <v>web</v>
      </c>
      <c r="S2386" s="15">
        <f t="shared" si="74"/>
        <v>41927.067627314813</v>
      </c>
      <c r="T2386" s="15">
        <f t="shared" si="75"/>
        <v>41957.109293981484</v>
      </c>
    </row>
    <row r="2387" spans="1:20" ht="60" x14ac:dyDescent="0.25">
      <c r="A2387">
        <v>2385</v>
      </c>
      <c r="B2387" s="3" t="s">
        <v>4852</v>
      </c>
      <c r="C2387" s="3" t="s">
        <v>4853</v>
      </c>
      <c r="D2387" s="12">
        <v>65000</v>
      </c>
      <c r="E2387" s="12">
        <v>788</v>
      </c>
      <c r="F2387" t="s">
        <v>272</v>
      </c>
      <c r="G2387" t="s">
        <v>17</v>
      </c>
      <c r="H2387" t="s">
        <v>18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1127</v>
      </c>
      <c r="O2387" s="8">
        <f>E2387/D2387*100</f>
        <v>1.2123076923076923</v>
      </c>
      <c r="P2387" s="12">
        <f>E2387/L2387</f>
        <v>112.57142857142857</v>
      </c>
      <c r="Q2387" t="str">
        <f>LEFT(N2387,SEARCH("/",N2387,1)-1)</f>
        <v>technology</v>
      </c>
      <c r="R2387" t="str">
        <f>RIGHT(N2387,LEN(N2387)-SEARCH("/",N2387,1))</f>
        <v>web</v>
      </c>
      <c r="S2387" s="15">
        <f t="shared" si="74"/>
        <v>42191.70175925926</v>
      </c>
      <c r="T2387" s="15">
        <f t="shared" si="75"/>
        <v>42221.70175925926</v>
      </c>
    </row>
    <row r="2388" spans="1:20" ht="45" x14ac:dyDescent="0.25">
      <c r="A2388">
        <v>2386</v>
      </c>
      <c r="B2388" s="3" t="s">
        <v>4854</v>
      </c>
      <c r="C2388" s="3" t="s">
        <v>4855</v>
      </c>
      <c r="D2388" s="12">
        <v>30000</v>
      </c>
      <c r="E2388" s="12">
        <v>0</v>
      </c>
      <c r="F2388" t="s">
        <v>272</v>
      </c>
      <c r="G2388" t="s">
        <v>159</v>
      </c>
      <c r="H2388" t="s">
        <v>160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1127</v>
      </c>
      <c r="O2388" s="8">
        <f>E2388/D2388*100</f>
        <v>0</v>
      </c>
      <c r="P2388" s="12" t="e">
        <f>E2388/L2388</f>
        <v>#DIV/0!</v>
      </c>
      <c r="Q2388" t="str">
        <f>LEFT(N2388,SEARCH("/",N2388,1)-1)</f>
        <v>technology</v>
      </c>
      <c r="R2388" t="str">
        <f>RIGHT(N2388,LEN(N2388)-SEARCH("/",N2388,1))</f>
        <v>web</v>
      </c>
      <c r="S2388" s="15">
        <f t="shared" si="74"/>
        <v>41954.838240740741</v>
      </c>
      <c r="T2388" s="15">
        <f t="shared" si="75"/>
        <v>42014.838240740741</v>
      </c>
    </row>
    <row r="2389" spans="1:20" ht="60" x14ac:dyDescent="0.25">
      <c r="A2389">
        <v>2387</v>
      </c>
      <c r="B2389" s="3" t="s">
        <v>4856</v>
      </c>
      <c r="C2389" s="3" t="s">
        <v>4857</v>
      </c>
      <c r="D2389" s="12">
        <v>150000</v>
      </c>
      <c r="E2389" s="12">
        <v>1026</v>
      </c>
      <c r="F2389" t="s">
        <v>272</v>
      </c>
      <c r="G2389" t="s">
        <v>17</v>
      </c>
      <c r="H2389" t="s">
        <v>18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1127</v>
      </c>
      <c r="O2389" s="8">
        <f>E2389/D2389*100</f>
        <v>0.68399999999999994</v>
      </c>
      <c r="P2389" s="12">
        <f>E2389/L2389</f>
        <v>342</v>
      </c>
      <c r="Q2389" t="str">
        <f>LEFT(N2389,SEARCH("/",N2389,1)-1)</f>
        <v>technology</v>
      </c>
      <c r="R2389" t="str">
        <f>RIGHT(N2389,LEN(N2389)-SEARCH("/",N2389,1))</f>
        <v>web</v>
      </c>
      <c r="S2389" s="15">
        <f t="shared" si="74"/>
        <v>42528.626620370371</v>
      </c>
      <c r="T2389" s="15">
        <f t="shared" si="75"/>
        <v>42573.626620370371</v>
      </c>
    </row>
    <row r="2390" spans="1:20" ht="60" x14ac:dyDescent="0.25">
      <c r="A2390">
        <v>2388</v>
      </c>
      <c r="B2390" s="3" t="s">
        <v>4858</v>
      </c>
      <c r="C2390" s="3" t="s">
        <v>4859</v>
      </c>
      <c r="D2390" s="12">
        <v>37000</v>
      </c>
      <c r="E2390" s="12">
        <v>463</v>
      </c>
      <c r="F2390" t="s">
        <v>272</v>
      </c>
      <c r="G2390" t="s">
        <v>17</v>
      </c>
      <c r="H2390" t="s">
        <v>18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1127</v>
      </c>
      <c r="O2390" s="8">
        <f>E2390/D2390*100</f>
        <v>1.2513513513513512</v>
      </c>
      <c r="P2390" s="12">
        <f>E2390/L2390</f>
        <v>57.875</v>
      </c>
      <c r="Q2390" t="str">
        <f>LEFT(N2390,SEARCH("/",N2390,1)-1)</f>
        <v>technology</v>
      </c>
      <c r="R2390" t="str">
        <f>RIGHT(N2390,LEN(N2390)-SEARCH("/",N2390,1))</f>
        <v>web</v>
      </c>
      <c r="S2390" s="15">
        <f t="shared" si="74"/>
        <v>41989.853692129633</v>
      </c>
      <c r="T2390" s="15">
        <f t="shared" si="75"/>
        <v>42019.811805555553</v>
      </c>
    </row>
    <row r="2391" spans="1:20" ht="60" x14ac:dyDescent="0.25">
      <c r="A2391">
        <v>2389</v>
      </c>
      <c r="B2391" s="3" t="s">
        <v>4860</v>
      </c>
      <c r="C2391" s="3" t="s">
        <v>4861</v>
      </c>
      <c r="D2391" s="12">
        <v>16000</v>
      </c>
      <c r="E2391" s="12">
        <v>30</v>
      </c>
      <c r="F2391" t="s">
        <v>272</v>
      </c>
      <c r="G2391" t="s">
        <v>179</v>
      </c>
      <c r="H2391" t="s">
        <v>55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1127</v>
      </c>
      <c r="O2391" s="8">
        <f>E2391/D2391*100</f>
        <v>0.1875</v>
      </c>
      <c r="P2391" s="12">
        <f>E2391/L2391</f>
        <v>30</v>
      </c>
      <c r="Q2391" t="str">
        <f>LEFT(N2391,SEARCH("/",N2391,1)-1)</f>
        <v>technology</v>
      </c>
      <c r="R2391" t="str">
        <f>RIGHT(N2391,LEN(N2391)-SEARCH("/",N2391,1))</f>
        <v>web</v>
      </c>
      <c r="S2391" s="15">
        <f t="shared" si="74"/>
        <v>42179.653379629628</v>
      </c>
      <c r="T2391" s="15">
        <f t="shared" si="75"/>
        <v>42210.915972222225</v>
      </c>
    </row>
    <row r="2392" spans="1:20" ht="60" x14ac:dyDescent="0.25">
      <c r="A2392">
        <v>2390</v>
      </c>
      <c r="B2392" s="3" t="s">
        <v>4862</v>
      </c>
      <c r="C2392" s="3" t="s">
        <v>4863</v>
      </c>
      <c r="D2392" s="12">
        <v>510000</v>
      </c>
      <c r="E2392" s="12">
        <v>0</v>
      </c>
      <c r="F2392" t="s">
        <v>272</v>
      </c>
      <c r="G2392" t="s">
        <v>50</v>
      </c>
      <c r="H2392" t="s">
        <v>51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1127</v>
      </c>
      <c r="O2392" s="8">
        <f>E2392/D2392*100</f>
        <v>0</v>
      </c>
      <c r="P2392" s="12" t="e">
        <f>E2392/L2392</f>
        <v>#DIV/0!</v>
      </c>
      <c r="Q2392" t="str">
        <f>LEFT(N2392,SEARCH("/",N2392,1)-1)</f>
        <v>technology</v>
      </c>
      <c r="R2392" t="str">
        <f>RIGHT(N2392,LEN(N2392)-SEARCH("/",N2392,1))</f>
        <v>web</v>
      </c>
      <c r="S2392" s="15">
        <f t="shared" si="74"/>
        <v>41968.262314814812</v>
      </c>
      <c r="T2392" s="15">
        <f t="shared" si="75"/>
        <v>42008.262314814812</v>
      </c>
    </row>
    <row r="2393" spans="1:20" ht="30" x14ac:dyDescent="0.25">
      <c r="A2393">
        <v>2391</v>
      </c>
      <c r="B2393" s="3" t="s">
        <v>4864</v>
      </c>
      <c r="C2393" s="3" t="s">
        <v>4865</v>
      </c>
      <c r="D2393" s="12">
        <v>20000</v>
      </c>
      <c r="E2393" s="12">
        <v>25</v>
      </c>
      <c r="F2393" t="s">
        <v>272</v>
      </c>
      <c r="G2393" t="s">
        <v>17</v>
      </c>
      <c r="H2393" t="s">
        <v>18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1127</v>
      </c>
      <c r="O2393" s="8">
        <f>E2393/D2393*100</f>
        <v>0.125</v>
      </c>
      <c r="P2393" s="12">
        <f>E2393/L2393</f>
        <v>25</v>
      </c>
      <c r="Q2393" t="str">
        <f>LEFT(N2393,SEARCH("/",N2393,1)-1)</f>
        <v>technology</v>
      </c>
      <c r="R2393" t="str">
        <f>RIGHT(N2393,LEN(N2393)-SEARCH("/",N2393,1))</f>
        <v>web</v>
      </c>
      <c r="S2393" s="15">
        <f t="shared" si="74"/>
        <v>42064.794490740736</v>
      </c>
      <c r="T2393" s="15">
        <f t="shared" si="75"/>
        <v>42094.752824074079</v>
      </c>
    </row>
    <row r="2394" spans="1:20" ht="60" x14ac:dyDescent="0.25">
      <c r="A2394">
        <v>2392</v>
      </c>
      <c r="B2394" s="3" t="s">
        <v>4866</v>
      </c>
      <c r="C2394" s="3" t="s">
        <v>4867</v>
      </c>
      <c r="D2394" s="12">
        <v>4200</v>
      </c>
      <c r="E2394" s="12">
        <v>0</v>
      </c>
      <c r="F2394" t="s">
        <v>272</v>
      </c>
      <c r="G2394" t="s">
        <v>17</v>
      </c>
      <c r="H2394" t="s">
        <v>18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1127</v>
      </c>
      <c r="O2394" s="8">
        <f>E2394/D2394*100</f>
        <v>0</v>
      </c>
      <c r="P2394" s="12" t="e">
        <f>E2394/L2394</f>
        <v>#DIV/0!</v>
      </c>
      <c r="Q2394" t="str">
        <f>LEFT(N2394,SEARCH("/",N2394,1)-1)</f>
        <v>technology</v>
      </c>
      <c r="R2394" t="str">
        <f>RIGHT(N2394,LEN(N2394)-SEARCH("/",N2394,1))</f>
        <v>web</v>
      </c>
      <c r="S2394" s="15">
        <f t="shared" si="74"/>
        <v>42276.120636574073</v>
      </c>
      <c r="T2394" s="15">
        <f t="shared" si="75"/>
        <v>42306.120636574073</v>
      </c>
    </row>
    <row r="2395" spans="1:20" ht="60" x14ac:dyDescent="0.25">
      <c r="A2395">
        <v>2393</v>
      </c>
      <c r="B2395" s="3" t="s">
        <v>4868</v>
      </c>
      <c r="C2395" s="3" t="s">
        <v>4869</v>
      </c>
      <c r="D2395" s="12">
        <v>100000</v>
      </c>
      <c r="E2395" s="12">
        <v>50</v>
      </c>
      <c r="F2395" t="s">
        <v>272</v>
      </c>
      <c r="G2395" t="s">
        <v>17</v>
      </c>
      <c r="H2395" t="s">
        <v>18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1127</v>
      </c>
      <c r="O2395" s="8">
        <f>E2395/D2395*100</f>
        <v>0.05</v>
      </c>
      <c r="P2395" s="12">
        <f>E2395/L2395</f>
        <v>50</v>
      </c>
      <c r="Q2395" t="str">
        <f>LEFT(N2395,SEARCH("/",N2395,1)-1)</f>
        <v>technology</v>
      </c>
      <c r="R2395" t="str">
        <f>RIGHT(N2395,LEN(N2395)-SEARCH("/",N2395,1))</f>
        <v>web</v>
      </c>
      <c r="S2395" s="15">
        <f t="shared" si="74"/>
        <v>42194.648344907408</v>
      </c>
      <c r="T2395" s="15">
        <f t="shared" si="75"/>
        <v>42224.648344907408</v>
      </c>
    </row>
    <row r="2396" spans="1:20" ht="60" x14ac:dyDescent="0.25">
      <c r="A2396">
        <v>2394</v>
      </c>
      <c r="B2396" s="3" t="s">
        <v>4870</v>
      </c>
      <c r="C2396" s="3" t="s">
        <v>4871</v>
      </c>
      <c r="D2396" s="12">
        <v>5000</v>
      </c>
      <c r="E2396" s="12">
        <v>3</v>
      </c>
      <c r="F2396" t="s">
        <v>272</v>
      </c>
      <c r="G2396" t="s">
        <v>2455</v>
      </c>
      <c r="H2396" t="s">
        <v>55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1127</v>
      </c>
      <c r="O2396" s="8">
        <f>E2396/D2396*100</f>
        <v>0.06</v>
      </c>
      <c r="P2396" s="12">
        <f>E2396/L2396</f>
        <v>1.5</v>
      </c>
      <c r="Q2396" t="str">
        <f>LEFT(N2396,SEARCH("/",N2396,1)-1)</f>
        <v>technology</v>
      </c>
      <c r="R2396" t="str">
        <f>RIGHT(N2396,LEN(N2396)-SEARCH("/",N2396,1))</f>
        <v>web</v>
      </c>
      <c r="S2396" s="15">
        <f t="shared" si="74"/>
        <v>42031.362187499995</v>
      </c>
      <c r="T2396" s="15">
        <f t="shared" si="75"/>
        <v>42061.362187499995</v>
      </c>
    </row>
    <row r="2397" spans="1:20" ht="45" x14ac:dyDescent="0.25">
      <c r="A2397">
        <v>2395</v>
      </c>
      <c r="B2397" s="3" t="s">
        <v>4872</v>
      </c>
      <c r="C2397" s="3" t="s">
        <v>4873</v>
      </c>
      <c r="D2397" s="12">
        <v>33000</v>
      </c>
      <c r="E2397" s="12">
        <v>0</v>
      </c>
      <c r="F2397" t="s">
        <v>272</v>
      </c>
      <c r="G2397" t="s">
        <v>17</v>
      </c>
      <c r="H2397" t="s">
        <v>18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1127</v>
      </c>
      <c r="O2397" s="8">
        <f>E2397/D2397*100</f>
        <v>0</v>
      </c>
      <c r="P2397" s="12" t="e">
        <f>E2397/L2397</f>
        <v>#DIV/0!</v>
      </c>
      <c r="Q2397" t="str">
        <f>LEFT(N2397,SEARCH("/",N2397,1)-1)</f>
        <v>technology</v>
      </c>
      <c r="R2397" t="str">
        <f>RIGHT(N2397,LEN(N2397)-SEARCH("/",N2397,1))</f>
        <v>web</v>
      </c>
      <c r="S2397" s="15">
        <f t="shared" si="74"/>
        <v>42717.121377314819</v>
      </c>
      <c r="T2397" s="15">
        <f t="shared" si="75"/>
        <v>42745.372916666667</v>
      </c>
    </row>
    <row r="2398" spans="1:20" ht="45" x14ac:dyDescent="0.25">
      <c r="A2398">
        <v>2396</v>
      </c>
      <c r="B2398" s="3" t="s">
        <v>4874</v>
      </c>
      <c r="C2398" s="3" t="s">
        <v>4875</v>
      </c>
      <c r="D2398" s="12">
        <v>5000</v>
      </c>
      <c r="E2398" s="12">
        <v>10</v>
      </c>
      <c r="F2398" t="s">
        <v>272</v>
      </c>
      <c r="G2398" t="s">
        <v>2089</v>
      </c>
      <c r="H2398" t="s">
        <v>2090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1127</v>
      </c>
      <c r="O2398" s="8">
        <f>E2398/D2398*100</f>
        <v>0.2</v>
      </c>
      <c r="P2398" s="12">
        <f>E2398/L2398</f>
        <v>10</v>
      </c>
      <c r="Q2398" t="str">
        <f>LEFT(N2398,SEARCH("/",N2398,1)-1)</f>
        <v>technology</v>
      </c>
      <c r="R2398" t="str">
        <f>RIGHT(N2398,LEN(N2398)-SEARCH("/",N2398,1))</f>
        <v>web</v>
      </c>
      <c r="S2398" s="15">
        <f t="shared" si="74"/>
        <v>42262.849050925928</v>
      </c>
      <c r="T2398" s="15">
        <f t="shared" si="75"/>
        <v>42292.849050925928</v>
      </c>
    </row>
    <row r="2399" spans="1:20" ht="60" x14ac:dyDescent="0.25">
      <c r="A2399">
        <v>2397</v>
      </c>
      <c r="B2399" s="3" t="s">
        <v>4876</v>
      </c>
      <c r="C2399" s="3" t="s">
        <v>4877</v>
      </c>
      <c r="D2399" s="12">
        <v>124000</v>
      </c>
      <c r="E2399" s="12">
        <v>0</v>
      </c>
      <c r="F2399" t="s">
        <v>272</v>
      </c>
      <c r="G2399" t="s">
        <v>17</v>
      </c>
      <c r="H2399" t="s">
        <v>18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1127</v>
      </c>
      <c r="O2399" s="8">
        <f>E2399/D2399*100</f>
        <v>0</v>
      </c>
      <c r="P2399" s="12" t="e">
        <f>E2399/L2399</f>
        <v>#DIV/0!</v>
      </c>
      <c r="Q2399" t="str">
        <f>LEFT(N2399,SEARCH("/",N2399,1)-1)</f>
        <v>technology</v>
      </c>
      <c r="R2399" t="str">
        <f>RIGHT(N2399,LEN(N2399)-SEARCH("/",N2399,1))</f>
        <v>web</v>
      </c>
      <c r="S2399" s="15">
        <f t="shared" si="74"/>
        <v>41976.88490740741</v>
      </c>
      <c r="T2399" s="15">
        <f t="shared" si="75"/>
        <v>42006.88490740741</v>
      </c>
    </row>
    <row r="2400" spans="1:20" ht="60" x14ac:dyDescent="0.25">
      <c r="A2400">
        <v>2398</v>
      </c>
      <c r="B2400" s="3" t="s">
        <v>4878</v>
      </c>
      <c r="C2400" s="3" t="s">
        <v>4879</v>
      </c>
      <c r="D2400" s="12">
        <v>4000</v>
      </c>
      <c r="E2400" s="12">
        <v>0</v>
      </c>
      <c r="F2400" t="s">
        <v>272</v>
      </c>
      <c r="G2400" t="s">
        <v>17</v>
      </c>
      <c r="H2400" t="s">
        <v>18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1127</v>
      </c>
      <c r="O2400" s="8">
        <f>E2400/D2400*100</f>
        <v>0</v>
      </c>
      <c r="P2400" s="12" t="e">
        <f>E2400/L2400</f>
        <v>#DIV/0!</v>
      </c>
      <c r="Q2400" t="str">
        <f>LEFT(N2400,SEARCH("/",N2400,1)-1)</f>
        <v>technology</v>
      </c>
      <c r="R2400" t="str">
        <f>RIGHT(N2400,LEN(N2400)-SEARCH("/",N2400,1))</f>
        <v>web</v>
      </c>
      <c r="S2400" s="15">
        <f t="shared" si="74"/>
        <v>42157.916481481487</v>
      </c>
      <c r="T2400" s="15">
        <f t="shared" si="75"/>
        <v>42187.916481481487</v>
      </c>
    </row>
    <row r="2401" spans="1:20" ht="45" x14ac:dyDescent="0.25">
      <c r="A2401">
        <v>2399</v>
      </c>
      <c r="B2401" s="3" t="s">
        <v>4880</v>
      </c>
      <c r="C2401" s="3" t="s">
        <v>4881</v>
      </c>
      <c r="D2401" s="12">
        <v>13000</v>
      </c>
      <c r="E2401" s="12">
        <v>0</v>
      </c>
      <c r="F2401" t="s">
        <v>272</v>
      </c>
      <c r="G2401" t="s">
        <v>476</v>
      </c>
      <c r="H2401" t="s">
        <v>477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1127</v>
      </c>
      <c r="O2401" s="8">
        <f>E2401/D2401*100</f>
        <v>0</v>
      </c>
      <c r="P2401" s="12" t="e">
        <f>E2401/L2401</f>
        <v>#DIV/0!</v>
      </c>
      <c r="Q2401" t="str">
        <f>LEFT(N2401,SEARCH("/",N2401,1)-1)</f>
        <v>technology</v>
      </c>
      <c r="R2401" t="str">
        <f>RIGHT(N2401,LEN(N2401)-SEARCH("/",N2401,1))</f>
        <v>web</v>
      </c>
      <c r="S2401" s="15">
        <f t="shared" si="74"/>
        <v>41956.853078703702</v>
      </c>
      <c r="T2401" s="15">
        <f t="shared" si="75"/>
        <v>41991.853078703702</v>
      </c>
    </row>
    <row r="2402" spans="1:20" ht="60" x14ac:dyDescent="0.25">
      <c r="A2402">
        <v>2400</v>
      </c>
      <c r="B2402" s="3" t="s">
        <v>4882</v>
      </c>
      <c r="C2402" s="3" t="s">
        <v>4883</v>
      </c>
      <c r="D2402" s="12">
        <v>50000</v>
      </c>
      <c r="E2402" s="12">
        <v>0</v>
      </c>
      <c r="F2402" t="s">
        <v>272</v>
      </c>
      <c r="G2402" t="s">
        <v>50</v>
      </c>
      <c r="H2402" t="s">
        <v>51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1127</v>
      </c>
      <c r="O2402" s="8">
        <f>E2402/D2402*100</f>
        <v>0</v>
      </c>
      <c r="P2402" s="12" t="e">
        <f>E2402/L2402</f>
        <v>#DIV/0!</v>
      </c>
      <c r="Q2402" t="str">
        <f>LEFT(N2402,SEARCH("/",N2402,1)-1)</f>
        <v>technology</v>
      </c>
      <c r="R2402" t="str">
        <f>RIGHT(N2402,LEN(N2402)-SEARCH("/",N2402,1))</f>
        <v>web</v>
      </c>
      <c r="S2402" s="15">
        <f t="shared" si="74"/>
        <v>42444.268101851849</v>
      </c>
      <c r="T2402" s="15">
        <f t="shared" si="75"/>
        <v>42474.268101851849</v>
      </c>
    </row>
    <row r="2403" spans="1:20" ht="60" x14ac:dyDescent="0.25">
      <c r="A2403">
        <v>2401</v>
      </c>
      <c r="B2403" s="3" t="s">
        <v>4884</v>
      </c>
      <c r="C2403" s="3" t="s">
        <v>4885</v>
      </c>
      <c r="D2403" s="12">
        <v>28000</v>
      </c>
      <c r="E2403" s="12">
        <v>201</v>
      </c>
      <c r="F2403" t="s">
        <v>357</v>
      </c>
      <c r="G2403" t="s">
        <v>17</v>
      </c>
      <c r="H2403" t="s">
        <v>18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2353</v>
      </c>
      <c r="O2403" s="8">
        <f>E2403/D2403*100</f>
        <v>0.71785714285714286</v>
      </c>
      <c r="P2403" s="12">
        <f>E2403/L2403</f>
        <v>22.333333333333332</v>
      </c>
      <c r="Q2403" t="str">
        <f>LEFT(N2403,SEARCH("/",N2403,1)-1)</f>
        <v>food</v>
      </c>
      <c r="R2403" t="str">
        <f>RIGHT(N2403,LEN(N2403)-SEARCH("/",N2403,1))</f>
        <v>food trucks</v>
      </c>
      <c r="S2403" s="15">
        <f t="shared" si="74"/>
        <v>42374.822870370372</v>
      </c>
      <c r="T2403" s="15">
        <f t="shared" si="75"/>
        <v>42434.822870370372</v>
      </c>
    </row>
    <row r="2404" spans="1:20" ht="30" x14ac:dyDescent="0.25">
      <c r="A2404">
        <v>2402</v>
      </c>
      <c r="B2404" s="3" t="s">
        <v>4886</v>
      </c>
      <c r="C2404" s="3" t="s">
        <v>4887</v>
      </c>
      <c r="D2404" s="12">
        <v>12000</v>
      </c>
      <c r="E2404" s="12">
        <v>52</v>
      </c>
      <c r="F2404" t="s">
        <v>357</v>
      </c>
      <c r="G2404" t="s">
        <v>17</v>
      </c>
      <c r="H2404" t="s">
        <v>18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2353</v>
      </c>
      <c r="O2404" s="8">
        <f>E2404/D2404*100</f>
        <v>0.43333333333333329</v>
      </c>
      <c r="P2404" s="12">
        <f>E2404/L2404</f>
        <v>52</v>
      </c>
      <c r="Q2404" t="str">
        <f>LEFT(N2404,SEARCH("/",N2404,1)-1)</f>
        <v>food</v>
      </c>
      <c r="R2404" t="str">
        <f>RIGHT(N2404,LEN(N2404)-SEARCH("/",N2404,1))</f>
        <v>food trucks</v>
      </c>
      <c r="S2404" s="15">
        <f t="shared" si="74"/>
        <v>42107.679756944446</v>
      </c>
      <c r="T2404" s="15">
        <f t="shared" si="75"/>
        <v>42137.679756944446</v>
      </c>
    </row>
    <row r="2405" spans="1:20" ht="45" x14ac:dyDescent="0.25">
      <c r="A2405">
        <v>2403</v>
      </c>
      <c r="B2405" s="3" t="s">
        <v>4888</v>
      </c>
      <c r="C2405" s="3" t="s">
        <v>4889</v>
      </c>
      <c r="D2405" s="12">
        <v>1200</v>
      </c>
      <c r="E2405" s="12">
        <v>202</v>
      </c>
      <c r="F2405" t="s">
        <v>357</v>
      </c>
      <c r="G2405" t="s">
        <v>24</v>
      </c>
      <c r="H2405" t="s">
        <v>25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2353</v>
      </c>
      <c r="O2405" s="8">
        <f>E2405/D2405*100</f>
        <v>16.833333333333332</v>
      </c>
      <c r="P2405" s="12">
        <f>E2405/L2405</f>
        <v>16.833333333333332</v>
      </c>
      <c r="Q2405" t="str">
        <f>LEFT(N2405,SEARCH("/",N2405,1)-1)</f>
        <v>food</v>
      </c>
      <c r="R2405" t="str">
        <f>RIGHT(N2405,LEN(N2405)-SEARCH("/",N2405,1))</f>
        <v>food trucks</v>
      </c>
      <c r="S2405" s="15">
        <f t="shared" si="74"/>
        <v>42399.882615740738</v>
      </c>
      <c r="T2405" s="15">
        <f t="shared" si="75"/>
        <v>42459.840949074074</v>
      </c>
    </row>
    <row r="2406" spans="1:20" ht="60" x14ac:dyDescent="0.25">
      <c r="A2406">
        <v>2404</v>
      </c>
      <c r="B2406" s="3" t="s">
        <v>4890</v>
      </c>
      <c r="C2406" s="3" t="s">
        <v>4891</v>
      </c>
      <c r="D2406" s="12">
        <v>15000</v>
      </c>
      <c r="E2406" s="12">
        <v>0</v>
      </c>
      <c r="F2406" t="s">
        <v>357</v>
      </c>
      <c r="G2406" t="s">
        <v>17</v>
      </c>
      <c r="H2406" t="s">
        <v>18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2353</v>
      </c>
      <c r="O2406" s="8">
        <f>E2406/D2406*100</f>
        <v>0</v>
      </c>
      <c r="P2406" s="12" t="e">
        <f>E2406/L2406</f>
        <v>#DIV/0!</v>
      </c>
      <c r="Q2406" t="str">
        <f>LEFT(N2406,SEARCH("/",N2406,1)-1)</f>
        <v>food</v>
      </c>
      <c r="R2406" t="str">
        <f>RIGHT(N2406,LEN(N2406)-SEARCH("/",N2406,1))</f>
        <v>food trucks</v>
      </c>
      <c r="S2406" s="15">
        <f t="shared" si="74"/>
        <v>42342.03943287037</v>
      </c>
      <c r="T2406" s="15">
        <f t="shared" si="75"/>
        <v>42372.03943287037</v>
      </c>
    </row>
    <row r="2407" spans="1:20" ht="45" x14ac:dyDescent="0.25">
      <c r="A2407">
        <v>2405</v>
      </c>
      <c r="B2407" s="3" t="s">
        <v>4892</v>
      </c>
      <c r="C2407" s="3" t="s">
        <v>4893</v>
      </c>
      <c r="D2407" s="12">
        <v>5000</v>
      </c>
      <c r="E2407" s="12">
        <v>1126</v>
      </c>
      <c r="F2407" t="s">
        <v>357</v>
      </c>
      <c r="G2407" t="s">
        <v>17</v>
      </c>
      <c r="H2407" t="s">
        <v>18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2353</v>
      </c>
      <c r="O2407" s="8">
        <f>E2407/D2407*100</f>
        <v>22.52</v>
      </c>
      <c r="P2407" s="12">
        <f>E2407/L2407</f>
        <v>56.3</v>
      </c>
      <c r="Q2407" t="str">
        <f>LEFT(N2407,SEARCH("/",N2407,1)-1)</f>
        <v>food</v>
      </c>
      <c r="R2407" t="str">
        <f>RIGHT(N2407,LEN(N2407)-SEARCH("/",N2407,1))</f>
        <v>food trucks</v>
      </c>
      <c r="S2407" s="15">
        <f t="shared" si="74"/>
        <v>42595.585358796292</v>
      </c>
      <c r="T2407" s="15">
        <f t="shared" si="75"/>
        <v>42616.585358796292</v>
      </c>
    </row>
    <row r="2408" spans="1:20" ht="45" x14ac:dyDescent="0.25">
      <c r="A2408">
        <v>2406</v>
      </c>
      <c r="B2408" s="3" t="s">
        <v>4894</v>
      </c>
      <c r="C2408" s="3" t="s">
        <v>4895</v>
      </c>
      <c r="D2408" s="12">
        <v>3250</v>
      </c>
      <c r="E2408" s="12">
        <v>1345</v>
      </c>
      <c r="F2408" t="s">
        <v>357</v>
      </c>
      <c r="G2408" t="s">
        <v>17</v>
      </c>
      <c r="H2408" t="s">
        <v>18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2353</v>
      </c>
      <c r="O2408" s="8">
        <f>E2408/D2408*100</f>
        <v>41.384615384615387</v>
      </c>
      <c r="P2408" s="12">
        <f>E2408/L2408</f>
        <v>84.0625</v>
      </c>
      <c r="Q2408" t="str">
        <f>LEFT(N2408,SEARCH("/",N2408,1)-1)</f>
        <v>food</v>
      </c>
      <c r="R2408" t="str">
        <f>RIGHT(N2408,LEN(N2408)-SEARCH("/",N2408,1))</f>
        <v>food trucks</v>
      </c>
      <c r="S2408" s="15">
        <f t="shared" si="74"/>
        <v>41983.110995370371</v>
      </c>
      <c r="T2408" s="15">
        <f t="shared" si="75"/>
        <v>42023.110995370371</v>
      </c>
    </row>
    <row r="2409" spans="1:20" ht="60" x14ac:dyDescent="0.25">
      <c r="A2409">
        <v>2407</v>
      </c>
      <c r="B2409" s="3" t="s">
        <v>4896</v>
      </c>
      <c r="C2409" s="3" t="s">
        <v>4897</v>
      </c>
      <c r="D2409" s="12">
        <v>22000</v>
      </c>
      <c r="E2409" s="12">
        <v>5557</v>
      </c>
      <c r="F2409" t="s">
        <v>357</v>
      </c>
      <c r="G2409" t="s">
        <v>17</v>
      </c>
      <c r="H2409" t="s">
        <v>18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2353</v>
      </c>
      <c r="O2409" s="8">
        <f>E2409/D2409*100</f>
        <v>25.259090909090908</v>
      </c>
      <c r="P2409" s="12">
        <f>E2409/L2409</f>
        <v>168.39393939393941</v>
      </c>
      <c r="Q2409" t="str">
        <f>LEFT(N2409,SEARCH("/",N2409,1)-1)</f>
        <v>food</v>
      </c>
      <c r="R2409" t="str">
        <f>RIGHT(N2409,LEN(N2409)-SEARCH("/",N2409,1))</f>
        <v>food trucks</v>
      </c>
      <c r="S2409" s="15">
        <f t="shared" si="74"/>
        <v>42082.575555555552</v>
      </c>
      <c r="T2409" s="15">
        <f t="shared" si="75"/>
        <v>42105.25</v>
      </c>
    </row>
    <row r="2410" spans="1:20" ht="45" x14ac:dyDescent="0.25">
      <c r="A2410">
        <v>2408</v>
      </c>
      <c r="B2410" s="3" t="s">
        <v>4898</v>
      </c>
      <c r="C2410" s="3" t="s">
        <v>4899</v>
      </c>
      <c r="D2410" s="12">
        <v>15000</v>
      </c>
      <c r="E2410" s="12">
        <v>30</v>
      </c>
      <c r="F2410" t="s">
        <v>357</v>
      </c>
      <c r="G2410" t="s">
        <v>17</v>
      </c>
      <c r="H2410" t="s">
        <v>18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2353</v>
      </c>
      <c r="O2410" s="8">
        <f>E2410/D2410*100</f>
        <v>0.2</v>
      </c>
      <c r="P2410" s="12">
        <f>E2410/L2410</f>
        <v>15</v>
      </c>
      <c r="Q2410" t="str">
        <f>LEFT(N2410,SEARCH("/",N2410,1)-1)</f>
        <v>food</v>
      </c>
      <c r="R2410" t="str">
        <f>RIGHT(N2410,LEN(N2410)-SEARCH("/",N2410,1))</f>
        <v>food trucks</v>
      </c>
      <c r="S2410" s="15">
        <f t="shared" si="74"/>
        <v>41919.140706018516</v>
      </c>
      <c r="T2410" s="15">
        <f t="shared" si="75"/>
        <v>41949.182372685187</v>
      </c>
    </row>
    <row r="2411" spans="1:20" ht="45" x14ac:dyDescent="0.25">
      <c r="A2411">
        <v>2409</v>
      </c>
      <c r="B2411" s="3" t="s">
        <v>4900</v>
      </c>
      <c r="C2411" s="3" t="s">
        <v>4901</v>
      </c>
      <c r="D2411" s="12">
        <v>25000</v>
      </c>
      <c r="E2411" s="12">
        <v>460</v>
      </c>
      <c r="F2411" t="s">
        <v>357</v>
      </c>
      <c r="G2411" t="s">
        <v>17</v>
      </c>
      <c r="H2411" t="s">
        <v>18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2353</v>
      </c>
      <c r="O2411" s="8">
        <f>E2411/D2411*100</f>
        <v>1.8399999999999999</v>
      </c>
      <c r="P2411" s="12">
        <f>E2411/L2411</f>
        <v>76.666666666666671</v>
      </c>
      <c r="Q2411" t="str">
        <f>LEFT(N2411,SEARCH("/",N2411,1)-1)</f>
        <v>food</v>
      </c>
      <c r="R2411" t="str">
        <f>RIGHT(N2411,LEN(N2411)-SEARCH("/",N2411,1))</f>
        <v>food trucks</v>
      </c>
      <c r="S2411" s="15">
        <f t="shared" si="74"/>
        <v>42204.875868055555</v>
      </c>
      <c r="T2411" s="15">
        <f t="shared" si="75"/>
        <v>42234.875868055555</v>
      </c>
    </row>
    <row r="2412" spans="1:20" ht="60" x14ac:dyDescent="0.25">
      <c r="A2412">
        <v>2410</v>
      </c>
      <c r="B2412" s="3" t="s">
        <v>4902</v>
      </c>
      <c r="C2412" s="3" t="s">
        <v>4903</v>
      </c>
      <c r="D2412" s="12">
        <v>15000</v>
      </c>
      <c r="E2412" s="12">
        <v>0</v>
      </c>
      <c r="F2412" t="s">
        <v>357</v>
      </c>
      <c r="G2412" t="s">
        <v>50</v>
      </c>
      <c r="H2412" t="s">
        <v>51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2353</v>
      </c>
      <c r="O2412" s="8">
        <f>E2412/D2412*100</f>
        <v>0</v>
      </c>
      <c r="P2412" s="12" t="e">
        <f>E2412/L2412</f>
        <v>#DIV/0!</v>
      </c>
      <c r="Q2412" t="str">
        <f>LEFT(N2412,SEARCH("/",N2412,1)-1)</f>
        <v>food</v>
      </c>
      <c r="R2412" t="str">
        <f>RIGHT(N2412,LEN(N2412)-SEARCH("/",N2412,1))</f>
        <v>food trucks</v>
      </c>
      <c r="S2412" s="15">
        <f t="shared" si="74"/>
        <v>42224.408275462964</v>
      </c>
      <c r="T2412" s="15">
        <f t="shared" si="75"/>
        <v>42254.408275462964</v>
      </c>
    </row>
    <row r="2413" spans="1:20" ht="60" x14ac:dyDescent="0.25">
      <c r="A2413">
        <v>2411</v>
      </c>
      <c r="B2413" s="3" t="s">
        <v>4904</v>
      </c>
      <c r="C2413" s="3" t="s">
        <v>4905</v>
      </c>
      <c r="D2413" s="12">
        <v>25000</v>
      </c>
      <c r="E2413" s="12">
        <v>151</v>
      </c>
      <c r="F2413" t="s">
        <v>357</v>
      </c>
      <c r="G2413" t="s">
        <v>17</v>
      </c>
      <c r="H2413" t="s">
        <v>18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2353</v>
      </c>
      <c r="O2413" s="8">
        <f>E2413/D2413*100</f>
        <v>0.60399999999999998</v>
      </c>
      <c r="P2413" s="12">
        <f>E2413/L2413</f>
        <v>50.333333333333336</v>
      </c>
      <c r="Q2413" t="str">
        <f>LEFT(N2413,SEARCH("/",N2413,1)-1)</f>
        <v>food</v>
      </c>
      <c r="R2413" t="str">
        <f>RIGHT(N2413,LEN(N2413)-SEARCH("/",N2413,1))</f>
        <v>food trucks</v>
      </c>
      <c r="S2413" s="15">
        <f t="shared" si="74"/>
        <v>42211.732430555552</v>
      </c>
      <c r="T2413" s="15">
        <f t="shared" si="75"/>
        <v>42241.732430555552</v>
      </c>
    </row>
    <row r="2414" spans="1:20" ht="60" x14ac:dyDescent="0.25">
      <c r="A2414">
        <v>2412</v>
      </c>
      <c r="B2414" s="3" t="s">
        <v>4906</v>
      </c>
      <c r="C2414" s="3" t="s">
        <v>4907</v>
      </c>
      <c r="D2414" s="12">
        <v>8000</v>
      </c>
      <c r="E2414" s="12">
        <v>0</v>
      </c>
      <c r="F2414" t="s">
        <v>357</v>
      </c>
      <c r="G2414" t="s">
        <v>179</v>
      </c>
      <c r="H2414" t="s">
        <v>55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2353</v>
      </c>
      <c r="O2414" s="8">
        <f>E2414/D2414*100</f>
        <v>0</v>
      </c>
      <c r="P2414" s="12" t="e">
        <f>E2414/L2414</f>
        <v>#DIV/0!</v>
      </c>
      <c r="Q2414" t="str">
        <f>LEFT(N2414,SEARCH("/",N2414,1)-1)</f>
        <v>food</v>
      </c>
      <c r="R2414" t="str">
        <f>RIGHT(N2414,LEN(N2414)-SEARCH("/",N2414,1))</f>
        <v>food trucks</v>
      </c>
      <c r="S2414" s="15">
        <f t="shared" si="74"/>
        <v>42655.736956018518</v>
      </c>
      <c r="T2414" s="15">
        <f t="shared" si="75"/>
        <v>42700.778622685189</v>
      </c>
    </row>
    <row r="2415" spans="1:20" ht="45" x14ac:dyDescent="0.25">
      <c r="A2415">
        <v>2413</v>
      </c>
      <c r="B2415" s="3" t="s">
        <v>4908</v>
      </c>
      <c r="C2415" s="3" t="s">
        <v>4909</v>
      </c>
      <c r="D2415" s="12">
        <v>3000</v>
      </c>
      <c r="E2415" s="12">
        <v>25</v>
      </c>
      <c r="F2415" t="s">
        <v>357</v>
      </c>
      <c r="G2415" t="s">
        <v>17</v>
      </c>
      <c r="H2415" t="s">
        <v>18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2353</v>
      </c>
      <c r="O2415" s="8">
        <f>E2415/D2415*100</f>
        <v>0.83333333333333337</v>
      </c>
      <c r="P2415" s="12">
        <f>E2415/L2415</f>
        <v>8.3333333333333339</v>
      </c>
      <c r="Q2415" t="str">
        <f>LEFT(N2415,SEARCH("/",N2415,1)-1)</f>
        <v>food</v>
      </c>
      <c r="R2415" t="str">
        <f>RIGHT(N2415,LEN(N2415)-SEARCH("/",N2415,1))</f>
        <v>food trucks</v>
      </c>
      <c r="S2415" s="15">
        <f t="shared" si="74"/>
        <v>41760.10974537037</v>
      </c>
      <c r="T2415" s="15">
        <f t="shared" si="75"/>
        <v>41790.979166666664</v>
      </c>
    </row>
    <row r="2416" spans="1:20" ht="60" x14ac:dyDescent="0.25">
      <c r="A2416">
        <v>2414</v>
      </c>
      <c r="B2416" s="3" t="s">
        <v>4910</v>
      </c>
      <c r="C2416" s="3" t="s">
        <v>4911</v>
      </c>
      <c r="D2416" s="12">
        <v>15000</v>
      </c>
      <c r="E2416" s="12">
        <v>460</v>
      </c>
      <c r="F2416" t="s">
        <v>357</v>
      </c>
      <c r="G2416" t="s">
        <v>17</v>
      </c>
      <c r="H2416" t="s">
        <v>18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2353</v>
      </c>
      <c r="O2416" s="8">
        <f>E2416/D2416*100</f>
        <v>3.0666666666666664</v>
      </c>
      <c r="P2416" s="12">
        <f>E2416/L2416</f>
        <v>35.384615384615387</v>
      </c>
      <c r="Q2416" t="str">
        <f>LEFT(N2416,SEARCH("/",N2416,1)-1)</f>
        <v>food</v>
      </c>
      <c r="R2416" t="str">
        <f>RIGHT(N2416,LEN(N2416)-SEARCH("/",N2416,1))</f>
        <v>food trucks</v>
      </c>
      <c r="S2416" s="15">
        <f t="shared" si="74"/>
        <v>42198.695138888885</v>
      </c>
      <c r="T2416" s="15">
        <f t="shared" si="75"/>
        <v>42238.165972222225</v>
      </c>
    </row>
    <row r="2417" spans="1:20" ht="45" x14ac:dyDescent="0.25">
      <c r="A2417">
        <v>2415</v>
      </c>
      <c r="B2417" s="3" t="s">
        <v>4912</v>
      </c>
      <c r="C2417" s="3" t="s">
        <v>4913</v>
      </c>
      <c r="D2417" s="12">
        <v>60000</v>
      </c>
      <c r="E2417" s="12">
        <v>335</v>
      </c>
      <c r="F2417" t="s">
        <v>357</v>
      </c>
      <c r="G2417" t="s">
        <v>17</v>
      </c>
      <c r="H2417" t="s">
        <v>18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2353</v>
      </c>
      <c r="O2417" s="8">
        <f>E2417/D2417*100</f>
        <v>0.55833333333333335</v>
      </c>
      <c r="P2417" s="12">
        <f>E2417/L2417</f>
        <v>55.833333333333336</v>
      </c>
      <c r="Q2417" t="str">
        <f>LEFT(N2417,SEARCH("/",N2417,1)-1)</f>
        <v>food</v>
      </c>
      <c r="R2417" t="str">
        <f>RIGHT(N2417,LEN(N2417)-SEARCH("/",N2417,1))</f>
        <v>food trucks</v>
      </c>
      <c r="S2417" s="15">
        <f t="shared" si="74"/>
        <v>42536.862800925926</v>
      </c>
      <c r="T2417" s="15">
        <f t="shared" si="75"/>
        <v>42566.862800925926</v>
      </c>
    </row>
    <row r="2418" spans="1:20" ht="60" x14ac:dyDescent="0.25">
      <c r="A2418">
        <v>2416</v>
      </c>
      <c r="B2418" s="3" t="s">
        <v>4914</v>
      </c>
      <c r="C2418" s="3" t="s">
        <v>4915</v>
      </c>
      <c r="D2418" s="12">
        <v>20000</v>
      </c>
      <c r="E2418" s="12">
        <v>5</v>
      </c>
      <c r="F2418" t="s">
        <v>357</v>
      </c>
      <c r="G2418" t="s">
        <v>17</v>
      </c>
      <c r="H2418" t="s">
        <v>18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2353</v>
      </c>
      <c r="O2418" s="8">
        <f>E2418/D2418*100</f>
        <v>2.5000000000000001E-2</v>
      </c>
      <c r="P2418" s="12">
        <f>E2418/L2418</f>
        <v>5</v>
      </c>
      <c r="Q2418" t="str">
        <f>LEFT(N2418,SEARCH("/",N2418,1)-1)</f>
        <v>food</v>
      </c>
      <c r="R2418" t="str">
        <f>RIGHT(N2418,LEN(N2418)-SEARCH("/",N2418,1))</f>
        <v>food trucks</v>
      </c>
      <c r="S2418" s="15">
        <f t="shared" si="74"/>
        <v>42019.737766203703</v>
      </c>
      <c r="T2418" s="15">
        <f t="shared" si="75"/>
        <v>42077.625</v>
      </c>
    </row>
    <row r="2419" spans="1:20" ht="60" x14ac:dyDescent="0.25">
      <c r="A2419">
        <v>2417</v>
      </c>
      <c r="B2419" s="3" t="s">
        <v>4916</v>
      </c>
      <c r="C2419" s="3" t="s">
        <v>4917</v>
      </c>
      <c r="D2419" s="12">
        <v>1000</v>
      </c>
      <c r="E2419" s="12">
        <v>0</v>
      </c>
      <c r="F2419" t="s">
        <v>357</v>
      </c>
      <c r="G2419" t="s">
        <v>17</v>
      </c>
      <c r="H2419" t="s">
        <v>18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2353</v>
      </c>
      <c r="O2419" s="8">
        <f>E2419/D2419*100</f>
        <v>0</v>
      </c>
      <c r="P2419" s="12" t="e">
        <f>E2419/L2419</f>
        <v>#DIV/0!</v>
      </c>
      <c r="Q2419" t="str">
        <f>LEFT(N2419,SEARCH("/",N2419,1)-1)</f>
        <v>food</v>
      </c>
      <c r="R2419" t="str">
        <f>RIGHT(N2419,LEN(N2419)-SEARCH("/",N2419,1))</f>
        <v>food trucks</v>
      </c>
      <c r="S2419" s="15">
        <f t="shared" si="74"/>
        <v>41831.884108796294</v>
      </c>
      <c r="T2419" s="15">
        <f t="shared" si="75"/>
        <v>41861.884108796294</v>
      </c>
    </row>
    <row r="2420" spans="1:20" x14ac:dyDescent="0.25">
      <c r="A2420">
        <v>2418</v>
      </c>
      <c r="B2420" s="3" t="s">
        <v>4918</v>
      </c>
      <c r="C2420" s="3" t="s">
        <v>4919</v>
      </c>
      <c r="D2420" s="12">
        <v>25000</v>
      </c>
      <c r="E2420" s="12">
        <v>5</v>
      </c>
      <c r="F2420" t="s">
        <v>357</v>
      </c>
      <c r="G2420" t="s">
        <v>17</v>
      </c>
      <c r="H2420" t="s">
        <v>18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2353</v>
      </c>
      <c r="O2420" s="8">
        <f>E2420/D2420*100</f>
        <v>0.02</v>
      </c>
      <c r="P2420" s="12">
        <f>E2420/L2420</f>
        <v>1</v>
      </c>
      <c r="Q2420" t="str">
        <f>LEFT(N2420,SEARCH("/",N2420,1)-1)</f>
        <v>food</v>
      </c>
      <c r="R2420" t="str">
        <f>RIGHT(N2420,LEN(N2420)-SEARCH("/",N2420,1))</f>
        <v>food trucks</v>
      </c>
      <c r="S2420" s="15">
        <f t="shared" si="74"/>
        <v>42027.856990740736</v>
      </c>
      <c r="T2420" s="15">
        <f t="shared" si="75"/>
        <v>42087.815324074079</v>
      </c>
    </row>
    <row r="2421" spans="1:20" ht="60" x14ac:dyDescent="0.25">
      <c r="A2421">
        <v>2419</v>
      </c>
      <c r="B2421" s="3" t="s">
        <v>4920</v>
      </c>
      <c r="C2421" s="3" t="s">
        <v>4921</v>
      </c>
      <c r="D2421" s="12">
        <v>3000</v>
      </c>
      <c r="E2421" s="12">
        <v>0</v>
      </c>
      <c r="F2421" t="s">
        <v>357</v>
      </c>
      <c r="G2421" t="s">
        <v>17</v>
      </c>
      <c r="H2421" t="s">
        <v>18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2353</v>
      </c>
      <c r="O2421" s="8">
        <f>E2421/D2421*100</f>
        <v>0</v>
      </c>
      <c r="P2421" s="12" t="e">
        <f>E2421/L2421</f>
        <v>#DIV/0!</v>
      </c>
      <c r="Q2421" t="str">
        <f>LEFT(N2421,SEARCH("/",N2421,1)-1)</f>
        <v>food</v>
      </c>
      <c r="R2421" t="str">
        <f>RIGHT(N2421,LEN(N2421)-SEARCH("/",N2421,1))</f>
        <v>food trucks</v>
      </c>
      <c r="S2421" s="15">
        <f t="shared" si="74"/>
        <v>41993.738298611104</v>
      </c>
      <c r="T2421" s="15">
        <f t="shared" si="75"/>
        <v>42053.738298611104</v>
      </c>
    </row>
    <row r="2422" spans="1:20" ht="45" x14ac:dyDescent="0.25">
      <c r="A2422">
        <v>2420</v>
      </c>
      <c r="B2422" s="3" t="s">
        <v>4922</v>
      </c>
      <c r="C2422" s="3" t="s">
        <v>4923</v>
      </c>
      <c r="D2422" s="12">
        <v>16870</v>
      </c>
      <c r="E2422" s="12">
        <v>2501</v>
      </c>
      <c r="F2422" t="s">
        <v>357</v>
      </c>
      <c r="G2422" t="s">
        <v>17</v>
      </c>
      <c r="H2422" t="s">
        <v>18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2353</v>
      </c>
      <c r="O2422" s="8">
        <f>E2422/D2422*100</f>
        <v>14.825133372851216</v>
      </c>
      <c r="P2422" s="12">
        <f>E2422/L2422</f>
        <v>69.472222222222229</v>
      </c>
      <c r="Q2422" t="str">
        <f>LEFT(N2422,SEARCH("/",N2422,1)-1)</f>
        <v>food</v>
      </c>
      <c r="R2422" t="str">
        <f>RIGHT(N2422,LEN(N2422)-SEARCH("/",N2422,1))</f>
        <v>food trucks</v>
      </c>
      <c r="S2422" s="15">
        <f t="shared" si="74"/>
        <v>41893.028877314813</v>
      </c>
      <c r="T2422" s="15">
        <f t="shared" si="75"/>
        <v>41953.070543981477</v>
      </c>
    </row>
    <row r="2423" spans="1:20" ht="30" x14ac:dyDescent="0.25">
      <c r="A2423">
        <v>2421</v>
      </c>
      <c r="B2423" s="3" t="s">
        <v>4924</v>
      </c>
      <c r="C2423" s="3" t="s">
        <v>4925</v>
      </c>
      <c r="D2423" s="12">
        <v>6000</v>
      </c>
      <c r="E2423" s="12">
        <v>1</v>
      </c>
      <c r="F2423" t="s">
        <v>357</v>
      </c>
      <c r="G2423" t="s">
        <v>17</v>
      </c>
      <c r="H2423" t="s">
        <v>18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2353</v>
      </c>
      <c r="O2423" s="8">
        <f>E2423/D2423*100</f>
        <v>1.6666666666666666E-2</v>
      </c>
      <c r="P2423" s="12">
        <f>E2423/L2423</f>
        <v>1</v>
      </c>
      <c r="Q2423" t="str">
        <f>LEFT(N2423,SEARCH("/",N2423,1)-1)</f>
        <v>food</v>
      </c>
      <c r="R2423" t="str">
        <f>RIGHT(N2423,LEN(N2423)-SEARCH("/",N2423,1))</f>
        <v>food trucks</v>
      </c>
      <c r="S2423" s="15">
        <f t="shared" si="74"/>
        <v>42026.687453703707</v>
      </c>
      <c r="T2423" s="15">
        <f t="shared" si="75"/>
        <v>42056.687453703707</v>
      </c>
    </row>
    <row r="2424" spans="1:20" ht="30" x14ac:dyDescent="0.25">
      <c r="A2424">
        <v>2422</v>
      </c>
      <c r="B2424" s="3" t="s">
        <v>4926</v>
      </c>
      <c r="C2424" s="3" t="s">
        <v>4927</v>
      </c>
      <c r="D2424" s="12">
        <v>500</v>
      </c>
      <c r="E2424" s="12">
        <v>1</v>
      </c>
      <c r="F2424" t="s">
        <v>357</v>
      </c>
      <c r="G2424" t="s">
        <v>17</v>
      </c>
      <c r="H2424" t="s">
        <v>18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2353</v>
      </c>
      <c r="O2424" s="8">
        <f>E2424/D2424*100</f>
        <v>0.2</v>
      </c>
      <c r="P2424" s="12">
        <f>E2424/L2424</f>
        <v>1</v>
      </c>
      <c r="Q2424" t="str">
        <f>LEFT(N2424,SEARCH("/",N2424,1)-1)</f>
        <v>food</v>
      </c>
      <c r="R2424" t="str">
        <f>RIGHT(N2424,LEN(N2424)-SEARCH("/",N2424,1))</f>
        <v>food trucks</v>
      </c>
      <c r="S2424" s="15">
        <f t="shared" si="74"/>
        <v>42044.724953703699</v>
      </c>
      <c r="T2424" s="15">
        <f t="shared" si="75"/>
        <v>42074.683287037042</v>
      </c>
    </row>
    <row r="2425" spans="1:20" ht="45" x14ac:dyDescent="0.25">
      <c r="A2425">
        <v>2423</v>
      </c>
      <c r="B2425" s="3" t="s">
        <v>4928</v>
      </c>
      <c r="C2425" s="3" t="s">
        <v>4929</v>
      </c>
      <c r="D2425" s="12">
        <v>60000</v>
      </c>
      <c r="E2425" s="12">
        <v>8</v>
      </c>
      <c r="F2425" t="s">
        <v>357</v>
      </c>
      <c r="G2425" t="s">
        <v>17</v>
      </c>
      <c r="H2425" t="s">
        <v>18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2353</v>
      </c>
      <c r="O2425" s="8">
        <f>E2425/D2425*100</f>
        <v>1.3333333333333334E-2</v>
      </c>
      <c r="P2425" s="12">
        <f>E2425/L2425</f>
        <v>8</v>
      </c>
      <c r="Q2425" t="str">
        <f>LEFT(N2425,SEARCH("/",N2425,1)-1)</f>
        <v>food</v>
      </c>
      <c r="R2425" t="str">
        <f>RIGHT(N2425,LEN(N2425)-SEARCH("/",N2425,1))</f>
        <v>food trucks</v>
      </c>
      <c r="S2425" s="15">
        <f t="shared" si="74"/>
        <v>41974.704745370371</v>
      </c>
      <c r="T2425" s="15">
        <f t="shared" si="75"/>
        <v>42004.704745370371</v>
      </c>
    </row>
    <row r="2426" spans="1:20" ht="30" x14ac:dyDescent="0.25">
      <c r="A2426">
        <v>2424</v>
      </c>
      <c r="B2426" s="3" t="s">
        <v>4930</v>
      </c>
      <c r="C2426" s="3" t="s">
        <v>4931</v>
      </c>
      <c r="D2426" s="12">
        <v>25000</v>
      </c>
      <c r="E2426" s="12">
        <v>310</v>
      </c>
      <c r="F2426" t="s">
        <v>357</v>
      </c>
      <c r="G2426" t="s">
        <v>17</v>
      </c>
      <c r="H2426" t="s">
        <v>18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2353</v>
      </c>
      <c r="O2426" s="8">
        <f>E2426/D2426*100</f>
        <v>1.24</v>
      </c>
      <c r="P2426" s="12">
        <f>E2426/L2426</f>
        <v>34.444444444444443</v>
      </c>
      <c r="Q2426" t="str">
        <f>LEFT(N2426,SEARCH("/",N2426,1)-1)</f>
        <v>food</v>
      </c>
      <c r="R2426" t="str">
        <f>RIGHT(N2426,LEN(N2426)-SEARCH("/",N2426,1))</f>
        <v>food trucks</v>
      </c>
      <c r="S2426" s="15">
        <f t="shared" si="74"/>
        <v>41909.892453703702</v>
      </c>
      <c r="T2426" s="15">
        <f t="shared" si="75"/>
        <v>41939.892453703702</v>
      </c>
    </row>
    <row r="2427" spans="1:20" ht="60" x14ac:dyDescent="0.25">
      <c r="A2427">
        <v>2425</v>
      </c>
      <c r="B2427" s="3" t="s">
        <v>4932</v>
      </c>
      <c r="C2427" s="3" t="s">
        <v>4933</v>
      </c>
      <c r="D2427" s="12">
        <v>3500</v>
      </c>
      <c r="E2427" s="12">
        <v>1</v>
      </c>
      <c r="F2427" t="s">
        <v>357</v>
      </c>
      <c r="G2427" t="s">
        <v>17</v>
      </c>
      <c r="H2427" t="s">
        <v>18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2353</v>
      </c>
      <c r="O2427" s="8">
        <f>E2427/D2427*100</f>
        <v>2.8571428571428574E-2</v>
      </c>
      <c r="P2427" s="12">
        <f>E2427/L2427</f>
        <v>1</v>
      </c>
      <c r="Q2427" t="str">
        <f>LEFT(N2427,SEARCH("/",N2427,1)-1)</f>
        <v>food</v>
      </c>
      <c r="R2427" t="str">
        <f>RIGHT(N2427,LEN(N2427)-SEARCH("/",N2427,1))</f>
        <v>food trucks</v>
      </c>
      <c r="S2427" s="15">
        <f t="shared" si="74"/>
        <v>42502.913761574076</v>
      </c>
      <c r="T2427" s="15">
        <f t="shared" si="75"/>
        <v>42517.919444444444</v>
      </c>
    </row>
    <row r="2428" spans="1:20" ht="45" x14ac:dyDescent="0.25">
      <c r="A2428">
        <v>2426</v>
      </c>
      <c r="B2428" s="3" t="s">
        <v>4934</v>
      </c>
      <c r="C2428" s="3" t="s">
        <v>4935</v>
      </c>
      <c r="D2428" s="12">
        <v>20000</v>
      </c>
      <c r="E2428" s="12">
        <v>0</v>
      </c>
      <c r="F2428" t="s">
        <v>357</v>
      </c>
      <c r="G2428" t="s">
        <v>17</v>
      </c>
      <c r="H2428" t="s">
        <v>18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2353</v>
      </c>
      <c r="O2428" s="8">
        <f>E2428/D2428*100</f>
        <v>0</v>
      </c>
      <c r="P2428" s="12" t="e">
        <f>E2428/L2428</f>
        <v>#DIV/0!</v>
      </c>
      <c r="Q2428" t="str">
        <f>LEFT(N2428,SEARCH("/",N2428,1)-1)</f>
        <v>food</v>
      </c>
      <c r="R2428" t="str">
        <f>RIGHT(N2428,LEN(N2428)-SEARCH("/",N2428,1))</f>
        <v>food trucks</v>
      </c>
      <c r="S2428" s="15">
        <f t="shared" si="74"/>
        <v>42164.170046296291</v>
      </c>
      <c r="T2428" s="15">
        <f t="shared" si="75"/>
        <v>42224.170046296291</v>
      </c>
    </row>
    <row r="2429" spans="1:20" ht="30" x14ac:dyDescent="0.25">
      <c r="A2429">
        <v>2427</v>
      </c>
      <c r="B2429" s="3" t="s">
        <v>4936</v>
      </c>
      <c r="C2429" s="3" t="s">
        <v>4937</v>
      </c>
      <c r="D2429" s="12">
        <v>50000</v>
      </c>
      <c r="E2429" s="12">
        <v>1</v>
      </c>
      <c r="F2429" t="s">
        <v>357</v>
      </c>
      <c r="G2429" t="s">
        <v>17</v>
      </c>
      <c r="H2429" t="s">
        <v>18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2353</v>
      </c>
      <c r="O2429" s="8">
        <f>E2429/D2429*100</f>
        <v>2E-3</v>
      </c>
      <c r="P2429" s="12">
        <f>E2429/L2429</f>
        <v>1</v>
      </c>
      <c r="Q2429" t="str">
        <f>LEFT(N2429,SEARCH("/",N2429,1)-1)</f>
        <v>food</v>
      </c>
      <c r="R2429" t="str">
        <f>RIGHT(N2429,LEN(N2429)-SEARCH("/",N2429,1))</f>
        <v>food trucks</v>
      </c>
      <c r="S2429" s="15">
        <f t="shared" si="74"/>
        <v>42412.318668981476</v>
      </c>
      <c r="T2429" s="15">
        <f t="shared" si="75"/>
        <v>42452.277002314819</v>
      </c>
    </row>
    <row r="2430" spans="1:20" ht="45" x14ac:dyDescent="0.25">
      <c r="A2430">
        <v>2428</v>
      </c>
      <c r="B2430" s="3" t="s">
        <v>4938</v>
      </c>
      <c r="C2430" s="3" t="s">
        <v>4939</v>
      </c>
      <c r="D2430" s="12">
        <v>35000</v>
      </c>
      <c r="E2430" s="12">
        <v>1</v>
      </c>
      <c r="F2430" t="s">
        <v>357</v>
      </c>
      <c r="G2430" t="s">
        <v>17</v>
      </c>
      <c r="H2430" t="s">
        <v>18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2353</v>
      </c>
      <c r="O2430" s="8">
        <f>E2430/D2430*100</f>
        <v>2.8571428571428571E-3</v>
      </c>
      <c r="P2430" s="12">
        <f>E2430/L2430</f>
        <v>1</v>
      </c>
      <c r="Q2430" t="str">
        <f>LEFT(N2430,SEARCH("/",N2430,1)-1)</f>
        <v>food</v>
      </c>
      <c r="R2430" t="str">
        <f>RIGHT(N2430,LEN(N2430)-SEARCH("/",N2430,1))</f>
        <v>food trucks</v>
      </c>
      <c r="S2430" s="15">
        <f t="shared" si="74"/>
        <v>42045.784155092595</v>
      </c>
      <c r="T2430" s="15">
        <f t="shared" si="75"/>
        <v>42075.742488425924</v>
      </c>
    </row>
    <row r="2431" spans="1:20" ht="45" x14ac:dyDescent="0.25">
      <c r="A2431">
        <v>2429</v>
      </c>
      <c r="B2431" s="3" t="s">
        <v>4940</v>
      </c>
      <c r="C2431" s="3" t="s">
        <v>4941</v>
      </c>
      <c r="D2431" s="12">
        <v>140000</v>
      </c>
      <c r="E2431" s="12">
        <v>2005</v>
      </c>
      <c r="F2431" t="s">
        <v>357</v>
      </c>
      <c r="G2431" t="s">
        <v>410</v>
      </c>
      <c r="H2431" t="s">
        <v>411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2353</v>
      </c>
      <c r="O2431" s="8">
        <f>E2431/D2431*100</f>
        <v>1.4321428571428572</v>
      </c>
      <c r="P2431" s="12">
        <f>E2431/L2431</f>
        <v>501.25</v>
      </c>
      <c r="Q2431" t="str">
        <f>LEFT(N2431,SEARCH("/",N2431,1)-1)</f>
        <v>food</v>
      </c>
      <c r="R2431" t="str">
        <f>RIGHT(N2431,LEN(N2431)-SEARCH("/",N2431,1))</f>
        <v>food trucks</v>
      </c>
      <c r="S2431" s="15">
        <f t="shared" si="74"/>
        <v>42734.879236111112</v>
      </c>
      <c r="T2431" s="15">
        <f t="shared" si="75"/>
        <v>42771.697222222225</v>
      </c>
    </row>
    <row r="2432" spans="1:20" ht="60" x14ac:dyDescent="0.25">
      <c r="A2432">
        <v>2430</v>
      </c>
      <c r="B2432" s="3" t="s">
        <v>4942</v>
      </c>
      <c r="C2432" s="3" t="s">
        <v>4943</v>
      </c>
      <c r="D2432" s="12">
        <v>3000</v>
      </c>
      <c r="E2432" s="12">
        <v>21</v>
      </c>
      <c r="F2432" t="s">
        <v>357</v>
      </c>
      <c r="G2432" t="s">
        <v>17</v>
      </c>
      <c r="H2432" t="s">
        <v>18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2353</v>
      </c>
      <c r="O2432" s="8">
        <f>E2432/D2432*100</f>
        <v>0.70000000000000007</v>
      </c>
      <c r="P2432" s="12">
        <f>E2432/L2432</f>
        <v>10.5</v>
      </c>
      <c r="Q2432" t="str">
        <f>LEFT(N2432,SEARCH("/",N2432,1)-1)</f>
        <v>food</v>
      </c>
      <c r="R2432" t="str">
        <f>RIGHT(N2432,LEN(N2432)-SEARCH("/",N2432,1))</f>
        <v>food trucks</v>
      </c>
      <c r="S2432" s="15">
        <f t="shared" si="74"/>
        <v>42382.130833333329</v>
      </c>
      <c r="T2432" s="15">
        <f t="shared" si="75"/>
        <v>42412.130833333329</v>
      </c>
    </row>
    <row r="2433" spans="1:20" ht="30" x14ac:dyDescent="0.25">
      <c r="A2433">
        <v>2431</v>
      </c>
      <c r="B2433" s="3" t="s">
        <v>4944</v>
      </c>
      <c r="C2433" s="3" t="s">
        <v>4945</v>
      </c>
      <c r="D2433" s="12">
        <v>100000</v>
      </c>
      <c r="E2433" s="12">
        <v>2</v>
      </c>
      <c r="F2433" t="s">
        <v>357</v>
      </c>
      <c r="G2433" t="s">
        <v>17</v>
      </c>
      <c r="H2433" t="s">
        <v>18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2353</v>
      </c>
      <c r="O2433" s="8">
        <f>E2433/D2433*100</f>
        <v>2E-3</v>
      </c>
      <c r="P2433" s="12">
        <f>E2433/L2433</f>
        <v>1</v>
      </c>
      <c r="Q2433" t="str">
        <f>LEFT(N2433,SEARCH("/",N2433,1)-1)</f>
        <v>food</v>
      </c>
      <c r="R2433" t="str">
        <f>RIGHT(N2433,LEN(N2433)-SEARCH("/",N2433,1))</f>
        <v>food trucks</v>
      </c>
      <c r="S2433" s="15">
        <f t="shared" si="74"/>
        <v>42489.099687499998</v>
      </c>
      <c r="T2433" s="15">
        <f t="shared" si="75"/>
        <v>42549.099687499998</v>
      </c>
    </row>
    <row r="2434" spans="1:20" ht="45" x14ac:dyDescent="0.25">
      <c r="A2434">
        <v>2432</v>
      </c>
      <c r="B2434" s="3" t="s">
        <v>4946</v>
      </c>
      <c r="C2434" s="3" t="s">
        <v>4947</v>
      </c>
      <c r="D2434" s="12">
        <v>14000</v>
      </c>
      <c r="E2434" s="12">
        <v>2</v>
      </c>
      <c r="F2434" t="s">
        <v>357</v>
      </c>
      <c r="G2434" t="s">
        <v>17</v>
      </c>
      <c r="H2434" t="s">
        <v>18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2353</v>
      </c>
      <c r="O2434" s="8">
        <f>E2434/D2434*100</f>
        <v>1.4285714285714287E-2</v>
      </c>
      <c r="P2434" s="12">
        <f>E2434/L2434</f>
        <v>1</v>
      </c>
      <c r="Q2434" t="str">
        <f>LEFT(N2434,SEARCH("/",N2434,1)-1)</f>
        <v>food</v>
      </c>
      <c r="R2434" t="str">
        <f>RIGHT(N2434,LEN(N2434)-SEARCH("/",N2434,1))</f>
        <v>food trucks</v>
      </c>
      <c r="S2434" s="15">
        <f t="shared" si="74"/>
        <v>42041.218715277777</v>
      </c>
      <c r="T2434" s="15">
        <f t="shared" si="75"/>
        <v>42071.218715277777</v>
      </c>
    </row>
    <row r="2435" spans="1:20" ht="60" x14ac:dyDescent="0.25">
      <c r="A2435">
        <v>2433</v>
      </c>
      <c r="B2435" s="3" t="s">
        <v>4948</v>
      </c>
      <c r="C2435" s="3" t="s">
        <v>4949</v>
      </c>
      <c r="D2435" s="12">
        <v>10000</v>
      </c>
      <c r="E2435" s="12">
        <v>0</v>
      </c>
      <c r="F2435" t="s">
        <v>357</v>
      </c>
      <c r="G2435" t="s">
        <v>17</v>
      </c>
      <c r="H2435" t="s">
        <v>18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2353</v>
      </c>
      <c r="O2435" s="8">
        <f>E2435/D2435*100</f>
        <v>0</v>
      </c>
      <c r="P2435" s="12" t="e">
        <f>E2435/L2435</f>
        <v>#DIV/0!</v>
      </c>
      <c r="Q2435" t="str">
        <f>LEFT(N2435,SEARCH("/",N2435,1)-1)</f>
        <v>food</v>
      </c>
      <c r="R2435" t="str">
        <f>RIGHT(N2435,LEN(N2435)-SEARCH("/",N2435,1))</f>
        <v>food trucks</v>
      </c>
      <c r="S2435" s="15">
        <f t="shared" ref="S2435:S2498" si="76">(((J2435/60)/60)/24)+DATE(1970,1,1)</f>
        <v>42397.89980324074</v>
      </c>
      <c r="T2435" s="15">
        <f t="shared" ref="T2435:T2498" si="77">(((I2435/60)/60)/24)+DATE(1970,1,1)</f>
        <v>42427.89980324074</v>
      </c>
    </row>
    <row r="2436" spans="1:20" ht="60" x14ac:dyDescent="0.25">
      <c r="A2436">
        <v>2434</v>
      </c>
      <c r="B2436" s="3" t="s">
        <v>4950</v>
      </c>
      <c r="C2436" s="3" t="s">
        <v>4951</v>
      </c>
      <c r="D2436" s="12">
        <v>20000</v>
      </c>
      <c r="E2436" s="12">
        <v>26</v>
      </c>
      <c r="F2436" t="s">
        <v>357</v>
      </c>
      <c r="G2436" t="s">
        <v>17</v>
      </c>
      <c r="H2436" t="s">
        <v>18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2353</v>
      </c>
      <c r="O2436" s="8">
        <f>E2436/D2436*100</f>
        <v>0.13</v>
      </c>
      <c r="P2436" s="12">
        <f>E2436/L2436</f>
        <v>13</v>
      </c>
      <c r="Q2436" t="str">
        <f>LEFT(N2436,SEARCH("/",N2436,1)-1)</f>
        <v>food</v>
      </c>
      <c r="R2436" t="str">
        <f>RIGHT(N2436,LEN(N2436)-SEARCH("/",N2436,1))</f>
        <v>food trucks</v>
      </c>
      <c r="S2436" s="15">
        <f t="shared" si="76"/>
        <v>42180.18604166666</v>
      </c>
      <c r="T2436" s="15">
        <f t="shared" si="77"/>
        <v>42220.18604166666</v>
      </c>
    </row>
    <row r="2437" spans="1:20" ht="45" x14ac:dyDescent="0.25">
      <c r="A2437">
        <v>2435</v>
      </c>
      <c r="B2437" s="3" t="s">
        <v>4952</v>
      </c>
      <c r="C2437" s="3" t="s">
        <v>4953</v>
      </c>
      <c r="D2437" s="12">
        <v>250000</v>
      </c>
      <c r="E2437" s="12">
        <v>1224</v>
      </c>
      <c r="F2437" t="s">
        <v>357</v>
      </c>
      <c r="G2437" t="s">
        <v>476</v>
      </c>
      <c r="H2437" t="s">
        <v>477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2353</v>
      </c>
      <c r="O2437" s="8">
        <f>E2437/D2437*100</f>
        <v>0.48960000000000004</v>
      </c>
      <c r="P2437" s="12">
        <f>E2437/L2437</f>
        <v>306</v>
      </c>
      <c r="Q2437" t="str">
        <f>LEFT(N2437,SEARCH("/",N2437,1)-1)</f>
        <v>food</v>
      </c>
      <c r="R2437" t="str">
        <f>RIGHT(N2437,LEN(N2437)-SEARCH("/",N2437,1))</f>
        <v>food trucks</v>
      </c>
      <c r="S2437" s="15">
        <f t="shared" si="76"/>
        <v>42252.277615740735</v>
      </c>
      <c r="T2437" s="15">
        <f t="shared" si="77"/>
        <v>42282.277615740735</v>
      </c>
    </row>
    <row r="2438" spans="1:20" ht="60" x14ac:dyDescent="0.25">
      <c r="A2438">
        <v>2436</v>
      </c>
      <c r="B2438" s="3" t="s">
        <v>4954</v>
      </c>
      <c r="C2438" s="3" t="s">
        <v>4955</v>
      </c>
      <c r="D2438" s="12">
        <v>117000</v>
      </c>
      <c r="E2438" s="12">
        <v>45</v>
      </c>
      <c r="F2438" t="s">
        <v>357</v>
      </c>
      <c r="G2438" t="s">
        <v>159</v>
      </c>
      <c r="H2438" t="s">
        <v>160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2353</v>
      </c>
      <c r="O2438" s="8">
        <f>E2438/D2438*100</f>
        <v>3.8461538461538464E-2</v>
      </c>
      <c r="P2438" s="12">
        <f>E2438/L2438</f>
        <v>22.5</v>
      </c>
      <c r="Q2438" t="str">
        <f>LEFT(N2438,SEARCH("/",N2438,1)-1)</f>
        <v>food</v>
      </c>
      <c r="R2438" t="str">
        <f>RIGHT(N2438,LEN(N2438)-SEARCH("/",N2438,1))</f>
        <v>food trucks</v>
      </c>
      <c r="S2438" s="15">
        <f t="shared" si="76"/>
        <v>42338.615393518514</v>
      </c>
      <c r="T2438" s="15">
        <f t="shared" si="77"/>
        <v>42398.615393518514</v>
      </c>
    </row>
    <row r="2439" spans="1:20" ht="45" x14ac:dyDescent="0.25">
      <c r="A2439">
        <v>2437</v>
      </c>
      <c r="B2439" s="3" t="s">
        <v>4956</v>
      </c>
      <c r="C2439" s="3" t="s">
        <v>4957</v>
      </c>
      <c r="D2439" s="12">
        <v>8000</v>
      </c>
      <c r="E2439" s="12">
        <v>0</v>
      </c>
      <c r="F2439" t="s">
        <v>357</v>
      </c>
      <c r="G2439" t="s">
        <v>17</v>
      </c>
      <c r="H2439" t="s">
        <v>18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2353</v>
      </c>
      <c r="O2439" s="8">
        <f>E2439/D2439*100</f>
        <v>0</v>
      </c>
      <c r="P2439" s="12" t="e">
        <f>E2439/L2439</f>
        <v>#DIV/0!</v>
      </c>
      <c r="Q2439" t="str">
        <f>LEFT(N2439,SEARCH("/",N2439,1)-1)</f>
        <v>food</v>
      </c>
      <c r="R2439" t="str">
        <f>RIGHT(N2439,LEN(N2439)-SEARCH("/",N2439,1))</f>
        <v>food trucks</v>
      </c>
      <c r="S2439" s="15">
        <f t="shared" si="76"/>
        <v>42031.965138888889</v>
      </c>
      <c r="T2439" s="15">
        <f t="shared" si="77"/>
        <v>42080.75</v>
      </c>
    </row>
    <row r="2440" spans="1:20" ht="60" x14ac:dyDescent="0.25">
      <c r="A2440">
        <v>2438</v>
      </c>
      <c r="B2440" s="3" t="s">
        <v>4958</v>
      </c>
      <c r="C2440" s="3" t="s">
        <v>4959</v>
      </c>
      <c r="D2440" s="12">
        <v>15000</v>
      </c>
      <c r="E2440" s="12">
        <v>50</v>
      </c>
      <c r="F2440" t="s">
        <v>357</v>
      </c>
      <c r="G2440" t="s">
        <v>17</v>
      </c>
      <c r="H2440" t="s">
        <v>18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2353</v>
      </c>
      <c r="O2440" s="8">
        <f>E2440/D2440*100</f>
        <v>0.33333333333333337</v>
      </c>
      <c r="P2440" s="12">
        <f>E2440/L2440</f>
        <v>50</v>
      </c>
      <c r="Q2440" t="str">
        <f>LEFT(N2440,SEARCH("/",N2440,1)-1)</f>
        <v>food</v>
      </c>
      <c r="R2440" t="str">
        <f>RIGHT(N2440,LEN(N2440)-SEARCH("/",N2440,1))</f>
        <v>food trucks</v>
      </c>
      <c r="S2440" s="15">
        <f t="shared" si="76"/>
        <v>42285.91506944444</v>
      </c>
      <c r="T2440" s="15">
        <f t="shared" si="77"/>
        <v>42345.956736111111</v>
      </c>
    </row>
    <row r="2441" spans="1:20" ht="60" x14ac:dyDescent="0.25">
      <c r="A2441">
        <v>2439</v>
      </c>
      <c r="B2441" s="3" t="s">
        <v>4960</v>
      </c>
      <c r="C2441" s="3" t="s">
        <v>4961</v>
      </c>
      <c r="D2441" s="12">
        <v>10000</v>
      </c>
      <c r="E2441" s="12">
        <v>0</v>
      </c>
      <c r="F2441" t="s">
        <v>357</v>
      </c>
      <c r="G2441" t="s">
        <v>17</v>
      </c>
      <c r="H2441" t="s">
        <v>18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2353</v>
      </c>
      <c r="O2441" s="8">
        <f>E2441/D2441*100</f>
        <v>0</v>
      </c>
      <c r="P2441" s="12" t="e">
        <f>E2441/L2441</f>
        <v>#DIV/0!</v>
      </c>
      <c r="Q2441" t="str">
        <f>LEFT(N2441,SEARCH("/",N2441,1)-1)</f>
        <v>food</v>
      </c>
      <c r="R2441" t="str">
        <f>RIGHT(N2441,LEN(N2441)-SEARCH("/",N2441,1))</f>
        <v>food trucks</v>
      </c>
      <c r="S2441" s="15">
        <f t="shared" si="76"/>
        <v>42265.818622685183</v>
      </c>
      <c r="T2441" s="15">
        <f t="shared" si="77"/>
        <v>42295.818622685183</v>
      </c>
    </row>
    <row r="2442" spans="1:20" ht="30" x14ac:dyDescent="0.25">
      <c r="A2442">
        <v>2440</v>
      </c>
      <c r="B2442" s="3" t="s">
        <v>4962</v>
      </c>
      <c r="C2442" s="3" t="s">
        <v>4963</v>
      </c>
      <c r="D2442" s="12">
        <v>5000</v>
      </c>
      <c r="E2442" s="12">
        <v>10</v>
      </c>
      <c r="F2442" t="s">
        <v>357</v>
      </c>
      <c r="G2442" t="s">
        <v>3077</v>
      </c>
      <c r="H2442" t="s">
        <v>55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2353</v>
      </c>
      <c r="O2442" s="8">
        <f>E2442/D2442*100</f>
        <v>0.2</v>
      </c>
      <c r="P2442" s="12">
        <f>E2442/L2442</f>
        <v>5</v>
      </c>
      <c r="Q2442" t="str">
        <f>LEFT(N2442,SEARCH("/",N2442,1)-1)</f>
        <v>food</v>
      </c>
      <c r="R2442" t="str">
        <f>RIGHT(N2442,LEN(N2442)-SEARCH("/",N2442,1))</f>
        <v>food trucks</v>
      </c>
      <c r="S2442" s="15">
        <f t="shared" si="76"/>
        <v>42383.899456018517</v>
      </c>
      <c r="T2442" s="15">
        <f t="shared" si="77"/>
        <v>42413.899456018517</v>
      </c>
    </row>
    <row r="2443" spans="1:20" ht="30" x14ac:dyDescent="0.25">
      <c r="A2443">
        <v>2441</v>
      </c>
      <c r="B2443" s="3" t="s">
        <v>4964</v>
      </c>
      <c r="C2443" s="3" t="s">
        <v>4965</v>
      </c>
      <c r="D2443" s="12">
        <v>7500</v>
      </c>
      <c r="E2443" s="12">
        <v>8091</v>
      </c>
      <c r="F2443" t="s">
        <v>16</v>
      </c>
      <c r="G2443" t="s">
        <v>17</v>
      </c>
      <c r="H2443" t="s">
        <v>18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4725</v>
      </c>
      <c r="O2443" s="8">
        <f>E2443/D2443*100</f>
        <v>107.88</v>
      </c>
      <c r="P2443" s="12">
        <f>E2443/L2443</f>
        <v>74.22935779816514</v>
      </c>
      <c r="Q2443" t="str">
        <f>LEFT(N2443,SEARCH("/",N2443,1)-1)</f>
        <v>food</v>
      </c>
      <c r="R2443" t="str">
        <f>RIGHT(N2443,LEN(N2443)-SEARCH("/",N2443,1))</f>
        <v>small batch</v>
      </c>
      <c r="S2443" s="15">
        <f t="shared" si="76"/>
        <v>42187.125625000001</v>
      </c>
      <c r="T2443" s="15">
        <f t="shared" si="77"/>
        <v>42208.207638888889</v>
      </c>
    </row>
    <row r="2444" spans="1:20" ht="30" x14ac:dyDescent="0.25">
      <c r="A2444">
        <v>2442</v>
      </c>
      <c r="B2444" s="3" t="s">
        <v>4966</v>
      </c>
      <c r="C2444" s="3" t="s">
        <v>4967</v>
      </c>
      <c r="D2444" s="12">
        <v>24000</v>
      </c>
      <c r="E2444" s="12">
        <v>30226</v>
      </c>
      <c r="F2444" t="s">
        <v>16</v>
      </c>
      <c r="G2444" t="s">
        <v>17</v>
      </c>
      <c r="H2444" t="s">
        <v>18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4725</v>
      </c>
      <c r="O2444" s="8">
        <f>E2444/D2444*100</f>
        <v>125.94166666666666</v>
      </c>
      <c r="P2444" s="12">
        <f>E2444/L2444</f>
        <v>81.252688172043008</v>
      </c>
      <c r="Q2444" t="str">
        <f>LEFT(N2444,SEARCH("/",N2444,1)-1)</f>
        <v>food</v>
      </c>
      <c r="R2444" t="str">
        <f>RIGHT(N2444,LEN(N2444)-SEARCH("/",N2444,1))</f>
        <v>small batch</v>
      </c>
      <c r="S2444" s="15">
        <f t="shared" si="76"/>
        <v>42052.666990740734</v>
      </c>
      <c r="T2444" s="15">
        <f t="shared" si="77"/>
        <v>42082.625324074077</v>
      </c>
    </row>
    <row r="2445" spans="1:20" ht="60" x14ac:dyDescent="0.25">
      <c r="A2445">
        <v>2443</v>
      </c>
      <c r="B2445" s="3" t="s">
        <v>4968</v>
      </c>
      <c r="C2445" s="3" t="s">
        <v>4969</v>
      </c>
      <c r="D2445" s="12">
        <v>20000</v>
      </c>
      <c r="E2445" s="12">
        <v>40502.99</v>
      </c>
      <c r="F2445" t="s">
        <v>16</v>
      </c>
      <c r="G2445" t="s">
        <v>17</v>
      </c>
      <c r="H2445" t="s">
        <v>18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4725</v>
      </c>
      <c r="O2445" s="8">
        <f>E2445/D2445*100</f>
        <v>202.51495</v>
      </c>
      <c r="P2445" s="12">
        <f>E2445/L2445</f>
        <v>130.23469453376205</v>
      </c>
      <c r="Q2445" t="str">
        <f>LEFT(N2445,SEARCH("/",N2445,1)-1)</f>
        <v>food</v>
      </c>
      <c r="R2445" t="str">
        <f>RIGHT(N2445,LEN(N2445)-SEARCH("/",N2445,1))</f>
        <v>small batch</v>
      </c>
      <c r="S2445" s="15">
        <f t="shared" si="76"/>
        <v>41836.625254629631</v>
      </c>
      <c r="T2445" s="15">
        <f t="shared" si="77"/>
        <v>41866.625254629631</v>
      </c>
    </row>
    <row r="2446" spans="1:20" ht="60" x14ac:dyDescent="0.25">
      <c r="A2446">
        <v>2444</v>
      </c>
      <c r="B2446" s="3" t="s">
        <v>4970</v>
      </c>
      <c r="C2446" s="3" t="s">
        <v>4971</v>
      </c>
      <c r="D2446" s="12">
        <v>3000</v>
      </c>
      <c r="E2446" s="12">
        <v>3258</v>
      </c>
      <c r="F2446" t="s">
        <v>16</v>
      </c>
      <c r="G2446" t="s">
        <v>17</v>
      </c>
      <c r="H2446" t="s">
        <v>18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4725</v>
      </c>
      <c r="O2446" s="8">
        <f>E2446/D2446*100</f>
        <v>108.60000000000001</v>
      </c>
      <c r="P2446" s="12">
        <f>E2446/L2446</f>
        <v>53.409836065573771</v>
      </c>
      <c r="Q2446" t="str">
        <f>LEFT(N2446,SEARCH("/",N2446,1)-1)</f>
        <v>food</v>
      </c>
      <c r="R2446" t="str">
        <f>RIGHT(N2446,LEN(N2446)-SEARCH("/",N2446,1))</f>
        <v>small batch</v>
      </c>
      <c r="S2446" s="15">
        <f t="shared" si="76"/>
        <v>42485.754525462966</v>
      </c>
      <c r="T2446" s="15">
        <f t="shared" si="77"/>
        <v>42515.754525462966</v>
      </c>
    </row>
    <row r="2447" spans="1:20" ht="60" x14ac:dyDescent="0.25">
      <c r="A2447">
        <v>2445</v>
      </c>
      <c r="B2447" s="3" t="s">
        <v>4972</v>
      </c>
      <c r="C2447" s="3" t="s">
        <v>4973</v>
      </c>
      <c r="D2447" s="12">
        <v>5000</v>
      </c>
      <c r="E2447" s="12">
        <v>8640</v>
      </c>
      <c r="F2447" t="s">
        <v>16</v>
      </c>
      <c r="G2447" t="s">
        <v>17</v>
      </c>
      <c r="H2447" t="s">
        <v>18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4725</v>
      </c>
      <c r="O2447" s="8">
        <f>E2447/D2447*100</f>
        <v>172.8</v>
      </c>
      <c r="P2447" s="12">
        <f>E2447/L2447</f>
        <v>75.130434782608702</v>
      </c>
      <c r="Q2447" t="str">
        <f>LEFT(N2447,SEARCH("/",N2447,1)-1)</f>
        <v>food</v>
      </c>
      <c r="R2447" t="str">
        <f>RIGHT(N2447,LEN(N2447)-SEARCH("/",N2447,1))</f>
        <v>small batch</v>
      </c>
      <c r="S2447" s="15">
        <f t="shared" si="76"/>
        <v>42243.190057870372</v>
      </c>
      <c r="T2447" s="15">
        <f t="shared" si="77"/>
        <v>42273.190057870372</v>
      </c>
    </row>
    <row r="2448" spans="1:20" ht="60" x14ac:dyDescent="0.25">
      <c r="A2448">
        <v>2446</v>
      </c>
      <c r="B2448" s="3" t="s">
        <v>4974</v>
      </c>
      <c r="C2448" s="3" t="s">
        <v>4975</v>
      </c>
      <c r="D2448" s="12">
        <v>5000</v>
      </c>
      <c r="E2448" s="12">
        <v>8399</v>
      </c>
      <c r="F2448" t="s">
        <v>16</v>
      </c>
      <c r="G2448" t="s">
        <v>17</v>
      </c>
      <c r="H2448" t="s">
        <v>18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4725</v>
      </c>
      <c r="O2448" s="8">
        <f>E2448/D2448*100</f>
        <v>167.98</v>
      </c>
      <c r="P2448" s="12">
        <f>E2448/L2448</f>
        <v>75.666666666666671</v>
      </c>
      <c r="Q2448" t="str">
        <f>LEFT(N2448,SEARCH("/",N2448,1)-1)</f>
        <v>food</v>
      </c>
      <c r="R2448" t="str">
        <f>RIGHT(N2448,LEN(N2448)-SEARCH("/",N2448,1))</f>
        <v>small batch</v>
      </c>
      <c r="S2448" s="15">
        <f t="shared" si="76"/>
        <v>42670.602673611109</v>
      </c>
      <c r="T2448" s="15">
        <f t="shared" si="77"/>
        <v>42700.64434027778</v>
      </c>
    </row>
    <row r="2449" spans="1:20" ht="60" x14ac:dyDescent="0.25">
      <c r="A2449">
        <v>2447</v>
      </c>
      <c r="B2449" s="3" t="s">
        <v>4976</v>
      </c>
      <c r="C2449" s="3" t="s">
        <v>4977</v>
      </c>
      <c r="D2449" s="12">
        <v>2500</v>
      </c>
      <c r="E2449" s="12">
        <v>10680</v>
      </c>
      <c r="F2449" t="s">
        <v>16</v>
      </c>
      <c r="G2449" t="s">
        <v>17</v>
      </c>
      <c r="H2449" t="s">
        <v>18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4725</v>
      </c>
      <c r="O2449" s="8">
        <f>E2449/D2449*100</f>
        <v>427.20000000000005</v>
      </c>
      <c r="P2449" s="12">
        <f>E2449/L2449</f>
        <v>31.691394658753708</v>
      </c>
      <c r="Q2449" t="str">
        <f>LEFT(N2449,SEARCH("/",N2449,1)-1)</f>
        <v>food</v>
      </c>
      <c r="R2449" t="str">
        <f>RIGHT(N2449,LEN(N2449)-SEARCH("/",N2449,1))</f>
        <v>small batch</v>
      </c>
      <c r="S2449" s="15">
        <f t="shared" si="76"/>
        <v>42654.469826388886</v>
      </c>
      <c r="T2449" s="15">
        <f t="shared" si="77"/>
        <v>42686.166666666672</v>
      </c>
    </row>
    <row r="2450" spans="1:20" ht="60" x14ac:dyDescent="0.25">
      <c r="A2450">
        <v>2448</v>
      </c>
      <c r="B2450" s="3" t="s">
        <v>4978</v>
      </c>
      <c r="C2450" s="3" t="s">
        <v>4979</v>
      </c>
      <c r="D2450" s="12">
        <v>400</v>
      </c>
      <c r="E2450" s="12">
        <v>430</v>
      </c>
      <c r="F2450" t="s">
        <v>16</v>
      </c>
      <c r="G2450" t="s">
        <v>17</v>
      </c>
      <c r="H2450" t="s">
        <v>18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4725</v>
      </c>
      <c r="O2450" s="8">
        <f>E2450/D2450*100</f>
        <v>107.5</v>
      </c>
      <c r="P2450" s="12">
        <f>E2450/L2450</f>
        <v>47.777777777777779</v>
      </c>
      <c r="Q2450" t="str">
        <f>LEFT(N2450,SEARCH("/",N2450,1)-1)</f>
        <v>food</v>
      </c>
      <c r="R2450" t="str">
        <f>RIGHT(N2450,LEN(N2450)-SEARCH("/",N2450,1))</f>
        <v>small batch</v>
      </c>
      <c r="S2450" s="15">
        <f t="shared" si="76"/>
        <v>42607.316122685181</v>
      </c>
      <c r="T2450" s="15">
        <f t="shared" si="77"/>
        <v>42613.233333333337</v>
      </c>
    </row>
    <row r="2451" spans="1:20" ht="45" x14ac:dyDescent="0.25">
      <c r="A2451">
        <v>2449</v>
      </c>
      <c r="B2451" s="3" t="s">
        <v>4980</v>
      </c>
      <c r="C2451" s="3" t="s">
        <v>4981</v>
      </c>
      <c r="D2451" s="12">
        <v>10000</v>
      </c>
      <c r="E2451" s="12">
        <v>10800</v>
      </c>
      <c r="F2451" t="s">
        <v>16</v>
      </c>
      <c r="G2451" t="s">
        <v>17</v>
      </c>
      <c r="H2451" t="s">
        <v>18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4725</v>
      </c>
      <c r="O2451" s="8">
        <f>E2451/D2451*100</f>
        <v>108</v>
      </c>
      <c r="P2451" s="12">
        <f>E2451/L2451</f>
        <v>90</v>
      </c>
      <c r="Q2451" t="str">
        <f>LEFT(N2451,SEARCH("/",N2451,1)-1)</f>
        <v>food</v>
      </c>
      <c r="R2451" t="str">
        <f>RIGHT(N2451,LEN(N2451)-SEARCH("/",N2451,1))</f>
        <v>small batch</v>
      </c>
      <c r="S2451" s="15">
        <f t="shared" si="76"/>
        <v>41943.142534722225</v>
      </c>
      <c r="T2451" s="15">
        <f t="shared" si="77"/>
        <v>41973.184201388889</v>
      </c>
    </row>
    <row r="2452" spans="1:20" ht="60" x14ac:dyDescent="0.25">
      <c r="A2452">
        <v>2450</v>
      </c>
      <c r="B2452" s="3" t="s">
        <v>4982</v>
      </c>
      <c r="C2452" s="3" t="s">
        <v>4983</v>
      </c>
      <c r="D2452" s="12">
        <v>15000</v>
      </c>
      <c r="E2452" s="12">
        <v>15230.03</v>
      </c>
      <c r="F2452" t="s">
        <v>16</v>
      </c>
      <c r="G2452" t="s">
        <v>17</v>
      </c>
      <c r="H2452" t="s">
        <v>18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4725</v>
      </c>
      <c r="O2452" s="8">
        <f>E2452/D2452*100</f>
        <v>101.53353333333335</v>
      </c>
      <c r="P2452" s="12">
        <f>E2452/L2452</f>
        <v>149.31401960784314</v>
      </c>
      <c r="Q2452" t="str">
        <f>LEFT(N2452,SEARCH("/",N2452,1)-1)</f>
        <v>food</v>
      </c>
      <c r="R2452" t="str">
        <f>RIGHT(N2452,LEN(N2452)-SEARCH("/",N2452,1))</f>
        <v>small batch</v>
      </c>
      <c r="S2452" s="15">
        <f t="shared" si="76"/>
        <v>41902.07240740741</v>
      </c>
      <c r="T2452" s="15">
        <f t="shared" si="77"/>
        <v>41940.132638888892</v>
      </c>
    </row>
    <row r="2453" spans="1:20" ht="60" x14ac:dyDescent="0.25">
      <c r="A2453">
        <v>2451</v>
      </c>
      <c r="B2453" s="3" t="s">
        <v>4984</v>
      </c>
      <c r="C2453" s="3" t="s">
        <v>4985</v>
      </c>
      <c r="D2453" s="12">
        <v>10000</v>
      </c>
      <c r="E2453" s="12">
        <v>11545</v>
      </c>
      <c r="F2453" t="s">
        <v>16</v>
      </c>
      <c r="G2453" t="s">
        <v>17</v>
      </c>
      <c r="H2453" t="s">
        <v>18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4725</v>
      </c>
      <c r="O2453" s="8">
        <f>E2453/D2453*100</f>
        <v>115.45</v>
      </c>
      <c r="P2453" s="12">
        <f>E2453/L2453</f>
        <v>62.06989247311828</v>
      </c>
      <c r="Q2453" t="str">
        <f>LEFT(N2453,SEARCH("/",N2453,1)-1)</f>
        <v>food</v>
      </c>
      <c r="R2453" t="str">
        <f>RIGHT(N2453,LEN(N2453)-SEARCH("/",N2453,1))</f>
        <v>small batch</v>
      </c>
      <c r="S2453" s="15">
        <f t="shared" si="76"/>
        <v>42779.908449074079</v>
      </c>
      <c r="T2453" s="15">
        <f t="shared" si="77"/>
        <v>42799.908449074079</v>
      </c>
    </row>
    <row r="2454" spans="1:20" ht="60" x14ac:dyDescent="0.25">
      <c r="A2454">
        <v>2452</v>
      </c>
      <c r="B2454" s="3" t="s">
        <v>4986</v>
      </c>
      <c r="C2454" s="3" t="s">
        <v>4987</v>
      </c>
      <c r="D2454" s="12">
        <v>600</v>
      </c>
      <c r="E2454" s="12">
        <v>801</v>
      </c>
      <c r="F2454" t="s">
        <v>16</v>
      </c>
      <c r="G2454" t="s">
        <v>17</v>
      </c>
      <c r="H2454" t="s">
        <v>18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4725</v>
      </c>
      <c r="O2454" s="8">
        <f>E2454/D2454*100</f>
        <v>133.5</v>
      </c>
      <c r="P2454" s="12">
        <f>E2454/L2454</f>
        <v>53.4</v>
      </c>
      <c r="Q2454" t="str">
        <f>LEFT(N2454,SEARCH("/",N2454,1)-1)</f>
        <v>food</v>
      </c>
      <c r="R2454" t="str">
        <f>RIGHT(N2454,LEN(N2454)-SEARCH("/",N2454,1))</f>
        <v>small batch</v>
      </c>
      <c r="S2454" s="15">
        <f t="shared" si="76"/>
        <v>42338.84375</v>
      </c>
      <c r="T2454" s="15">
        <f t="shared" si="77"/>
        <v>42367.958333333328</v>
      </c>
    </row>
    <row r="2455" spans="1:20" ht="60" x14ac:dyDescent="0.25">
      <c r="A2455">
        <v>2453</v>
      </c>
      <c r="B2455" s="3" t="s">
        <v>4988</v>
      </c>
      <c r="C2455" s="3" t="s">
        <v>4989</v>
      </c>
      <c r="D2455" s="12">
        <v>3000</v>
      </c>
      <c r="E2455" s="12">
        <v>4641</v>
      </c>
      <c r="F2455" t="s">
        <v>16</v>
      </c>
      <c r="G2455" t="s">
        <v>17</v>
      </c>
      <c r="H2455" t="s">
        <v>18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4725</v>
      </c>
      <c r="O2455" s="8">
        <f>E2455/D2455*100</f>
        <v>154.69999999999999</v>
      </c>
      <c r="P2455" s="12">
        <f>E2455/L2455</f>
        <v>69.268656716417908</v>
      </c>
      <c r="Q2455" t="str">
        <f>LEFT(N2455,SEARCH("/",N2455,1)-1)</f>
        <v>food</v>
      </c>
      <c r="R2455" t="str">
        <f>RIGHT(N2455,LEN(N2455)-SEARCH("/",N2455,1))</f>
        <v>small batch</v>
      </c>
      <c r="S2455" s="15">
        <f t="shared" si="76"/>
        <v>42738.692233796297</v>
      </c>
      <c r="T2455" s="15">
        <f t="shared" si="77"/>
        <v>42768.692233796297</v>
      </c>
    </row>
    <row r="2456" spans="1:20" ht="45" x14ac:dyDescent="0.25">
      <c r="A2456">
        <v>2454</v>
      </c>
      <c r="B2456" s="3" t="s">
        <v>4990</v>
      </c>
      <c r="C2456" s="3" t="s">
        <v>4991</v>
      </c>
      <c r="D2456" s="12">
        <v>35000</v>
      </c>
      <c r="E2456" s="12">
        <v>35296</v>
      </c>
      <c r="F2456" t="s">
        <v>16</v>
      </c>
      <c r="G2456" t="s">
        <v>17</v>
      </c>
      <c r="H2456" t="s">
        <v>18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4725</v>
      </c>
      <c r="O2456" s="8">
        <f>E2456/D2456*100</f>
        <v>100.84571428571429</v>
      </c>
      <c r="P2456" s="12">
        <f>E2456/L2456</f>
        <v>271.50769230769231</v>
      </c>
      <c r="Q2456" t="str">
        <f>LEFT(N2456,SEARCH("/",N2456,1)-1)</f>
        <v>food</v>
      </c>
      <c r="R2456" t="str">
        <f>RIGHT(N2456,LEN(N2456)-SEARCH("/",N2456,1))</f>
        <v>small batch</v>
      </c>
      <c r="S2456" s="15">
        <f t="shared" si="76"/>
        <v>42770.201481481476</v>
      </c>
      <c r="T2456" s="15">
        <f t="shared" si="77"/>
        <v>42805.201481481476</v>
      </c>
    </row>
    <row r="2457" spans="1:20" ht="45" x14ac:dyDescent="0.25">
      <c r="A2457">
        <v>2455</v>
      </c>
      <c r="B2457" s="3" t="s">
        <v>4992</v>
      </c>
      <c r="C2457" s="3" t="s">
        <v>4993</v>
      </c>
      <c r="D2457" s="12">
        <v>300</v>
      </c>
      <c r="E2457" s="12">
        <v>546</v>
      </c>
      <c r="F2457" t="s">
        <v>16</v>
      </c>
      <c r="G2457" t="s">
        <v>17</v>
      </c>
      <c r="H2457" t="s">
        <v>18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4725</v>
      </c>
      <c r="O2457" s="8">
        <f>E2457/D2457*100</f>
        <v>182</v>
      </c>
      <c r="P2457" s="12">
        <f>E2457/L2457</f>
        <v>34.125</v>
      </c>
      <c r="Q2457" t="str">
        <f>LEFT(N2457,SEARCH("/",N2457,1)-1)</f>
        <v>food</v>
      </c>
      <c r="R2457" t="str">
        <f>RIGHT(N2457,LEN(N2457)-SEARCH("/",N2457,1))</f>
        <v>small batch</v>
      </c>
      <c r="S2457" s="15">
        <f t="shared" si="76"/>
        <v>42452.781828703708</v>
      </c>
      <c r="T2457" s="15">
        <f t="shared" si="77"/>
        <v>42480.781828703708</v>
      </c>
    </row>
    <row r="2458" spans="1:20" ht="45" x14ac:dyDescent="0.25">
      <c r="A2458">
        <v>2456</v>
      </c>
      <c r="B2458" s="3" t="s">
        <v>4994</v>
      </c>
      <c r="C2458" s="3" t="s">
        <v>4995</v>
      </c>
      <c r="D2458" s="12">
        <v>1500</v>
      </c>
      <c r="E2458" s="12">
        <v>2713</v>
      </c>
      <c r="F2458" t="s">
        <v>16</v>
      </c>
      <c r="G2458" t="s">
        <v>17</v>
      </c>
      <c r="H2458" t="s">
        <v>18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4725</v>
      </c>
      <c r="O2458" s="8">
        <f>E2458/D2458*100</f>
        <v>180.86666666666667</v>
      </c>
      <c r="P2458" s="12">
        <f>E2458/L2458</f>
        <v>40.492537313432834</v>
      </c>
      <c r="Q2458" t="str">
        <f>LEFT(N2458,SEARCH("/",N2458,1)-1)</f>
        <v>food</v>
      </c>
      <c r="R2458" t="str">
        <f>RIGHT(N2458,LEN(N2458)-SEARCH("/",N2458,1))</f>
        <v>small batch</v>
      </c>
      <c r="S2458" s="15">
        <f t="shared" si="76"/>
        <v>42761.961099537039</v>
      </c>
      <c r="T2458" s="15">
        <f t="shared" si="77"/>
        <v>42791.961099537039</v>
      </c>
    </row>
    <row r="2459" spans="1:20" ht="45" x14ac:dyDescent="0.25">
      <c r="A2459">
        <v>2457</v>
      </c>
      <c r="B2459" s="3" t="s">
        <v>4996</v>
      </c>
      <c r="C2459" s="3" t="s">
        <v>4997</v>
      </c>
      <c r="D2459" s="12">
        <v>23000</v>
      </c>
      <c r="E2459" s="12">
        <v>23530</v>
      </c>
      <c r="F2459" t="s">
        <v>16</v>
      </c>
      <c r="G2459" t="s">
        <v>17</v>
      </c>
      <c r="H2459" t="s">
        <v>18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4725</v>
      </c>
      <c r="O2459" s="8">
        <f>E2459/D2459*100</f>
        <v>102.30434782608695</v>
      </c>
      <c r="P2459" s="12">
        <f>E2459/L2459</f>
        <v>189.75806451612902</v>
      </c>
      <c r="Q2459" t="str">
        <f>LEFT(N2459,SEARCH("/",N2459,1)-1)</f>
        <v>food</v>
      </c>
      <c r="R2459" t="str">
        <f>RIGHT(N2459,LEN(N2459)-SEARCH("/",N2459,1))</f>
        <v>small batch</v>
      </c>
      <c r="S2459" s="15">
        <f t="shared" si="76"/>
        <v>42423.602500000001</v>
      </c>
      <c r="T2459" s="15">
        <f t="shared" si="77"/>
        <v>42453.560833333337</v>
      </c>
    </row>
    <row r="2460" spans="1:20" ht="60" x14ac:dyDescent="0.25">
      <c r="A2460">
        <v>2458</v>
      </c>
      <c r="B2460" s="3" t="s">
        <v>4998</v>
      </c>
      <c r="C2460" s="3" t="s">
        <v>4999</v>
      </c>
      <c r="D2460" s="12">
        <v>5000</v>
      </c>
      <c r="E2460" s="12">
        <v>5509</v>
      </c>
      <c r="F2460" t="s">
        <v>16</v>
      </c>
      <c r="G2460" t="s">
        <v>17</v>
      </c>
      <c r="H2460" t="s">
        <v>18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4725</v>
      </c>
      <c r="O2460" s="8">
        <f>E2460/D2460*100</f>
        <v>110.17999999999999</v>
      </c>
      <c r="P2460" s="12">
        <f>E2460/L2460</f>
        <v>68.862499999999997</v>
      </c>
      <c r="Q2460" t="str">
        <f>LEFT(N2460,SEARCH("/",N2460,1)-1)</f>
        <v>food</v>
      </c>
      <c r="R2460" t="str">
        <f>RIGHT(N2460,LEN(N2460)-SEARCH("/",N2460,1))</f>
        <v>small batch</v>
      </c>
      <c r="S2460" s="15">
        <f t="shared" si="76"/>
        <v>42495.871736111112</v>
      </c>
      <c r="T2460" s="15">
        <f t="shared" si="77"/>
        <v>42530.791666666672</v>
      </c>
    </row>
    <row r="2461" spans="1:20" ht="60" x14ac:dyDescent="0.25">
      <c r="A2461">
        <v>2459</v>
      </c>
      <c r="B2461" s="3" t="s">
        <v>5000</v>
      </c>
      <c r="C2461" s="3" t="s">
        <v>5001</v>
      </c>
      <c r="D2461" s="12">
        <v>30000</v>
      </c>
      <c r="E2461" s="12">
        <v>30675</v>
      </c>
      <c r="F2461" t="s">
        <v>16</v>
      </c>
      <c r="G2461" t="s">
        <v>17</v>
      </c>
      <c r="H2461" t="s">
        <v>18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4725</v>
      </c>
      <c r="O2461" s="8">
        <f>E2461/D2461*100</f>
        <v>102.25</v>
      </c>
      <c r="P2461" s="12">
        <f>E2461/L2461</f>
        <v>108.77659574468085</v>
      </c>
      <c r="Q2461" t="str">
        <f>LEFT(N2461,SEARCH("/",N2461,1)-1)</f>
        <v>food</v>
      </c>
      <c r="R2461" t="str">
        <f>RIGHT(N2461,LEN(N2461)-SEARCH("/",N2461,1))</f>
        <v>small batch</v>
      </c>
      <c r="S2461" s="15">
        <f t="shared" si="76"/>
        <v>42407.637557870374</v>
      </c>
      <c r="T2461" s="15">
        <f t="shared" si="77"/>
        <v>42452.595891203702</v>
      </c>
    </row>
    <row r="2462" spans="1:20" ht="60" x14ac:dyDescent="0.25">
      <c r="A2462">
        <v>2460</v>
      </c>
      <c r="B2462" s="3" t="s">
        <v>5002</v>
      </c>
      <c r="C2462" s="3" t="s">
        <v>5003</v>
      </c>
      <c r="D2462" s="12">
        <v>8500</v>
      </c>
      <c r="E2462" s="12">
        <v>8567</v>
      </c>
      <c r="F2462" t="s">
        <v>16</v>
      </c>
      <c r="G2462" t="s">
        <v>17</v>
      </c>
      <c r="H2462" t="s">
        <v>18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4725</v>
      </c>
      <c r="O2462" s="8">
        <f>E2462/D2462*100</f>
        <v>100.78823529411764</v>
      </c>
      <c r="P2462" s="12">
        <f>E2462/L2462</f>
        <v>125.98529411764706</v>
      </c>
      <c r="Q2462" t="str">
        <f>LEFT(N2462,SEARCH("/",N2462,1)-1)</f>
        <v>food</v>
      </c>
      <c r="R2462" t="str">
        <f>RIGHT(N2462,LEN(N2462)-SEARCH("/",N2462,1))</f>
        <v>small batch</v>
      </c>
      <c r="S2462" s="15">
        <f t="shared" si="76"/>
        <v>42704.187118055561</v>
      </c>
      <c r="T2462" s="15">
        <f t="shared" si="77"/>
        <v>42738.178472222222</v>
      </c>
    </row>
    <row r="2463" spans="1:20" ht="60" x14ac:dyDescent="0.25">
      <c r="A2463">
        <v>2461</v>
      </c>
      <c r="B2463" s="3" t="s">
        <v>5004</v>
      </c>
      <c r="C2463" s="3" t="s">
        <v>5005</v>
      </c>
      <c r="D2463" s="12">
        <v>7500</v>
      </c>
      <c r="E2463" s="12">
        <v>7785</v>
      </c>
      <c r="F2463" t="s">
        <v>16</v>
      </c>
      <c r="G2463" t="s">
        <v>17</v>
      </c>
      <c r="H2463" t="s">
        <v>18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1817</v>
      </c>
      <c r="O2463" s="8">
        <f>E2463/D2463*100</f>
        <v>103.8</v>
      </c>
      <c r="P2463" s="12">
        <f>E2463/L2463</f>
        <v>90.523255813953483</v>
      </c>
      <c r="Q2463" t="str">
        <f>LEFT(N2463,SEARCH("/",N2463,1)-1)</f>
        <v>music</v>
      </c>
      <c r="R2463" t="str">
        <f>RIGHT(N2463,LEN(N2463)-SEARCH("/",N2463,1))</f>
        <v>indie rock</v>
      </c>
      <c r="S2463" s="15">
        <f t="shared" si="76"/>
        <v>40784.012696759259</v>
      </c>
      <c r="T2463" s="15">
        <f t="shared" si="77"/>
        <v>40817.125</v>
      </c>
    </row>
    <row r="2464" spans="1:20" ht="60" x14ac:dyDescent="0.25">
      <c r="A2464">
        <v>2462</v>
      </c>
      <c r="B2464" s="3" t="s">
        <v>5006</v>
      </c>
      <c r="C2464" s="3" t="s">
        <v>5007</v>
      </c>
      <c r="D2464" s="12">
        <v>3000</v>
      </c>
      <c r="E2464" s="12">
        <v>3321.25</v>
      </c>
      <c r="F2464" t="s">
        <v>16</v>
      </c>
      <c r="G2464" t="s">
        <v>17</v>
      </c>
      <c r="H2464" t="s">
        <v>18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1817</v>
      </c>
      <c r="O2464" s="8">
        <f>E2464/D2464*100</f>
        <v>110.70833333333334</v>
      </c>
      <c r="P2464" s="12">
        <f>E2464/L2464</f>
        <v>28.880434782608695</v>
      </c>
      <c r="Q2464" t="str">
        <f>LEFT(N2464,SEARCH("/",N2464,1)-1)</f>
        <v>music</v>
      </c>
      <c r="R2464" t="str">
        <f>RIGHT(N2464,LEN(N2464)-SEARCH("/",N2464,1))</f>
        <v>indie rock</v>
      </c>
      <c r="S2464" s="15">
        <f t="shared" si="76"/>
        <v>41089.186296296299</v>
      </c>
      <c r="T2464" s="15">
        <f t="shared" si="77"/>
        <v>41109.186296296299</v>
      </c>
    </row>
    <row r="2465" spans="1:20" ht="30" x14ac:dyDescent="0.25">
      <c r="A2465">
        <v>2463</v>
      </c>
      <c r="B2465" s="3" t="s">
        <v>5008</v>
      </c>
      <c r="C2465" s="3" t="s">
        <v>5009</v>
      </c>
      <c r="D2465" s="12">
        <v>2000</v>
      </c>
      <c r="E2465" s="12">
        <v>2325</v>
      </c>
      <c r="F2465" t="s">
        <v>16</v>
      </c>
      <c r="G2465" t="s">
        <v>17</v>
      </c>
      <c r="H2465" t="s">
        <v>18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1817</v>
      </c>
      <c r="O2465" s="8">
        <f>E2465/D2465*100</f>
        <v>116.25000000000001</v>
      </c>
      <c r="P2465" s="12">
        <f>E2465/L2465</f>
        <v>31</v>
      </c>
      <c r="Q2465" t="str">
        <f>LEFT(N2465,SEARCH("/",N2465,1)-1)</f>
        <v>music</v>
      </c>
      <c r="R2465" t="str">
        <f>RIGHT(N2465,LEN(N2465)-SEARCH("/",N2465,1))</f>
        <v>indie rock</v>
      </c>
      <c r="S2465" s="15">
        <f t="shared" si="76"/>
        <v>41341.111400462964</v>
      </c>
      <c r="T2465" s="15">
        <f t="shared" si="77"/>
        <v>41380.791666666664</v>
      </c>
    </row>
    <row r="2466" spans="1:20" ht="45" x14ac:dyDescent="0.25">
      <c r="A2466">
        <v>2464</v>
      </c>
      <c r="B2466" s="3" t="s">
        <v>5010</v>
      </c>
      <c r="C2466" s="3" t="s">
        <v>5011</v>
      </c>
      <c r="D2466" s="12">
        <v>2000</v>
      </c>
      <c r="E2466" s="12">
        <v>2222</v>
      </c>
      <c r="F2466" t="s">
        <v>16</v>
      </c>
      <c r="G2466" t="s">
        <v>159</v>
      </c>
      <c r="H2466" t="s">
        <v>160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1817</v>
      </c>
      <c r="O2466" s="8">
        <f>E2466/D2466*100</f>
        <v>111.1</v>
      </c>
      <c r="P2466" s="12">
        <f>E2466/L2466</f>
        <v>51.674418604651166</v>
      </c>
      <c r="Q2466" t="str">
        <f>LEFT(N2466,SEARCH("/",N2466,1)-1)</f>
        <v>music</v>
      </c>
      <c r="R2466" t="str">
        <f>RIGHT(N2466,LEN(N2466)-SEARCH("/",N2466,1))</f>
        <v>indie rock</v>
      </c>
      <c r="S2466" s="15">
        <f t="shared" si="76"/>
        <v>42248.90042824074</v>
      </c>
      <c r="T2466" s="15">
        <f t="shared" si="77"/>
        <v>42277.811805555553</v>
      </c>
    </row>
    <row r="2467" spans="1:20" ht="45" x14ac:dyDescent="0.25">
      <c r="A2467">
        <v>2465</v>
      </c>
      <c r="B2467" s="3" t="s">
        <v>5012</v>
      </c>
      <c r="C2467" s="3" t="s">
        <v>5013</v>
      </c>
      <c r="D2467" s="12">
        <v>700</v>
      </c>
      <c r="E2467" s="12">
        <v>1261</v>
      </c>
      <c r="F2467" t="s">
        <v>16</v>
      </c>
      <c r="G2467" t="s">
        <v>17</v>
      </c>
      <c r="H2467" t="s">
        <v>18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1817</v>
      </c>
      <c r="O2467" s="8">
        <f>E2467/D2467*100</f>
        <v>180.14285714285714</v>
      </c>
      <c r="P2467" s="12">
        <f>E2467/L2467</f>
        <v>26.270833333333332</v>
      </c>
      <c r="Q2467" t="str">
        <f>LEFT(N2467,SEARCH("/",N2467,1)-1)</f>
        <v>music</v>
      </c>
      <c r="R2467" t="str">
        <f>RIGHT(N2467,LEN(N2467)-SEARCH("/",N2467,1))</f>
        <v>indie rock</v>
      </c>
      <c r="S2467" s="15">
        <f t="shared" si="76"/>
        <v>41145.719305555554</v>
      </c>
      <c r="T2467" s="15">
        <f t="shared" si="77"/>
        <v>41175.719305555554</v>
      </c>
    </row>
    <row r="2468" spans="1:20" ht="45" x14ac:dyDescent="0.25">
      <c r="A2468">
        <v>2466</v>
      </c>
      <c r="B2468" s="3" t="s">
        <v>5014</v>
      </c>
      <c r="C2468" s="3" t="s">
        <v>5015</v>
      </c>
      <c r="D2468" s="12">
        <v>2500</v>
      </c>
      <c r="E2468" s="12">
        <v>2500</v>
      </c>
      <c r="F2468" t="s">
        <v>16</v>
      </c>
      <c r="G2468" t="s">
        <v>17</v>
      </c>
      <c r="H2468" t="s">
        <v>18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1817</v>
      </c>
      <c r="O2468" s="8">
        <f>E2468/D2468*100</f>
        <v>100</v>
      </c>
      <c r="P2468" s="12">
        <f>E2468/L2468</f>
        <v>48.07692307692308</v>
      </c>
      <c r="Q2468" t="str">
        <f>LEFT(N2468,SEARCH("/",N2468,1)-1)</f>
        <v>music</v>
      </c>
      <c r="R2468" t="str">
        <f>RIGHT(N2468,LEN(N2468)-SEARCH("/",N2468,1))</f>
        <v>indie rock</v>
      </c>
      <c r="S2468" s="15">
        <f t="shared" si="76"/>
        <v>41373.102465277778</v>
      </c>
      <c r="T2468" s="15">
        <f t="shared" si="77"/>
        <v>41403.102465277778</v>
      </c>
    </row>
    <row r="2469" spans="1:20" ht="45" x14ac:dyDescent="0.25">
      <c r="A2469">
        <v>2467</v>
      </c>
      <c r="B2469" s="3" t="s">
        <v>5016</v>
      </c>
      <c r="C2469" s="3" t="s">
        <v>5017</v>
      </c>
      <c r="D2469" s="12">
        <v>1000</v>
      </c>
      <c r="E2469" s="12">
        <v>1185</v>
      </c>
      <c r="F2469" t="s">
        <v>16</v>
      </c>
      <c r="G2469" t="s">
        <v>17</v>
      </c>
      <c r="H2469" t="s">
        <v>18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1817</v>
      </c>
      <c r="O2469" s="8">
        <f>E2469/D2469*100</f>
        <v>118.5</v>
      </c>
      <c r="P2469" s="12">
        <f>E2469/L2469</f>
        <v>27.558139534883722</v>
      </c>
      <c r="Q2469" t="str">
        <f>LEFT(N2469,SEARCH("/",N2469,1)-1)</f>
        <v>music</v>
      </c>
      <c r="R2469" t="str">
        <f>RIGHT(N2469,LEN(N2469)-SEARCH("/",N2469,1))</f>
        <v>indie rock</v>
      </c>
      <c r="S2469" s="15">
        <f t="shared" si="76"/>
        <v>41025.874201388891</v>
      </c>
      <c r="T2469" s="15">
        <f t="shared" si="77"/>
        <v>41039.708333333336</v>
      </c>
    </row>
    <row r="2470" spans="1:20" ht="45" x14ac:dyDescent="0.25">
      <c r="A2470">
        <v>2468</v>
      </c>
      <c r="B2470" s="3" t="s">
        <v>5018</v>
      </c>
      <c r="C2470" s="3" t="s">
        <v>5019</v>
      </c>
      <c r="D2470" s="12">
        <v>2000</v>
      </c>
      <c r="E2470" s="12">
        <v>2144.34</v>
      </c>
      <c r="F2470" t="s">
        <v>16</v>
      </c>
      <c r="G2470" t="s">
        <v>17</v>
      </c>
      <c r="H2470" t="s">
        <v>18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1817</v>
      </c>
      <c r="O2470" s="8">
        <f>E2470/D2470*100</f>
        <v>107.21700000000001</v>
      </c>
      <c r="P2470" s="12">
        <f>E2470/L2470</f>
        <v>36.97137931034483</v>
      </c>
      <c r="Q2470" t="str">
        <f>LEFT(N2470,SEARCH("/",N2470,1)-1)</f>
        <v>music</v>
      </c>
      <c r="R2470" t="str">
        <f>RIGHT(N2470,LEN(N2470)-SEARCH("/",N2470,1))</f>
        <v>indie rock</v>
      </c>
      <c r="S2470" s="15">
        <f t="shared" si="76"/>
        <v>41174.154178240737</v>
      </c>
      <c r="T2470" s="15">
        <f t="shared" si="77"/>
        <v>41210.208333333336</v>
      </c>
    </row>
    <row r="2471" spans="1:20" ht="60" x14ac:dyDescent="0.25">
      <c r="A2471">
        <v>2469</v>
      </c>
      <c r="B2471" s="3" t="s">
        <v>5020</v>
      </c>
      <c r="C2471" s="3" t="s">
        <v>5021</v>
      </c>
      <c r="D2471" s="12">
        <v>1200</v>
      </c>
      <c r="E2471" s="12">
        <v>1364</v>
      </c>
      <c r="F2471" t="s">
        <v>16</v>
      </c>
      <c r="G2471" t="s">
        <v>17</v>
      </c>
      <c r="H2471" t="s">
        <v>18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1817</v>
      </c>
      <c r="O2471" s="8">
        <f>E2471/D2471*100</f>
        <v>113.66666666666667</v>
      </c>
      <c r="P2471" s="12">
        <f>E2471/L2471</f>
        <v>29.021276595744681</v>
      </c>
      <c r="Q2471" t="str">
        <f>LEFT(N2471,SEARCH("/",N2471,1)-1)</f>
        <v>music</v>
      </c>
      <c r="R2471" t="str">
        <f>RIGHT(N2471,LEN(N2471)-SEARCH("/",N2471,1))</f>
        <v>indie rock</v>
      </c>
      <c r="S2471" s="15">
        <f t="shared" si="76"/>
        <v>40557.429733796293</v>
      </c>
      <c r="T2471" s="15">
        <f t="shared" si="77"/>
        <v>40582.429733796293</v>
      </c>
    </row>
    <row r="2472" spans="1:20" ht="45" x14ac:dyDescent="0.25">
      <c r="A2472">
        <v>2470</v>
      </c>
      <c r="B2472" s="3" t="s">
        <v>5022</v>
      </c>
      <c r="C2472" s="3" t="s">
        <v>5023</v>
      </c>
      <c r="D2472" s="12">
        <v>1000</v>
      </c>
      <c r="E2472" s="12">
        <v>1031.6400000000001</v>
      </c>
      <c r="F2472" t="s">
        <v>16</v>
      </c>
      <c r="G2472" t="s">
        <v>17</v>
      </c>
      <c r="H2472" t="s">
        <v>18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1817</v>
      </c>
      <c r="O2472" s="8">
        <f>E2472/D2472*100</f>
        <v>103.16400000000002</v>
      </c>
      <c r="P2472" s="12">
        <f>E2472/L2472</f>
        <v>28.65666666666667</v>
      </c>
      <c r="Q2472" t="str">
        <f>LEFT(N2472,SEARCH("/",N2472,1)-1)</f>
        <v>music</v>
      </c>
      <c r="R2472" t="str">
        <f>RIGHT(N2472,LEN(N2472)-SEARCH("/",N2472,1))</f>
        <v>indie rock</v>
      </c>
      <c r="S2472" s="15">
        <f t="shared" si="76"/>
        <v>41023.07471064815</v>
      </c>
      <c r="T2472" s="15">
        <f t="shared" si="77"/>
        <v>41053.07471064815</v>
      </c>
    </row>
    <row r="2473" spans="1:20" ht="60" x14ac:dyDescent="0.25">
      <c r="A2473">
        <v>2471</v>
      </c>
      <c r="B2473" s="3" t="s">
        <v>5024</v>
      </c>
      <c r="C2473" s="3" t="s">
        <v>5025</v>
      </c>
      <c r="D2473" s="12">
        <v>500</v>
      </c>
      <c r="E2473" s="12">
        <v>640</v>
      </c>
      <c r="F2473" t="s">
        <v>16</v>
      </c>
      <c r="G2473" t="s">
        <v>17</v>
      </c>
      <c r="H2473" t="s">
        <v>18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1817</v>
      </c>
      <c r="O2473" s="8">
        <f>E2473/D2473*100</f>
        <v>128</v>
      </c>
      <c r="P2473" s="12">
        <f>E2473/L2473</f>
        <v>37.647058823529413</v>
      </c>
      <c r="Q2473" t="str">
        <f>LEFT(N2473,SEARCH("/",N2473,1)-1)</f>
        <v>music</v>
      </c>
      <c r="R2473" t="str">
        <f>RIGHT(N2473,LEN(N2473)-SEARCH("/",N2473,1))</f>
        <v>indie rock</v>
      </c>
      <c r="S2473" s="15">
        <f t="shared" si="76"/>
        <v>40893.992962962962</v>
      </c>
      <c r="T2473" s="15">
        <f t="shared" si="77"/>
        <v>40933.992962962962</v>
      </c>
    </row>
    <row r="2474" spans="1:20" ht="60" x14ac:dyDescent="0.25">
      <c r="A2474">
        <v>2472</v>
      </c>
      <c r="B2474" s="3" t="s">
        <v>5026</v>
      </c>
      <c r="C2474" s="3" t="s">
        <v>5027</v>
      </c>
      <c r="D2474" s="12">
        <v>7500</v>
      </c>
      <c r="E2474" s="12">
        <v>10182.02</v>
      </c>
      <c r="F2474" t="s">
        <v>16</v>
      </c>
      <c r="G2474" t="s">
        <v>17</v>
      </c>
      <c r="H2474" t="s">
        <v>18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1817</v>
      </c>
      <c r="O2474" s="8">
        <f>E2474/D2474*100</f>
        <v>135.76026666666667</v>
      </c>
      <c r="P2474" s="12">
        <f>E2474/L2474</f>
        <v>97.904038461538462</v>
      </c>
      <c r="Q2474" t="str">
        <f>LEFT(N2474,SEARCH("/",N2474,1)-1)</f>
        <v>music</v>
      </c>
      <c r="R2474" t="str">
        <f>RIGHT(N2474,LEN(N2474)-SEARCH("/",N2474,1))</f>
        <v>indie rock</v>
      </c>
      <c r="S2474" s="15">
        <f t="shared" si="76"/>
        <v>40354.11550925926</v>
      </c>
      <c r="T2474" s="15">
        <f t="shared" si="77"/>
        <v>40425.043749999997</v>
      </c>
    </row>
    <row r="2475" spans="1:20" ht="45" x14ac:dyDescent="0.25">
      <c r="A2475">
        <v>2473</v>
      </c>
      <c r="B2475" s="3" t="s">
        <v>5028</v>
      </c>
      <c r="C2475" s="3" t="s">
        <v>5029</v>
      </c>
      <c r="D2475" s="12">
        <v>2000</v>
      </c>
      <c r="E2475" s="12">
        <v>2000</v>
      </c>
      <c r="F2475" t="s">
        <v>16</v>
      </c>
      <c r="G2475" t="s">
        <v>17</v>
      </c>
      <c r="H2475" t="s">
        <v>18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1817</v>
      </c>
      <c r="O2475" s="8">
        <f>E2475/D2475*100</f>
        <v>100</v>
      </c>
      <c r="P2475" s="12">
        <f>E2475/L2475</f>
        <v>42.553191489361701</v>
      </c>
      <c r="Q2475" t="str">
        <f>LEFT(N2475,SEARCH("/",N2475,1)-1)</f>
        <v>music</v>
      </c>
      <c r="R2475" t="str">
        <f>RIGHT(N2475,LEN(N2475)-SEARCH("/",N2475,1))</f>
        <v>indie rock</v>
      </c>
      <c r="S2475" s="15">
        <f t="shared" si="76"/>
        <v>41193.748483796298</v>
      </c>
      <c r="T2475" s="15">
        <f t="shared" si="77"/>
        <v>41223.790150462963</v>
      </c>
    </row>
    <row r="2476" spans="1:20" ht="60" x14ac:dyDescent="0.25">
      <c r="A2476">
        <v>2474</v>
      </c>
      <c r="B2476" s="3" t="s">
        <v>5030</v>
      </c>
      <c r="C2476" s="3" t="s">
        <v>5031</v>
      </c>
      <c r="D2476" s="12">
        <v>5000</v>
      </c>
      <c r="E2476" s="12">
        <v>5000.18</v>
      </c>
      <c r="F2476" t="s">
        <v>16</v>
      </c>
      <c r="G2476" t="s">
        <v>17</v>
      </c>
      <c r="H2476" t="s">
        <v>18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1817</v>
      </c>
      <c r="O2476" s="8">
        <f>E2476/D2476*100</f>
        <v>100.00360000000002</v>
      </c>
      <c r="P2476" s="12">
        <f>E2476/L2476</f>
        <v>131.58368421052631</v>
      </c>
      <c r="Q2476" t="str">
        <f>LEFT(N2476,SEARCH("/",N2476,1)-1)</f>
        <v>music</v>
      </c>
      <c r="R2476" t="str">
        <f>RIGHT(N2476,LEN(N2476)-SEARCH("/",N2476,1))</f>
        <v>indie rock</v>
      </c>
      <c r="S2476" s="15">
        <f t="shared" si="76"/>
        <v>40417.011296296296</v>
      </c>
      <c r="T2476" s="15">
        <f t="shared" si="77"/>
        <v>40462.011296296296</v>
      </c>
    </row>
    <row r="2477" spans="1:20" ht="30" x14ac:dyDescent="0.25">
      <c r="A2477">
        <v>2475</v>
      </c>
      <c r="B2477" s="3" t="s">
        <v>5032</v>
      </c>
      <c r="C2477" s="3" t="s">
        <v>5033</v>
      </c>
      <c r="D2477" s="12">
        <v>2500</v>
      </c>
      <c r="E2477" s="12">
        <v>2618</v>
      </c>
      <c r="F2477" t="s">
        <v>16</v>
      </c>
      <c r="G2477" t="s">
        <v>17</v>
      </c>
      <c r="H2477" t="s">
        <v>18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1817</v>
      </c>
      <c r="O2477" s="8">
        <f>E2477/D2477*100</f>
        <v>104.71999999999998</v>
      </c>
      <c r="P2477" s="12">
        <f>E2477/L2477</f>
        <v>32.320987654320987</v>
      </c>
      <c r="Q2477" t="str">
        <f>LEFT(N2477,SEARCH("/",N2477,1)-1)</f>
        <v>music</v>
      </c>
      <c r="R2477" t="str">
        <f>RIGHT(N2477,LEN(N2477)-SEARCH("/",N2477,1))</f>
        <v>indie rock</v>
      </c>
      <c r="S2477" s="15">
        <f t="shared" si="76"/>
        <v>40310.287673611114</v>
      </c>
      <c r="T2477" s="15">
        <f t="shared" si="77"/>
        <v>40369.916666666664</v>
      </c>
    </row>
    <row r="2478" spans="1:20" ht="45" x14ac:dyDescent="0.25">
      <c r="A2478">
        <v>2476</v>
      </c>
      <c r="B2478" s="3" t="s">
        <v>5034</v>
      </c>
      <c r="C2478" s="3" t="s">
        <v>5035</v>
      </c>
      <c r="D2478" s="12">
        <v>3200</v>
      </c>
      <c r="E2478" s="12">
        <v>3360.72</v>
      </c>
      <c r="F2478" t="s">
        <v>16</v>
      </c>
      <c r="G2478" t="s">
        <v>17</v>
      </c>
      <c r="H2478" t="s">
        <v>18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1817</v>
      </c>
      <c r="O2478" s="8">
        <f>E2478/D2478*100</f>
        <v>105.02249999999999</v>
      </c>
      <c r="P2478" s="12">
        <f>E2478/L2478</f>
        <v>61.103999999999999</v>
      </c>
      <c r="Q2478" t="str">
        <f>LEFT(N2478,SEARCH("/",N2478,1)-1)</f>
        <v>music</v>
      </c>
      <c r="R2478" t="str">
        <f>RIGHT(N2478,LEN(N2478)-SEARCH("/",N2478,1))</f>
        <v>indie rock</v>
      </c>
      <c r="S2478" s="15">
        <f t="shared" si="76"/>
        <v>41913.328356481477</v>
      </c>
      <c r="T2478" s="15">
        <f t="shared" si="77"/>
        <v>41946.370023148149</v>
      </c>
    </row>
    <row r="2479" spans="1:20" ht="30" x14ac:dyDescent="0.25">
      <c r="A2479">
        <v>2477</v>
      </c>
      <c r="B2479" s="3" t="s">
        <v>1699</v>
      </c>
      <c r="C2479" s="3" t="s">
        <v>5036</v>
      </c>
      <c r="D2479" s="12">
        <v>750</v>
      </c>
      <c r="E2479" s="12">
        <v>1285</v>
      </c>
      <c r="F2479" t="s">
        <v>16</v>
      </c>
      <c r="G2479" t="s">
        <v>17</v>
      </c>
      <c r="H2479" t="s">
        <v>18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1817</v>
      </c>
      <c r="O2479" s="8">
        <f>E2479/D2479*100</f>
        <v>171.33333333333334</v>
      </c>
      <c r="P2479" s="12">
        <f>E2479/L2479</f>
        <v>31.341463414634145</v>
      </c>
      <c r="Q2479" t="str">
        <f>LEFT(N2479,SEARCH("/",N2479,1)-1)</f>
        <v>music</v>
      </c>
      <c r="R2479" t="str">
        <f>RIGHT(N2479,LEN(N2479)-SEARCH("/",N2479,1))</f>
        <v>indie rock</v>
      </c>
      <c r="S2479" s="15">
        <f t="shared" si="76"/>
        <v>41088.691493055558</v>
      </c>
      <c r="T2479" s="15">
        <f t="shared" si="77"/>
        <v>41133.691493055558</v>
      </c>
    </row>
    <row r="2480" spans="1:20" ht="60" x14ac:dyDescent="0.25">
      <c r="A2480">
        <v>2478</v>
      </c>
      <c r="B2480" s="3" t="s">
        <v>5037</v>
      </c>
      <c r="C2480" s="3" t="s">
        <v>5038</v>
      </c>
      <c r="D2480" s="12">
        <v>8000</v>
      </c>
      <c r="E2480" s="12">
        <v>10200</v>
      </c>
      <c r="F2480" t="s">
        <v>16</v>
      </c>
      <c r="G2480" t="s">
        <v>17</v>
      </c>
      <c r="H2480" t="s">
        <v>18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1817</v>
      </c>
      <c r="O2480" s="8">
        <f>E2480/D2480*100</f>
        <v>127.49999999999999</v>
      </c>
      <c r="P2480" s="12">
        <f>E2480/L2480</f>
        <v>129.1139240506329</v>
      </c>
      <c r="Q2480" t="str">
        <f>LEFT(N2480,SEARCH("/",N2480,1)-1)</f>
        <v>music</v>
      </c>
      <c r="R2480" t="str">
        <f>RIGHT(N2480,LEN(N2480)-SEARCH("/",N2480,1))</f>
        <v>indie rock</v>
      </c>
      <c r="S2480" s="15">
        <f t="shared" si="76"/>
        <v>41257.950381944444</v>
      </c>
      <c r="T2480" s="15">
        <f t="shared" si="77"/>
        <v>41287.950381944444</v>
      </c>
    </row>
    <row r="2481" spans="1:20" ht="45" x14ac:dyDescent="0.25">
      <c r="A2481">
        <v>2479</v>
      </c>
      <c r="B2481" s="3" t="s">
        <v>5039</v>
      </c>
      <c r="C2481" s="3" t="s">
        <v>5040</v>
      </c>
      <c r="D2481" s="12">
        <v>300</v>
      </c>
      <c r="E2481" s="12">
        <v>400.33</v>
      </c>
      <c r="F2481" t="s">
        <v>16</v>
      </c>
      <c r="G2481" t="s">
        <v>17</v>
      </c>
      <c r="H2481" t="s">
        <v>18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1817</v>
      </c>
      <c r="O2481" s="8">
        <f>E2481/D2481*100</f>
        <v>133.44333333333333</v>
      </c>
      <c r="P2481" s="12">
        <f>E2481/L2481</f>
        <v>25.020624999999999</v>
      </c>
      <c r="Q2481" t="str">
        <f>LEFT(N2481,SEARCH("/",N2481,1)-1)</f>
        <v>music</v>
      </c>
      <c r="R2481" t="str">
        <f>RIGHT(N2481,LEN(N2481)-SEARCH("/",N2481,1))</f>
        <v>indie rock</v>
      </c>
      <c r="S2481" s="15">
        <f t="shared" si="76"/>
        <v>41107.726782407408</v>
      </c>
      <c r="T2481" s="15">
        <f t="shared" si="77"/>
        <v>41118.083333333336</v>
      </c>
    </row>
    <row r="2482" spans="1:20" ht="60" x14ac:dyDescent="0.25">
      <c r="A2482">
        <v>2480</v>
      </c>
      <c r="B2482" s="3" t="s">
        <v>5041</v>
      </c>
      <c r="C2482" s="3" t="s">
        <v>5042</v>
      </c>
      <c r="D2482" s="12">
        <v>2000</v>
      </c>
      <c r="E2482" s="12">
        <v>2000</v>
      </c>
      <c r="F2482" t="s">
        <v>16</v>
      </c>
      <c r="G2482" t="s">
        <v>17</v>
      </c>
      <c r="H2482" t="s">
        <v>18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1817</v>
      </c>
      <c r="O2482" s="8">
        <f>E2482/D2482*100</f>
        <v>100</v>
      </c>
      <c r="P2482" s="12">
        <f>E2482/L2482</f>
        <v>250</v>
      </c>
      <c r="Q2482" t="str">
        <f>LEFT(N2482,SEARCH("/",N2482,1)-1)</f>
        <v>music</v>
      </c>
      <c r="R2482" t="str">
        <f>RIGHT(N2482,LEN(N2482)-SEARCH("/",N2482,1))</f>
        <v>indie rock</v>
      </c>
      <c r="S2482" s="15">
        <f t="shared" si="76"/>
        <v>42227.936157407406</v>
      </c>
      <c r="T2482" s="15">
        <f t="shared" si="77"/>
        <v>42287.936157407406</v>
      </c>
    </row>
    <row r="2483" spans="1:20" ht="60" x14ac:dyDescent="0.25">
      <c r="A2483">
        <v>2481</v>
      </c>
      <c r="B2483" s="3" t="s">
        <v>5043</v>
      </c>
      <c r="C2483" s="3" t="s">
        <v>5044</v>
      </c>
      <c r="D2483" s="12">
        <v>4000</v>
      </c>
      <c r="E2483" s="12">
        <v>4516.4399999999996</v>
      </c>
      <c r="F2483" t="s">
        <v>16</v>
      </c>
      <c r="G2483" t="s">
        <v>17</v>
      </c>
      <c r="H2483" t="s">
        <v>18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1817</v>
      </c>
      <c r="O2483" s="8">
        <f>E2483/D2483*100</f>
        <v>112.91099999999999</v>
      </c>
      <c r="P2483" s="12">
        <f>E2483/L2483</f>
        <v>47.541473684210523</v>
      </c>
      <c r="Q2483" t="str">
        <f>LEFT(N2483,SEARCH("/",N2483,1)-1)</f>
        <v>music</v>
      </c>
      <c r="R2483" t="str">
        <f>RIGHT(N2483,LEN(N2483)-SEARCH("/",N2483,1))</f>
        <v>indie rock</v>
      </c>
      <c r="S2483" s="15">
        <f t="shared" si="76"/>
        <v>40999.645925925928</v>
      </c>
      <c r="T2483" s="15">
        <f t="shared" si="77"/>
        <v>41029.645925925928</v>
      </c>
    </row>
    <row r="2484" spans="1:20" ht="60" x14ac:dyDescent="0.25">
      <c r="A2484">
        <v>2482</v>
      </c>
      <c r="B2484" s="3" t="s">
        <v>5045</v>
      </c>
      <c r="C2484" s="3" t="s">
        <v>5046</v>
      </c>
      <c r="D2484" s="12">
        <v>1000</v>
      </c>
      <c r="E2484" s="12">
        <v>1001</v>
      </c>
      <c r="F2484" t="s">
        <v>16</v>
      </c>
      <c r="G2484" t="s">
        <v>17</v>
      </c>
      <c r="H2484" t="s">
        <v>18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1817</v>
      </c>
      <c r="O2484" s="8">
        <f>E2484/D2484*100</f>
        <v>100.1</v>
      </c>
      <c r="P2484" s="12">
        <f>E2484/L2484</f>
        <v>40.04</v>
      </c>
      <c r="Q2484" t="str">
        <f>LEFT(N2484,SEARCH("/",N2484,1)-1)</f>
        <v>music</v>
      </c>
      <c r="R2484" t="str">
        <f>RIGHT(N2484,LEN(N2484)-SEARCH("/",N2484,1))</f>
        <v>indie rock</v>
      </c>
      <c r="S2484" s="15">
        <f t="shared" si="76"/>
        <v>40711.782210648147</v>
      </c>
      <c r="T2484" s="15">
        <f t="shared" si="77"/>
        <v>40756.782210648147</v>
      </c>
    </row>
    <row r="2485" spans="1:20" ht="45" x14ac:dyDescent="0.25">
      <c r="A2485">
        <v>2483</v>
      </c>
      <c r="B2485" s="3" t="s">
        <v>5047</v>
      </c>
      <c r="C2485" s="3" t="s">
        <v>5048</v>
      </c>
      <c r="D2485" s="12">
        <v>1100</v>
      </c>
      <c r="E2485" s="12">
        <v>1251</v>
      </c>
      <c r="F2485" t="s">
        <v>16</v>
      </c>
      <c r="G2485" t="s">
        <v>17</v>
      </c>
      <c r="H2485" t="s">
        <v>18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1817</v>
      </c>
      <c r="O2485" s="8">
        <f>E2485/D2485*100</f>
        <v>113.72727272727272</v>
      </c>
      <c r="P2485" s="12">
        <f>E2485/L2485</f>
        <v>65.84210526315789</v>
      </c>
      <c r="Q2485" t="str">
        <f>LEFT(N2485,SEARCH("/",N2485,1)-1)</f>
        <v>music</v>
      </c>
      <c r="R2485" t="str">
        <f>RIGHT(N2485,LEN(N2485)-SEARCH("/",N2485,1))</f>
        <v>indie rock</v>
      </c>
      <c r="S2485" s="15">
        <f t="shared" si="76"/>
        <v>40970.750034722223</v>
      </c>
      <c r="T2485" s="15">
        <f t="shared" si="77"/>
        <v>41030.708368055559</v>
      </c>
    </row>
    <row r="2486" spans="1:20" ht="60" x14ac:dyDescent="0.25">
      <c r="A2486">
        <v>2484</v>
      </c>
      <c r="B2486" s="3" t="s">
        <v>5049</v>
      </c>
      <c r="C2486" s="3" t="s">
        <v>5050</v>
      </c>
      <c r="D2486" s="12">
        <v>3500</v>
      </c>
      <c r="E2486" s="12">
        <v>4176.1099999999997</v>
      </c>
      <c r="F2486" t="s">
        <v>16</v>
      </c>
      <c r="G2486" t="s">
        <v>17</v>
      </c>
      <c r="H2486" t="s">
        <v>18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1817</v>
      </c>
      <c r="O2486" s="8">
        <f>E2486/D2486*100</f>
        <v>119.31742857142855</v>
      </c>
      <c r="P2486" s="12">
        <f>E2486/L2486</f>
        <v>46.401222222222216</v>
      </c>
      <c r="Q2486" t="str">
        <f>LEFT(N2486,SEARCH("/",N2486,1)-1)</f>
        <v>music</v>
      </c>
      <c r="R2486" t="str">
        <f>RIGHT(N2486,LEN(N2486)-SEARCH("/",N2486,1))</f>
        <v>indie rock</v>
      </c>
      <c r="S2486" s="15">
        <f t="shared" si="76"/>
        <v>40771.916701388887</v>
      </c>
      <c r="T2486" s="15">
        <f t="shared" si="77"/>
        <v>40801.916701388887</v>
      </c>
    </row>
    <row r="2487" spans="1:20" ht="60" x14ac:dyDescent="0.25">
      <c r="A2487">
        <v>2485</v>
      </c>
      <c r="B2487" s="3" t="s">
        <v>5051</v>
      </c>
      <c r="C2487" s="3" t="s">
        <v>5052</v>
      </c>
      <c r="D2487" s="12">
        <v>2000</v>
      </c>
      <c r="E2487" s="12">
        <v>2065</v>
      </c>
      <c r="F2487" t="s">
        <v>16</v>
      </c>
      <c r="G2487" t="s">
        <v>17</v>
      </c>
      <c r="H2487" t="s">
        <v>18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1817</v>
      </c>
      <c r="O2487" s="8">
        <f>E2487/D2487*100</f>
        <v>103.25</v>
      </c>
      <c r="P2487" s="12">
        <f>E2487/L2487</f>
        <v>50.365853658536587</v>
      </c>
      <c r="Q2487" t="str">
        <f>LEFT(N2487,SEARCH("/",N2487,1)-1)</f>
        <v>music</v>
      </c>
      <c r="R2487" t="str">
        <f>RIGHT(N2487,LEN(N2487)-SEARCH("/",N2487,1))</f>
        <v>indie rock</v>
      </c>
      <c r="S2487" s="15">
        <f t="shared" si="76"/>
        <v>40793.998599537037</v>
      </c>
      <c r="T2487" s="15">
        <f t="shared" si="77"/>
        <v>40828.998599537037</v>
      </c>
    </row>
    <row r="2488" spans="1:20" ht="60" x14ac:dyDescent="0.25">
      <c r="A2488">
        <v>2486</v>
      </c>
      <c r="B2488" s="3" t="s">
        <v>5053</v>
      </c>
      <c r="C2488" s="3" t="s">
        <v>5054</v>
      </c>
      <c r="D2488" s="12">
        <v>300</v>
      </c>
      <c r="E2488" s="12">
        <v>797</v>
      </c>
      <c r="F2488" t="s">
        <v>16</v>
      </c>
      <c r="G2488" t="s">
        <v>17</v>
      </c>
      <c r="H2488" t="s">
        <v>18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1817</v>
      </c>
      <c r="O2488" s="8">
        <f>E2488/D2488*100</f>
        <v>265.66666666666669</v>
      </c>
      <c r="P2488" s="12">
        <f>E2488/L2488</f>
        <v>26.566666666666666</v>
      </c>
      <c r="Q2488" t="str">
        <f>LEFT(N2488,SEARCH("/",N2488,1)-1)</f>
        <v>music</v>
      </c>
      <c r="R2488" t="str">
        <f>RIGHT(N2488,LEN(N2488)-SEARCH("/",N2488,1))</f>
        <v>indie rock</v>
      </c>
      <c r="S2488" s="15">
        <f t="shared" si="76"/>
        <v>40991.708055555559</v>
      </c>
      <c r="T2488" s="15">
        <f t="shared" si="77"/>
        <v>41021.708055555559</v>
      </c>
    </row>
    <row r="2489" spans="1:20" ht="45" x14ac:dyDescent="0.25">
      <c r="A2489">
        <v>2487</v>
      </c>
      <c r="B2489" s="3" t="s">
        <v>5055</v>
      </c>
      <c r="C2489" s="3" t="s">
        <v>5056</v>
      </c>
      <c r="D2489" s="12">
        <v>1500</v>
      </c>
      <c r="E2489" s="12">
        <v>1500.76</v>
      </c>
      <c r="F2489" t="s">
        <v>16</v>
      </c>
      <c r="G2489" t="s">
        <v>17</v>
      </c>
      <c r="H2489" t="s">
        <v>18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1817</v>
      </c>
      <c r="O2489" s="8">
        <f>E2489/D2489*100</f>
        <v>100.05066666666667</v>
      </c>
      <c r="P2489" s="12">
        <f>E2489/L2489</f>
        <v>39.493684210526318</v>
      </c>
      <c r="Q2489" t="str">
        <f>LEFT(N2489,SEARCH("/",N2489,1)-1)</f>
        <v>music</v>
      </c>
      <c r="R2489" t="str">
        <f>RIGHT(N2489,LEN(N2489)-SEARCH("/",N2489,1))</f>
        <v>indie rock</v>
      </c>
      <c r="S2489" s="15">
        <f t="shared" si="76"/>
        <v>41026.083298611113</v>
      </c>
      <c r="T2489" s="15">
        <f t="shared" si="77"/>
        <v>41056.083298611113</v>
      </c>
    </row>
    <row r="2490" spans="1:20" ht="60" x14ac:dyDescent="0.25">
      <c r="A2490">
        <v>2488</v>
      </c>
      <c r="B2490" s="3" t="s">
        <v>5057</v>
      </c>
      <c r="C2490" s="3" t="s">
        <v>5058</v>
      </c>
      <c r="D2490" s="12">
        <v>3000</v>
      </c>
      <c r="E2490" s="12">
        <v>3201</v>
      </c>
      <c r="F2490" t="s">
        <v>16</v>
      </c>
      <c r="G2490" t="s">
        <v>17</v>
      </c>
      <c r="H2490" t="s">
        <v>18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1817</v>
      </c>
      <c r="O2490" s="8">
        <f>E2490/D2490*100</f>
        <v>106.69999999999999</v>
      </c>
      <c r="P2490" s="12">
        <f>E2490/L2490</f>
        <v>49.246153846153845</v>
      </c>
      <c r="Q2490" t="str">
        <f>LEFT(N2490,SEARCH("/",N2490,1)-1)</f>
        <v>music</v>
      </c>
      <c r="R2490" t="str">
        <f>RIGHT(N2490,LEN(N2490)-SEARCH("/",N2490,1))</f>
        <v>indie rock</v>
      </c>
      <c r="S2490" s="15">
        <f t="shared" si="76"/>
        <v>40833.633194444446</v>
      </c>
      <c r="T2490" s="15">
        <f t="shared" si="77"/>
        <v>40863.674861111111</v>
      </c>
    </row>
    <row r="2491" spans="1:20" ht="60" x14ac:dyDescent="0.25">
      <c r="A2491">
        <v>2489</v>
      </c>
      <c r="B2491" s="3" t="s">
        <v>5059</v>
      </c>
      <c r="C2491" s="3" t="s">
        <v>5060</v>
      </c>
      <c r="D2491" s="12">
        <v>3500</v>
      </c>
      <c r="E2491" s="12">
        <v>4678.5</v>
      </c>
      <c r="F2491" t="s">
        <v>16</v>
      </c>
      <c r="G2491" t="s">
        <v>17</v>
      </c>
      <c r="H2491" t="s">
        <v>18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1817</v>
      </c>
      <c r="O2491" s="8">
        <f>E2491/D2491*100</f>
        <v>133.67142857142858</v>
      </c>
      <c r="P2491" s="12">
        <f>E2491/L2491</f>
        <v>62.38</v>
      </c>
      <c r="Q2491" t="str">
        <f>LEFT(N2491,SEARCH("/",N2491,1)-1)</f>
        <v>music</v>
      </c>
      <c r="R2491" t="str">
        <f>RIGHT(N2491,LEN(N2491)-SEARCH("/",N2491,1))</f>
        <v>indie rock</v>
      </c>
      <c r="S2491" s="15">
        <f t="shared" si="76"/>
        <v>41373.690266203703</v>
      </c>
      <c r="T2491" s="15">
        <f t="shared" si="77"/>
        <v>41403.690266203703</v>
      </c>
    </row>
    <row r="2492" spans="1:20" ht="45" x14ac:dyDescent="0.25">
      <c r="A2492">
        <v>2490</v>
      </c>
      <c r="B2492" s="3" t="s">
        <v>5061</v>
      </c>
      <c r="C2492" s="3" t="s">
        <v>5062</v>
      </c>
      <c r="D2492" s="12">
        <v>500</v>
      </c>
      <c r="E2492" s="12">
        <v>607</v>
      </c>
      <c r="F2492" t="s">
        <v>16</v>
      </c>
      <c r="G2492" t="s">
        <v>17</v>
      </c>
      <c r="H2492" t="s">
        <v>18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1817</v>
      </c>
      <c r="O2492" s="8">
        <f>E2492/D2492*100</f>
        <v>121.39999999999999</v>
      </c>
      <c r="P2492" s="12">
        <f>E2492/L2492</f>
        <v>37.9375</v>
      </c>
      <c r="Q2492" t="str">
        <f>LEFT(N2492,SEARCH("/",N2492,1)-1)</f>
        <v>music</v>
      </c>
      <c r="R2492" t="str">
        <f>RIGHT(N2492,LEN(N2492)-SEARCH("/",N2492,1))</f>
        <v>indie rock</v>
      </c>
      <c r="S2492" s="15">
        <f t="shared" si="76"/>
        <v>41023.227731481478</v>
      </c>
      <c r="T2492" s="15">
        <f t="shared" si="77"/>
        <v>41083.227731481478</v>
      </c>
    </row>
    <row r="2493" spans="1:20" ht="60" x14ac:dyDescent="0.25">
      <c r="A2493">
        <v>2491</v>
      </c>
      <c r="B2493" s="3" t="s">
        <v>5063</v>
      </c>
      <c r="C2493" s="3" t="s">
        <v>5064</v>
      </c>
      <c r="D2493" s="12">
        <v>500</v>
      </c>
      <c r="E2493" s="12">
        <v>516</v>
      </c>
      <c r="F2493" t="s">
        <v>16</v>
      </c>
      <c r="G2493" t="s">
        <v>17</v>
      </c>
      <c r="H2493" t="s">
        <v>18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1817</v>
      </c>
      <c r="O2493" s="8">
        <f>E2493/D2493*100</f>
        <v>103.2</v>
      </c>
      <c r="P2493" s="12">
        <f>E2493/L2493</f>
        <v>51.6</v>
      </c>
      <c r="Q2493" t="str">
        <f>LEFT(N2493,SEARCH("/",N2493,1)-1)</f>
        <v>music</v>
      </c>
      <c r="R2493" t="str">
        <f>RIGHT(N2493,LEN(N2493)-SEARCH("/",N2493,1))</f>
        <v>indie rock</v>
      </c>
      <c r="S2493" s="15">
        <f t="shared" si="76"/>
        <v>40542.839282407411</v>
      </c>
      <c r="T2493" s="15">
        <f t="shared" si="77"/>
        <v>40559.07708333333</v>
      </c>
    </row>
    <row r="2494" spans="1:20" ht="30" x14ac:dyDescent="0.25">
      <c r="A2494">
        <v>2492</v>
      </c>
      <c r="B2494" s="3" t="s">
        <v>5065</v>
      </c>
      <c r="C2494" s="3" t="s">
        <v>5066</v>
      </c>
      <c r="D2494" s="12">
        <v>600</v>
      </c>
      <c r="E2494" s="12">
        <v>750</v>
      </c>
      <c r="F2494" t="s">
        <v>16</v>
      </c>
      <c r="G2494" t="s">
        <v>17</v>
      </c>
      <c r="H2494" t="s">
        <v>18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1817</v>
      </c>
      <c r="O2494" s="8">
        <f>E2494/D2494*100</f>
        <v>125</v>
      </c>
      <c r="P2494" s="12">
        <f>E2494/L2494</f>
        <v>27.777777777777779</v>
      </c>
      <c r="Q2494" t="str">
        <f>LEFT(N2494,SEARCH("/",N2494,1)-1)</f>
        <v>music</v>
      </c>
      <c r="R2494" t="str">
        <f>RIGHT(N2494,LEN(N2494)-SEARCH("/",N2494,1))</f>
        <v>indie rock</v>
      </c>
      <c r="S2494" s="15">
        <f t="shared" si="76"/>
        <v>41024.985972222225</v>
      </c>
      <c r="T2494" s="15">
        <f t="shared" si="77"/>
        <v>41076.415972222225</v>
      </c>
    </row>
    <row r="2495" spans="1:20" ht="60" x14ac:dyDescent="0.25">
      <c r="A2495">
        <v>2493</v>
      </c>
      <c r="B2495" s="3" t="s">
        <v>5067</v>
      </c>
      <c r="C2495" s="3" t="s">
        <v>5068</v>
      </c>
      <c r="D2495" s="12">
        <v>20000</v>
      </c>
      <c r="E2495" s="12">
        <v>25740</v>
      </c>
      <c r="F2495" t="s">
        <v>16</v>
      </c>
      <c r="G2495" t="s">
        <v>17</v>
      </c>
      <c r="H2495" t="s">
        <v>18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1817</v>
      </c>
      <c r="O2495" s="8">
        <f>E2495/D2495*100</f>
        <v>128.69999999999999</v>
      </c>
      <c r="P2495" s="12">
        <f>E2495/L2495</f>
        <v>99.382239382239376</v>
      </c>
      <c r="Q2495" t="str">
        <f>LEFT(N2495,SEARCH("/",N2495,1)-1)</f>
        <v>music</v>
      </c>
      <c r="R2495" t="str">
        <f>RIGHT(N2495,LEN(N2495)-SEARCH("/",N2495,1))</f>
        <v>indie rock</v>
      </c>
      <c r="S2495" s="15">
        <f t="shared" si="76"/>
        <v>41348.168287037035</v>
      </c>
      <c r="T2495" s="15">
        <f t="shared" si="77"/>
        <v>41393.168287037035</v>
      </c>
    </row>
    <row r="2496" spans="1:20" ht="45" x14ac:dyDescent="0.25">
      <c r="A2496">
        <v>2494</v>
      </c>
      <c r="B2496" s="3" t="s">
        <v>5069</v>
      </c>
      <c r="C2496" s="3" t="s">
        <v>5070</v>
      </c>
      <c r="D2496" s="12">
        <v>1500</v>
      </c>
      <c r="E2496" s="12">
        <v>1515.08</v>
      </c>
      <c r="F2496" t="s">
        <v>16</v>
      </c>
      <c r="G2496" t="s">
        <v>17</v>
      </c>
      <c r="H2496" t="s">
        <v>18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1817</v>
      </c>
      <c r="O2496" s="8">
        <f>E2496/D2496*100</f>
        <v>101.00533333333333</v>
      </c>
      <c r="P2496" s="12">
        <f>E2496/L2496</f>
        <v>38.848205128205123</v>
      </c>
      <c r="Q2496" t="str">
        <f>LEFT(N2496,SEARCH("/",N2496,1)-1)</f>
        <v>music</v>
      </c>
      <c r="R2496" t="str">
        <f>RIGHT(N2496,LEN(N2496)-SEARCH("/",N2496,1))</f>
        <v>indie rock</v>
      </c>
      <c r="S2496" s="15">
        <f t="shared" si="76"/>
        <v>41022.645185185182</v>
      </c>
      <c r="T2496" s="15">
        <f t="shared" si="77"/>
        <v>41052.645185185182</v>
      </c>
    </row>
    <row r="2497" spans="1:20" ht="45" x14ac:dyDescent="0.25">
      <c r="A2497">
        <v>2495</v>
      </c>
      <c r="B2497" s="3" t="s">
        <v>5071</v>
      </c>
      <c r="C2497" s="3" t="s">
        <v>5072</v>
      </c>
      <c r="D2497" s="12">
        <v>1500</v>
      </c>
      <c r="E2497" s="12">
        <v>1913.05</v>
      </c>
      <c r="F2497" t="s">
        <v>16</v>
      </c>
      <c r="G2497" t="s">
        <v>17</v>
      </c>
      <c r="H2497" t="s">
        <v>18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1817</v>
      </c>
      <c r="O2497" s="8">
        <f>E2497/D2497*100</f>
        <v>127.53666666666665</v>
      </c>
      <c r="P2497" s="12">
        <f>E2497/L2497</f>
        <v>45.548809523809524</v>
      </c>
      <c r="Q2497" t="str">
        <f>LEFT(N2497,SEARCH("/",N2497,1)-1)</f>
        <v>music</v>
      </c>
      <c r="R2497" t="str">
        <f>RIGHT(N2497,LEN(N2497)-SEARCH("/",N2497,1))</f>
        <v>indie rock</v>
      </c>
      <c r="S2497" s="15">
        <f t="shared" si="76"/>
        <v>41036.946469907409</v>
      </c>
      <c r="T2497" s="15">
        <f t="shared" si="77"/>
        <v>41066.946469907409</v>
      </c>
    </row>
    <row r="2498" spans="1:20" ht="30" x14ac:dyDescent="0.25">
      <c r="A2498">
        <v>2496</v>
      </c>
      <c r="B2498" s="3" t="s">
        <v>5073</v>
      </c>
      <c r="C2498" s="3" t="s">
        <v>5074</v>
      </c>
      <c r="D2498" s="12">
        <v>6000</v>
      </c>
      <c r="E2498" s="12">
        <v>6000</v>
      </c>
      <c r="F2498" t="s">
        <v>16</v>
      </c>
      <c r="G2498" t="s">
        <v>17</v>
      </c>
      <c r="H2498" t="s">
        <v>18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1817</v>
      </c>
      <c r="O2498" s="8">
        <f>E2498/D2498*100</f>
        <v>100</v>
      </c>
      <c r="P2498" s="12">
        <f>E2498/L2498</f>
        <v>600</v>
      </c>
      <c r="Q2498" t="str">
        <f>LEFT(N2498,SEARCH("/",N2498,1)-1)</f>
        <v>music</v>
      </c>
      <c r="R2498" t="str">
        <f>RIGHT(N2498,LEN(N2498)-SEARCH("/",N2498,1))</f>
        <v>indie rock</v>
      </c>
      <c r="S2498" s="15">
        <f t="shared" si="76"/>
        <v>41327.996435185189</v>
      </c>
      <c r="T2498" s="15">
        <f t="shared" si="77"/>
        <v>41362.954768518517</v>
      </c>
    </row>
    <row r="2499" spans="1:20" ht="45" x14ac:dyDescent="0.25">
      <c r="A2499">
        <v>2497</v>
      </c>
      <c r="B2499" s="3" t="s">
        <v>5075</v>
      </c>
      <c r="C2499" s="3" t="s">
        <v>5076</v>
      </c>
      <c r="D2499" s="12">
        <v>4000</v>
      </c>
      <c r="E2499" s="12">
        <v>4510.8599999999997</v>
      </c>
      <c r="F2499" t="s">
        <v>16</v>
      </c>
      <c r="G2499" t="s">
        <v>17</v>
      </c>
      <c r="H2499" t="s">
        <v>18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1817</v>
      </c>
      <c r="O2499" s="8">
        <f>E2499/D2499*100</f>
        <v>112.7715</v>
      </c>
      <c r="P2499" s="12">
        <f>E2499/L2499</f>
        <v>80.551071428571419</v>
      </c>
      <c r="Q2499" t="str">
        <f>LEFT(N2499,SEARCH("/",N2499,1)-1)</f>
        <v>music</v>
      </c>
      <c r="R2499" t="str">
        <f>RIGHT(N2499,LEN(N2499)-SEARCH("/",N2499,1))</f>
        <v>indie rock</v>
      </c>
      <c r="S2499" s="15">
        <f t="shared" ref="S2499:S2562" si="78">(((J2499/60)/60)/24)+DATE(1970,1,1)</f>
        <v>40730.878912037035</v>
      </c>
      <c r="T2499" s="15">
        <f t="shared" ref="T2499:T2562" si="79">(((I2499/60)/60)/24)+DATE(1970,1,1)</f>
        <v>40760.878912037035</v>
      </c>
    </row>
    <row r="2500" spans="1:20" ht="45" x14ac:dyDescent="0.25">
      <c r="A2500">
        <v>2498</v>
      </c>
      <c r="B2500" s="3" t="s">
        <v>5077</v>
      </c>
      <c r="C2500" s="3" t="s">
        <v>5078</v>
      </c>
      <c r="D2500" s="12">
        <v>1000</v>
      </c>
      <c r="E2500" s="12">
        <v>1056</v>
      </c>
      <c r="F2500" t="s">
        <v>16</v>
      </c>
      <c r="G2500" t="s">
        <v>17</v>
      </c>
      <c r="H2500" t="s">
        <v>18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1817</v>
      </c>
      <c r="O2500" s="8">
        <f>E2500/D2500*100</f>
        <v>105.60000000000001</v>
      </c>
      <c r="P2500" s="12">
        <f>E2500/L2500</f>
        <v>52.8</v>
      </c>
      <c r="Q2500" t="str">
        <f>LEFT(N2500,SEARCH("/",N2500,1)-1)</f>
        <v>music</v>
      </c>
      <c r="R2500" t="str">
        <f>RIGHT(N2500,LEN(N2500)-SEARCH("/",N2500,1))</f>
        <v>indie rock</v>
      </c>
      <c r="S2500" s="15">
        <f t="shared" si="78"/>
        <v>42017.967442129629</v>
      </c>
      <c r="T2500" s="15">
        <f t="shared" si="79"/>
        <v>42031.967442129629</v>
      </c>
    </row>
    <row r="2501" spans="1:20" ht="60" x14ac:dyDescent="0.25">
      <c r="A2501">
        <v>2499</v>
      </c>
      <c r="B2501" s="3" t="s">
        <v>5079</v>
      </c>
      <c r="C2501" s="3" t="s">
        <v>5080</v>
      </c>
      <c r="D2501" s="12">
        <v>4000</v>
      </c>
      <c r="E2501" s="12">
        <v>8105</v>
      </c>
      <c r="F2501" t="s">
        <v>16</v>
      </c>
      <c r="G2501" t="s">
        <v>17</v>
      </c>
      <c r="H2501" t="s">
        <v>18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1817</v>
      </c>
      <c r="O2501" s="8">
        <f>E2501/D2501*100</f>
        <v>202.625</v>
      </c>
      <c r="P2501" s="12">
        <f>E2501/L2501</f>
        <v>47.676470588235297</v>
      </c>
      <c r="Q2501" t="str">
        <f>LEFT(N2501,SEARCH("/",N2501,1)-1)</f>
        <v>music</v>
      </c>
      <c r="R2501" t="str">
        <f>RIGHT(N2501,LEN(N2501)-SEARCH("/",N2501,1))</f>
        <v>indie rock</v>
      </c>
      <c r="S2501" s="15">
        <f t="shared" si="78"/>
        <v>41226.648576388885</v>
      </c>
      <c r="T2501" s="15">
        <f t="shared" si="79"/>
        <v>41274.75</v>
      </c>
    </row>
    <row r="2502" spans="1:20" ht="45" x14ac:dyDescent="0.25">
      <c r="A2502">
        <v>2500</v>
      </c>
      <c r="B2502" s="3" t="s">
        <v>5081</v>
      </c>
      <c r="C2502" s="3" t="s">
        <v>5082</v>
      </c>
      <c r="D2502" s="12">
        <v>600</v>
      </c>
      <c r="E2502" s="12">
        <v>680</v>
      </c>
      <c r="F2502" t="s">
        <v>16</v>
      </c>
      <c r="G2502" t="s">
        <v>17</v>
      </c>
      <c r="H2502" t="s">
        <v>18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1817</v>
      </c>
      <c r="O2502" s="8">
        <f>E2502/D2502*100</f>
        <v>113.33333333333333</v>
      </c>
      <c r="P2502" s="12">
        <f>E2502/L2502</f>
        <v>23.448275862068964</v>
      </c>
      <c r="Q2502" t="str">
        <f>LEFT(N2502,SEARCH("/",N2502,1)-1)</f>
        <v>music</v>
      </c>
      <c r="R2502" t="str">
        <f>RIGHT(N2502,LEN(N2502)-SEARCH("/",N2502,1))</f>
        <v>indie rock</v>
      </c>
      <c r="S2502" s="15">
        <f t="shared" si="78"/>
        <v>41053.772858796299</v>
      </c>
      <c r="T2502" s="15">
        <f t="shared" si="79"/>
        <v>41083.772858796299</v>
      </c>
    </row>
    <row r="2503" spans="1:20" ht="60" x14ac:dyDescent="0.25">
      <c r="A2503">
        <v>2501</v>
      </c>
      <c r="B2503" s="3" t="s">
        <v>5083</v>
      </c>
      <c r="C2503" s="3" t="s">
        <v>5084</v>
      </c>
      <c r="D2503" s="12">
        <v>11000</v>
      </c>
      <c r="E2503" s="12">
        <v>281</v>
      </c>
      <c r="F2503" t="s">
        <v>357</v>
      </c>
      <c r="G2503" t="s">
        <v>159</v>
      </c>
      <c r="H2503" t="s">
        <v>160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5085</v>
      </c>
      <c r="O2503" s="8">
        <f>E2503/D2503*100</f>
        <v>2.5545454545454547</v>
      </c>
      <c r="P2503" s="12">
        <f>E2503/L2503</f>
        <v>40.142857142857146</v>
      </c>
      <c r="Q2503" t="str">
        <f>LEFT(N2503,SEARCH("/",N2503,1)-1)</f>
        <v>food</v>
      </c>
      <c r="R2503" t="str">
        <f>RIGHT(N2503,LEN(N2503)-SEARCH("/",N2503,1))</f>
        <v>restaurants</v>
      </c>
      <c r="S2503" s="15">
        <f t="shared" si="78"/>
        <v>42244.776666666665</v>
      </c>
      <c r="T2503" s="15">
        <f t="shared" si="79"/>
        <v>42274.776666666665</v>
      </c>
    </row>
    <row r="2504" spans="1:20" ht="60" x14ac:dyDescent="0.25">
      <c r="A2504">
        <v>2502</v>
      </c>
      <c r="B2504" s="3" t="s">
        <v>5086</v>
      </c>
      <c r="C2504" s="3" t="s">
        <v>5087</v>
      </c>
      <c r="D2504" s="12">
        <v>110000</v>
      </c>
      <c r="E2504" s="12">
        <v>86</v>
      </c>
      <c r="F2504" t="s">
        <v>357</v>
      </c>
      <c r="G2504" t="s">
        <v>17</v>
      </c>
      <c r="H2504" t="s">
        <v>18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5085</v>
      </c>
      <c r="O2504" s="8">
        <f>E2504/D2504*100</f>
        <v>7.8181818181818186E-2</v>
      </c>
      <c r="P2504" s="12">
        <f>E2504/L2504</f>
        <v>17.2</v>
      </c>
      <c r="Q2504" t="str">
        <f>LEFT(N2504,SEARCH("/",N2504,1)-1)</f>
        <v>food</v>
      </c>
      <c r="R2504" t="str">
        <f>RIGHT(N2504,LEN(N2504)-SEARCH("/",N2504,1))</f>
        <v>restaurants</v>
      </c>
      <c r="S2504" s="15">
        <f t="shared" si="78"/>
        <v>41858.825439814813</v>
      </c>
      <c r="T2504" s="15">
        <f t="shared" si="79"/>
        <v>41903.825439814813</v>
      </c>
    </row>
    <row r="2505" spans="1:20" ht="60" x14ac:dyDescent="0.25">
      <c r="A2505">
        <v>2503</v>
      </c>
      <c r="B2505" s="3" t="s">
        <v>5088</v>
      </c>
      <c r="C2505" s="3" t="s">
        <v>5089</v>
      </c>
      <c r="D2505" s="12">
        <v>10000</v>
      </c>
      <c r="E2505" s="12">
        <v>0</v>
      </c>
      <c r="F2505" t="s">
        <v>357</v>
      </c>
      <c r="G2505" t="s">
        <v>17</v>
      </c>
      <c r="H2505" t="s">
        <v>18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5085</v>
      </c>
      <c r="O2505" s="8">
        <f>E2505/D2505*100</f>
        <v>0</v>
      </c>
      <c r="P2505" s="12" t="e">
        <f>E2505/L2505</f>
        <v>#DIV/0!</v>
      </c>
      <c r="Q2505" t="str">
        <f>LEFT(N2505,SEARCH("/",N2505,1)-1)</f>
        <v>food</v>
      </c>
      <c r="R2505" t="str">
        <f>RIGHT(N2505,LEN(N2505)-SEARCH("/",N2505,1))</f>
        <v>restaurants</v>
      </c>
      <c r="S2505" s="15">
        <f t="shared" si="78"/>
        <v>42498.899398148147</v>
      </c>
      <c r="T2505" s="15">
        <f t="shared" si="79"/>
        <v>42528.879166666666</v>
      </c>
    </row>
    <row r="2506" spans="1:20" ht="45" x14ac:dyDescent="0.25">
      <c r="A2506">
        <v>2504</v>
      </c>
      <c r="B2506" s="3" t="s">
        <v>5090</v>
      </c>
      <c r="C2506" s="3" t="s">
        <v>5091</v>
      </c>
      <c r="D2506" s="12">
        <v>35000</v>
      </c>
      <c r="E2506" s="12">
        <v>0</v>
      </c>
      <c r="F2506" t="s">
        <v>357</v>
      </c>
      <c r="G2506" t="s">
        <v>17</v>
      </c>
      <c r="H2506" t="s">
        <v>18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5085</v>
      </c>
      <c r="O2506" s="8">
        <f>E2506/D2506*100</f>
        <v>0</v>
      </c>
      <c r="P2506" s="12" t="e">
        <f>E2506/L2506</f>
        <v>#DIV/0!</v>
      </c>
      <c r="Q2506" t="str">
        <f>LEFT(N2506,SEARCH("/",N2506,1)-1)</f>
        <v>food</v>
      </c>
      <c r="R2506" t="str">
        <f>RIGHT(N2506,LEN(N2506)-SEARCH("/",N2506,1))</f>
        <v>restaurants</v>
      </c>
      <c r="S2506" s="15">
        <f t="shared" si="78"/>
        <v>41928.015439814815</v>
      </c>
      <c r="T2506" s="15">
        <f t="shared" si="79"/>
        <v>41958.057106481487</v>
      </c>
    </row>
    <row r="2507" spans="1:20" ht="60" x14ac:dyDescent="0.25">
      <c r="A2507">
        <v>2505</v>
      </c>
      <c r="B2507" s="3" t="s">
        <v>5092</v>
      </c>
      <c r="C2507" s="3" t="s">
        <v>5093</v>
      </c>
      <c r="D2507" s="12">
        <v>7000</v>
      </c>
      <c r="E2507" s="12">
        <v>0</v>
      </c>
      <c r="F2507" t="s">
        <v>357</v>
      </c>
      <c r="G2507" t="s">
        <v>17</v>
      </c>
      <c r="H2507" t="s">
        <v>18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5085</v>
      </c>
      <c r="O2507" s="8">
        <f>E2507/D2507*100</f>
        <v>0</v>
      </c>
      <c r="P2507" s="12" t="e">
        <f>E2507/L2507</f>
        <v>#DIV/0!</v>
      </c>
      <c r="Q2507" t="str">
        <f>LEFT(N2507,SEARCH("/",N2507,1)-1)</f>
        <v>food</v>
      </c>
      <c r="R2507" t="str">
        <f>RIGHT(N2507,LEN(N2507)-SEARCH("/",N2507,1))</f>
        <v>restaurants</v>
      </c>
      <c r="S2507" s="15">
        <f t="shared" si="78"/>
        <v>42047.05574074074</v>
      </c>
      <c r="T2507" s="15">
        <f t="shared" si="79"/>
        <v>42077.014074074075</v>
      </c>
    </row>
    <row r="2508" spans="1:20" ht="60" x14ac:dyDescent="0.25">
      <c r="A2508">
        <v>2506</v>
      </c>
      <c r="B2508" s="3" t="s">
        <v>5094</v>
      </c>
      <c r="C2508" s="3" t="s">
        <v>5095</v>
      </c>
      <c r="D2508" s="12">
        <v>5000</v>
      </c>
      <c r="E2508" s="12">
        <v>30</v>
      </c>
      <c r="F2508" t="s">
        <v>357</v>
      </c>
      <c r="G2508" t="s">
        <v>24</v>
      </c>
      <c r="H2508" t="s">
        <v>25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5085</v>
      </c>
      <c r="O2508" s="8">
        <f>E2508/D2508*100</f>
        <v>0.6</v>
      </c>
      <c r="P2508" s="12">
        <f>E2508/L2508</f>
        <v>15</v>
      </c>
      <c r="Q2508" t="str">
        <f>LEFT(N2508,SEARCH("/",N2508,1)-1)</f>
        <v>food</v>
      </c>
      <c r="R2508" t="str">
        <f>RIGHT(N2508,LEN(N2508)-SEARCH("/",N2508,1))</f>
        <v>restaurants</v>
      </c>
      <c r="S2508" s="15">
        <f t="shared" si="78"/>
        <v>42258.297094907408</v>
      </c>
      <c r="T2508" s="15">
        <f t="shared" si="79"/>
        <v>42280.875</v>
      </c>
    </row>
    <row r="2509" spans="1:20" x14ac:dyDescent="0.25">
      <c r="A2509">
        <v>2507</v>
      </c>
      <c r="B2509" s="3" t="s">
        <v>5096</v>
      </c>
      <c r="C2509" s="3" t="s">
        <v>5097</v>
      </c>
      <c r="D2509" s="12">
        <v>42850</v>
      </c>
      <c r="E2509" s="12">
        <v>0</v>
      </c>
      <c r="F2509" t="s">
        <v>357</v>
      </c>
      <c r="G2509" t="s">
        <v>17</v>
      </c>
      <c r="H2509" t="s">
        <v>18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5085</v>
      </c>
      <c r="O2509" s="8">
        <f>E2509/D2509*100</f>
        <v>0</v>
      </c>
      <c r="P2509" s="12" t="e">
        <f>E2509/L2509</f>
        <v>#DIV/0!</v>
      </c>
      <c r="Q2509" t="str">
        <f>LEFT(N2509,SEARCH("/",N2509,1)-1)</f>
        <v>food</v>
      </c>
      <c r="R2509" t="str">
        <f>RIGHT(N2509,LEN(N2509)-SEARCH("/",N2509,1))</f>
        <v>restaurants</v>
      </c>
      <c r="S2509" s="15">
        <f t="shared" si="78"/>
        <v>42105.072962962964</v>
      </c>
      <c r="T2509" s="15">
        <f t="shared" si="79"/>
        <v>42135.072962962964</v>
      </c>
    </row>
    <row r="2510" spans="1:20" ht="60" x14ac:dyDescent="0.25">
      <c r="A2510">
        <v>2508</v>
      </c>
      <c r="B2510" s="3" t="s">
        <v>5098</v>
      </c>
      <c r="C2510" s="3" t="s">
        <v>5099</v>
      </c>
      <c r="D2510" s="12">
        <v>20000</v>
      </c>
      <c r="E2510" s="12">
        <v>0</v>
      </c>
      <c r="F2510" t="s">
        <v>357</v>
      </c>
      <c r="G2510" t="s">
        <v>17</v>
      </c>
      <c r="H2510" t="s">
        <v>18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5085</v>
      </c>
      <c r="O2510" s="8">
        <f>E2510/D2510*100</f>
        <v>0</v>
      </c>
      <c r="P2510" s="12" t="e">
        <f>E2510/L2510</f>
        <v>#DIV/0!</v>
      </c>
      <c r="Q2510" t="str">
        <f>LEFT(N2510,SEARCH("/",N2510,1)-1)</f>
        <v>food</v>
      </c>
      <c r="R2510" t="str">
        <f>RIGHT(N2510,LEN(N2510)-SEARCH("/",N2510,1))</f>
        <v>restaurants</v>
      </c>
      <c r="S2510" s="15">
        <f t="shared" si="78"/>
        <v>41835.951782407406</v>
      </c>
      <c r="T2510" s="15">
        <f t="shared" si="79"/>
        <v>41865.951782407406</v>
      </c>
    </row>
    <row r="2511" spans="1:20" ht="60" x14ac:dyDescent="0.25">
      <c r="A2511">
        <v>2509</v>
      </c>
      <c r="B2511" s="3" t="s">
        <v>5100</v>
      </c>
      <c r="C2511" s="3" t="s">
        <v>5101</v>
      </c>
      <c r="D2511" s="12">
        <v>95000</v>
      </c>
      <c r="E2511" s="12">
        <v>1000</v>
      </c>
      <c r="F2511" t="s">
        <v>357</v>
      </c>
      <c r="G2511" t="s">
        <v>24</v>
      </c>
      <c r="H2511" t="s">
        <v>25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5085</v>
      </c>
      <c r="O2511" s="8">
        <f>E2511/D2511*100</f>
        <v>1.0526315789473684</v>
      </c>
      <c r="P2511" s="12">
        <f>E2511/L2511</f>
        <v>35.714285714285715</v>
      </c>
      <c r="Q2511" t="str">
        <f>LEFT(N2511,SEARCH("/",N2511,1)-1)</f>
        <v>food</v>
      </c>
      <c r="R2511" t="str">
        <f>RIGHT(N2511,LEN(N2511)-SEARCH("/",N2511,1))</f>
        <v>restaurants</v>
      </c>
      <c r="S2511" s="15">
        <f t="shared" si="78"/>
        <v>42058.809594907405</v>
      </c>
      <c r="T2511" s="15">
        <f t="shared" si="79"/>
        <v>42114.767928240741</v>
      </c>
    </row>
    <row r="2512" spans="1:20" ht="60" x14ac:dyDescent="0.25">
      <c r="A2512">
        <v>2510</v>
      </c>
      <c r="B2512" s="3" t="s">
        <v>5102</v>
      </c>
      <c r="C2512" s="3" t="s">
        <v>5103</v>
      </c>
      <c r="D2512" s="12">
        <v>50000</v>
      </c>
      <c r="E2512" s="12">
        <v>75</v>
      </c>
      <c r="F2512" t="s">
        <v>357</v>
      </c>
      <c r="G2512" t="s">
        <v>17</v>
      </c>
      <c r="H2512" t="s">
        <v>18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5085</v>
      </c>
      <c r="O2512" s="8">
        <f>E2512/D2512*100</f>
        <v>0.15</v>
      </c>
      <c r="P2512" s="12">
        <f>E2512/L2512</f>
        <v>37.5</v>
      </c>
      <c r="Q2512" t="str">
        <f>LEFT(N2512,SEARCH("/",N2512,1)-1)</f>
        <v>food</v>
      </c>
      <c r="R2512" t="str">
        <f>RIGHT(N2512,LEN(N2512)-SEARCH("/",N2512,1))</f>
        <v>restaurants</v>
      </c>
      <c r="S2512" s="15">
        <f t="shared" si="78"/>
        <v>42078.997361111105</v>
      </c>
      <c r="T2512" s="15">
        <f t="shared" si="79"/>
        <v>42138.997361111105</v>
      </c>
    </row>
    <row r="2513" spans="1:20" ht="45" x14ac:dyDescent="0.25">
      <c r="A2513">
        <v>2511</v>
      </c>
      <c r="B2513" s="3" t="s">
        <v>5104</v>
      </c>
      <c r="C2513" s="3" t="s">
        <v>5105</v>
      </c>
      <c r="D2513" s="12">
        <v>100000</v>
      </c>
      <c r="E2513" s="12">
        <v>0</v>
      </c>
      <c r="F2513" t="s">
        <v>357</v>
      </c>
      <c r="G2513" t="s">
        <v>24</v>
      </c>
      <c r="H2513" t="s">
        <v>25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5085</v>
      </c>
      <c r="O2513" s="8">
        <f>E2513/D2513*100</f>
        <v>0</v>
      </c>
      <c r="P2513" s="12" t="e">
        <f>E2513/L2513</f>
        <v>#DIV/0!</v>
      </c>
      <c r="Q2513" t="str">
        <f>LEFT(N2513,SEARCH("/",N2513,1)-1)</f>
        <v>food</v>
      </c>
      <c r="R2513" t="str">
        <f>RIGHT(N2513,LEN(N2513)-SEARCH("/",N2513,1))</f>
        <v>restaurants</v>
      </c>
      <c r="S2513" s="15">
        <f t="shared" si="78"/>
        <v>42371.446909722217</v>
      </c>
      <c r="T2513" s="15">
        <f t="shared" si="79"/>
        <v>42401.446909722217</v>
      </c>
    </row>
    <row r="2514" spans="1:20" ht="45" x14ac:dyDescent="0.25">
      <c r="A2514">
        <v>2512</v>
      </c>
      <c r="B2514" s="3" t="s">
        <v>5106</v>
      </c>
      <c r="C2514" s="3" t="s">
        <v>5107</v>
      </c>
      <c r="D2514" s="12">
        <v>1150</v>
      </c>
      <c r="E2514" s="12">
        <v>0</v>
      </c>
      <c r="F2514" t="s">
        <v>357</v>
      </c>
      <c r="G2514" t="s">
        <v>17</v>
      </c>
      <c r="H2514" t="s">
        <v>18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5085</v>
      </c>
      <c r="O2514" s="8">
        <f>E2514/D2514*100</f>
        <v>0</v>
      </c>
      <c r="P2514" s="12" t="e">
        <f>E2514/L2514</f>
        <v>#DIV/0!</v>
      </c>
      <c r="Q2514" t="str">
        <f>LEFT(N2514,SEARCH("/",N2514,1)-1)</f>
        <v>food</v>
      </c>
      <c r="R2514" t="str">
        <f>RIGHT(N2514,LEN(N2514)-SEARCH("/",N2514,1))</f>
        <v>restaurants</v>
      </c>
      <c r="S2514" s="15">
        <f t="shared" si="78"/>
        <v>41971.876863425925</v>
      </c>
      <c r="T2514" s="15">
        <f t="shared" si="79"/>
        <v>41986.876863425925</v>
      </c>
    </row>
    <row r="2515" spans="1:20" ht="60" x14ac:dyDescent="0.25">
      <c r="A2515">
        <v>2513</v>
      </c>
      <c r="B2515" s="3" t="s">
        <v>5108</v>
      </c>
      <c r="C2515" s="3" t="s">
        <v>5109</v>
      </c>
      <c r="D2515" s="12">
        <v>180000</v>
      </c>
      <c r="E2515" s="12">
        <v>0</v>
      </c>
      <c r="F2515" t="s">
        <v>357</v>
      </c>
      <c r="G2515" t="s">
        <v>502</v>
      </c>
      <c r="H2515" t="s">
        <v>55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5085</v>
      </c>
      <c r="O2515" s="8">
        <f>E2515/D2515*100</f>
        <v>0</v>
      </c>
      <c r="P2515" s="12" t="e">
        <f>E2515/L2515</f>
        <v>#DIV/0!</v>
      </c>
      <c r="Q2515" t="str">
        <f>LEFT(N2515,SEARCH("/",N2515,1)-1)</f>
        <v>food</v>
      </c>
      <c r="R2515" t="str">
        <f>RIGHT(N2515,LEN(N2515)-SEARCH("/",N2515,1))</f>
        <v>restaurants</v>
      </c>
      <c r="S2515" s="15">
        <f t="shared" si="78"/>
        <v>42732.00681712963</v>
      </c>
      <c r="T2515" s="15">
        <f t="shared" si="79"/>
        <v>42792.00681712963</v>
      </c>
    </row>
    <row r="2516" spans="1:20" ht="60" x14ac:dyDescent="0.25">
      <c r="A2516">
        <v>2514</v>
      </c>
      <c r="B2516" s="3" t="s">
        <v>5110</v>
      </c>
      <c r="C2516" s="3" t="s">
        <v>5111</v>
      </c>
      <c r="D2516" s="12">
        <v>12000</v>
      </c>
      <c r="E2516" s="12">
        <v>210</v>
      </c>
      <c r="F2516" t="s">
        <v>357</v>
      </c>
      <c r="G2516" t="s">
        <v>17</v>
      </c>
      <c r="H2516" t="s">
        <v>18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5085</v>
      </c>
      <c r="O2516" s="8">
        <f>E2516/D2516*100</f>
        <v>1.7500000000000002</v>
      </c>
      <c r="P2516" s="12">
        <f>E2516/L2516</f>
        <v>52.5</v>
      </c>
      <c r="Q2516" t="str">
        <f>LEFT(N2516,SEARCH("/",N2516,1)-1)</f>
        <v>food</v>
      </c>
      <c r="R2516" t="str">
        <f>RIGHT(N2516,LEN(N2516)-SEARCH("/",N2516,1))</f>
        <v>restaurants</v>
      </c>
      <c r="S2516" s="15">
        <f t="shared" si="78"/>
        <v>41854.389780092592</v>
      </c>
      <c r="T2516" s="15">
        <f t="shared" si="79"/>
        <v>41871.389780092592</v>
      </c>
    </row>
    <row r="2517" spans="1:20" ht="60" x14ac:dyDescent="0.25">
      <c r="A2517">
        <v>2515</v>
      </c>
      <c r="B2517" s="3" t="s">
        <v>5112</v>
      </c>
      <c r="C2517" s="3" t="s">
        <v>5113</v>
      </c>
      <c r="D2517" s="12">
        <v>5000</v>
      </c>
      <c r="E2517" s="12">
        <v>930</v>
      </c>
      <c r="F2517" t="s">
        <v>357</v>
      </c>
      <c r="G2517" t="s">
        <v>17</v>
      </c>
      <c r="H2517" t="s">
        <v>18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5085</v>
      </c>
      <c r="O2517" s="8">
        <f>E2517/D2517*100</f>
        <v>18.600000000000001</v>
      </c>
      <c r="P2517" s="12">
        <f>E2517/L2517</f>
        <v>77.5</v>
      </c>
      <c r="Q2517" t="str">
        <f>LEFT(N2517,SEARCH("/",N2517,1)-1)</f>
        <v>food</v>
      </c>
      <c r="R2517" t="str">
        <f>RIGHT(N2517,LEN(N2517)-SEARCH("/",N2517,1))</f>
        <v>restaurants</v>
      </c>
      <c r="S2517" s="15">
        <f t="shared" si="78"/>
        <v>42027.839733796296</v>
      </c>
      <c r="T2517" s="15">
        <f t="shared" si="79"/>
        <v>42057.839733796296</v>
      </c>
    </row>
    <row r="2518" spans="1:20" ht="60" x14ac:dyDescent="0.25">
      <c r="A2518">
        <v>2516</v>
      </c>
      <c r="B2518" s="3" t="s">
        <v>5114</v>
      </c>
      <c r="C2518" s="3" t="s">
        <v>5115</v>
      </c>
      <c r="D2518" s="12">
        <v>22000</v>
      </c>
      <c r="E2518" s="12">
        <v>0</v>
      </c>
      <c r="F2518" t="s">
        <v>357</v>
      </c>
      <c r="G2518" t="s">
        <v>17</v>
      </c>
      <c r="H2518" t="s">
        <v>18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5085</v>
      </c>
      <c r="O2518" s="8">
        <f>E2518/D2518*100</f>
        <v>0</v>
      </c>
      <c r="P2518" s="12" t="e">
        <f>E2518/L2518</f>
        <v>#DIV/0!</v>
      </c>
      <c r="Q2518" t="str">
        <f>LEFT(N2518,SEARCH("/",N2518,1)-1)</f>
        <v>food</v>
      </c>
      <c r="R2518" t="str">
        <f>RIGHT(N2518,LEN(N2518)-SEARCH("/",N2518,1))</f>
        <v>restaurants</v>
      </c>
      <c r="S2518" s="15">
        <f t="shared" si="78"/>
        <v>41942.653379629628</v>
      </c>
      <c r="T2518" s="15">
        <f t="shared" si="79"/>
        <v>41972.6950462963</v>
      </c>
    </row>
    <row r="2519" spans="1:20" ht="60" x14ac:dyDescent="0.25">
      <c r="A2519">
        <v>2517</v>
      </c>
      <c r="B2519" s="3" t="s">
        <v>5116</v>
      </c>
      <c r="C2519" s="3" t="s">
        <v>5117</v>
      </c>
      <c r="D2519" s="12">
        <v>18000</v>
      </c>
      <c r="E2519" s="12">
        <v>1767</v>
      </c>
      <c r="F2519" t="s">
        <v>357</v>
      </c>
      <c r="G2519" t="s">
        <v>159</v>
      </c>
      <c r="H2519" t="s">
        <v>160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5085</v>
      </c>
      <c r="O2519" s="8">
        <f>E2519/D2519*100</f>
        <v>9.8166666666666664</v>
      </c>
      <c r="P2519" s="12">
        <f>E2519/L2519</f>
        <v>53.545454545454547</v>
      </c>
      <c r="Q2519" t="str">
        <f>LEFT(N2519,SEARCH("/",N2519,1)-1)</f>
        <v>food</v>
      </c>
      <c r="R2519" t="str">
        <f>RIGHT(N2519,LEN(N2519)-SEARCH("/",N2519,1))</f>
        <v>restaurants</v>
      </c>
      <c r="S2519" s="15">
        <f t="shared" si="78"/>
        <v>42052.802430555559</v>
      </c>
      <c r="T2519" s="15">
        <f t="shared" si="79"/>
        <v>42082.760763888888</v>
      </c>
    </row>
    <row r="2520" spans="1:20" ht="45" x14ac:dyDescent="0.25">
      <c r="A2520">
        <v>2518</v>
      </c>
      <c r="B2520" s="3" t="s">
        <v>5118</v>
      </c>
      <c r="C2520" s="3" t="s">
        <v>5119</v>
      </c>
      <c r="D2520" s="12">
        <v>5000</v>
      </c>
      <c r="E2520" s="12">
        <v>0</v>
      </c>
      <c r="F2520" t="s">
        <v>357</v>
      </c>
      <c r="G2520" t="s">
        <v>17</v>
      </c>
      <c r="H2520" t="s">
        <v>18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5085</v>
      </c>
      <c r="O2520" s="8">
        <f>E2520/D2520*100</f>
        <v>0</v>
      </c>
      <c r="P2520" s="12" t="e">
        <f>E2520/L2520</f>
        <v>#DIV/0!</v>
      </c>
      <c r="Q2520" t="str">
        <f>LEFT(N2520,SEARCH("/",N2520,1)-1)</f>
        <v>food</v>
      </c>
      <c r="R2520" t="str">
        <f>RIGHT(N2520,LEN(N2520)-SEARCH("/",N2520,1))</f>
        <v>restaurants</v>
      </c>
      <c r="S2520" s="15">
        <f t="shared" si="78"/>
        <v>41926.680879629632</v>
      </c>
      <c r="T2520" s="15">
        <f t="shared" si="79"/>
        <v>41956.722546296296</v>
      </c>
    </row>
    <row r="2521" spans="1:20" ht="45" x14ac:dyDescent="0.25">
      <c r="A2521">
        <v>2519</v>
      </c>
      <c r="B2521" s="3" t="s">
        <v>5120</v>
      </c>
      <c r="C2521" s="3" t="s">
        <v>5121</v>
      </c>
      <c r="D2521" s="12">
        <v>150000</v>
      </c>
      <c r="E2521" s="12">
        <v>65</v>
      </c>
      <c r="F2521" t="s">
        <v>357</v>
      </c>
      <c r="G2521" t="s">
        <v>17</v>
      </c>
      <c r="H2521" t="s">
        <v>18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5085</v>
      </c>
      <c r="O2521" s="8">
        <f>E2521/D2521*100</f>
        <v>4.3333333333333335E-2</v>
      </c>
      <c r="P2521" s="12">
        <f>E2521/L2521</f>
        <v>16.25</v>
      </c>
      <c r="Q2521" t="str">
        <f>LEFT(N2521,SEARCH("/",N2521,1)-1)</f>
        <v>food</v>
      </c>
      <c r="R2521" t="str">
        <f>RIGHT(N2521,LEN(N2521)-SEARCH("/",N2521,1))</f>
        <v>restaurants</v>
      </c>
      <c r="S2521" s="15">
        <f t="shared" si="78"/>
        <v>41809.155138888891</v>
      </c>
      <c r="T2521" s="15">
        <f t="shared" si="79"/>
        <v>41839.155138888891</v>
      </c>
    </row>
    <row r="2522" spans="1:20" ht="60" x14ac:dyDescent="0.25">
      <c r="A2522">
        <v>2520</v>
      </c>
      <c r="B2522" s="3" t="s">
        <v>5122</v>
      </c>
      <c r="C2522" s="3" t="s">
        <v>5123</v>
      </c>
      <c r="D2522" s="12">
        <v>100000</v>
      </c>
      <c r="E2522" s="12">
        <v>0</v>
      </c>
      <c r="F2522" t="s">
        <v>357</v>
      </c>
      <c r="G2522" t="s">
        <v>17</v>
      </c>
      <c r="H2522" t="s">
        <v>18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5085</v>
      </c>
      <c r="O2522" s="8">
        <f>E2522/D2522*100</f>
        <v>0</v>
      </c>
      <c r="P2522" s="12" t="e">
        <f>E2522/L2522</f>
        <v>#DIV/0!</v>
      </c>
      <c r="Q2522" t="str">
        <f>LEFT(N2522,SEARCH("/",N2522,1)-1)</f>
        <v>food</v>
      </c>
      <c r="R2522" t="str">
        <f>RIGHT(N2522,LEN(N2522)-SEARCH("/",N2522,1))</f>
        <v>restaurants</v>
      </c>
      <c r="S2522" s="15">
        <f t="shared" si="78"/>
        <v>42612.600520833337</v>
      </c>
      <c r="T2522" s="15">
        <f t="shared" si="79"/>
        <v>42658.806249999994</v>
      </c>
    </row>
    <row r="2523" spans="1:20" ht="60" x14ac:dyDescent="0.25">
      <c r="A2523">
        <v>2521</v>
      </c>
      <c r="B2523" s="3" t="s">
        <v>5124</v>
      </c>
      <c r="C2523" s="3" t="s">
        <v>5125</v>
      </c>
      <c r="D2523" s="12">
        <v>12500</v>
      </c>
      <c r="E2523" s="12">
        <v>13685.99</v>
      </c>
      <c r="F2523" t="s">
        <v>16</v>
      </c>
      <c r="G2523" t="s">
        <v>17</v>
      </c>
      <c r="H2523" t="s">
        <v>18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5126</v>
      </c>
      <c r="O2523" s="8">
        <f>E2523/D2523*100</f>
        <v>109.48792</v>
      </c>
      <c r="P2523" s="12">
        <f>E2523/L2523</f>
        <v>103.68174242424243</v>
      </c>
      <c r="Q2523" t="str">
        <f>LEFT(N2523,SEARCH("/",N2523,1)-1)</f>
        <v>music</v>
      </c>
      <c r="R2523" t="str">
        <f>RIGHT(N2523,LEN(N2523)-SEARCH("/",N2523,1))</f>
        <v>classical music</v>
      </c>
      <c r="S2523" s="15">
        <f t="shared" si="78"/>
        <v>42269.967835648145</v>
      </c>
      <c r="T2523" s="15">
        <f t="shared" si="79"/>
        <v>42290.967835648145</v>
      </c>
    </row>
    <row r="2524" spans="1:20" ht="60" x14ac:dyDescent="0.25">
      <c r="A2524">
        <v>2522</v>
      </c>
      <c r="B2524" s="3" t="s">
        <v>5127</v>
      </c>
      <c r="C2524" s="3" t="s">
        <v>5128</v>
      </c>
      <c r="D2524" s="12">
        <v>5000</v>
      </c>
      <c r="E2524" s="12">
        <v>5000</v>
      </c>
      <c r="F2524" t="s">
        <v>16</v>
      </c>
      <c r="G2524" t="s">
        <v>17</v>
      </c>
      <c r="H2524" t="s">
        <v>18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5126</v>
      </c>
      <c r="O2524" s="8">
        <f>E2524/D2524*100</f>
        <v>100</v>
      </c>
      <c r="P2524" s="12">
        <f>E2524/L2524</f>
        <v>185.18518518518519</v>
      </c>
      <c r="Q2524" t="str">
        <f>LEFT(N2524,SEARCH("/",N2524,1)-1)</f>
        <v>music</v>
      </c>
      <c r="R2524" t="str">
        <f>RIGHT(N2524,LEN(N2524)-SEARCH("/",N2524,1))</f>
        <v>classical music</v>
      </c>
      <c r="S2524" s="15">
        <f t="shared" si="78"/>
        <v>42460.573611111111</v>
      </c>
      <c r="T2524" s="15">
        <f t="shared" si="79"/>
        <v>42482.619444444441</v>
      </c>
    </row>
    <row r="2525" spans="1:20" ht="45" x14ac:dyDescent="0.25">
      <c r="A2525">
        <v>2523</v>
      </c>
      <c r="B2525" s="3" t="s">
        <v>5129</v>
      </c>
      <c r="C2525" s="3" t="s">
        <v>5130</v>
      </c>
      <c r="D2525" s="12">
        <v>900</v>
      </c>
      <c r="E2525" s="12">
        <v>1408</v>
      </c>
      <c r="F2525" t="s">
        <v>16</v>
      </c>
      <c r="G2525" t="s">
        <v>17</v>
      </c>
      <c r="H2525" t="s">
        <v>18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5126</v>
      </c>
      <c r="O2525" s="8">
        <f>E2525/D2525*100</f>
        <v>156.44444444444446</v>
      </c>
      <c r="P2525" s="12">
        <f>E2525/L2525</f>
        <v>54.153846153846153</v>
      </c>
      <c r="Q2525" t="str">
        <f>LEFT(N2525,SEARCH("/",N2525,1)-1)</f>
        <v>music</v>
      </c>
      <c r="R2525" t="str">
        <f>RIGHT(N2525,LEN(N2525)-SEARCH("/",N2525,1))</f>
        <v>classical music</v>
      </c>
      <c r="S2525" s="15">
        <f t="shared" si="78"/>
        <v>41930.975601851853</v>
      </c>
      <c r="T2525" s="15">
        <f t="shared" si="79"/>
        <v>41961.017268518524</v>
      </c>
    </row>
    <row r="2526" spans="1:20" ht="45" x14ac:dyDescent="0.25">
      <c r="A2526">
        <v>2524</v>
      </c>
      <c r="B2526" s="3" t="s">
        <v>5131</v>
      </c>
      <c r="C2526" s="3" t="s">
        <v>5132</v>
      </c>
      <c r="D2526" s="12">
        <v>7500</v>
      </c>
      <c r="E2526" s="12">
        <v>7620</v>
      </c>
      <c r="F2526" t="s">
        <v>16</v>
      </c>
      <c r="G2526" t="s">
        <v>17</v>
      </c>
      <c r="H2526" t="s">
        <v>18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5126</v>
      </c>
      <c r="O2526" s="8">
        <f>E2526/D2526*100</f>
        <v>101.6</v>
      </c>
      <c r="P2526" s="12">
        <f>E2526/L2526</f>
        <v>177.2093023255814</v>
      </c>
      <c r="Q2526" t="str">
        <f>LEFT(N2526,SEARCH("/",N2526,1)-1)</f>
        <v>music</v>
      </c>
      <c r="R2526" t="str">
        <f>RIGHT(N2526,LEN(N2526)-SEARCH("/",N2526,1))</f>
        <v>classical music</v>
      </c>
      <c r="S2526" s="15">
        <f t="shared" si="78"/>
        <v>41961.807372685187</v>
      </c>
      <c r="T2526" s="15">
        <f t="shared" si="79"/>
        <v>41994.1875</v>
      </c>
    </row>
    <row r="2527" spans="1:20" ht="45" x14ac:dyDescent="0.25">
      <c r="A2527">
        <v>2525</v>
      </c>
      <c r="B2527" s="3" t="s">
        <v>5133</v>
      </c>
      <c r="C2527" s="3" t="s">
        <v>5134</v>
      </c>
      <c r="D2527" s="12">
        <v>8000</v>
      </c>
      <c r="E2527" s="12">
        <v>8026</v>
      </c>
      <c r="F2527" t="s">
        <v>16</v>
      </c>
      <c r="G2527" t="s">
        <v>17</v>
      </c>
      <c r="H2527" t="s">
        <v>18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5126</v>
      </c>
      <c r="O2527" s="8">
        <f>E2527/D2527*100</f>
        <v>100.325</v>
      </c>
      <c r="P2527" s="12">
        <f>E2527/L2527</f>
        <v>100.325</v>
      </c>
      <c r="Q2527" t="str">
        <f>LEFT(N2527,SEARCH("/",N2527,1)-1)</f>
        <v>music</v>
      </c>
      <c r="R2527" t="str">
        <f>RIGHT(N2527,LEN(N2527)-SEARCH("/",N2527,1))</f>
        <v>classical music</v>
      </c>
      <c r="S2527" s="15">
        <f t="shared" si="78"/>
        <v>41058.844571759262</v>
      </c>
      <c r="T2527" s="15">
        <f t="shared" si="79"/>
        <v>41088.844571759262</v>
      </c>
    </row>
    <row r="2528" spans="1:20" ht="45" x14ac:dyDescent="0.25">
      <c r="A2528">
        <v>2526</v>
      </c>
      <c r="B2528" s="3" t="s">
        <v>5135</v>
      </c>
      <c r="C2528" s="3" t="s">
        <v>5136</v>
      </c>
      <c r="D2528" s="12">
        <v>4000</v>
      </c>
      <c r="E2528" s="12">
        <v>4518</v>
      </c>
      <c r="F2528" t="s">
        <v>16</v>
      </c>
      <c r="G2528" t="s">
        <v>17</v>
      </c>
      <c r="H2528" t="s">
        <v>18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5126</v>
      </c>
      <c r="O2528" s="8">
        <f>E2528/D2528*100</f>
        <v>112.94999999999999</v>
      </c>
      <c r="P2528" s="12">
        <f>E2528/L2528</f>
        <v>136.90909090909091</v>
      </c>
      <c r="Q2528" t="str">
        <f>LEFT(N2528,SEARCH("/",N2528,1)-1)</f>
        <v>music</v>
      </c>
      <c r="R2528" t="str">
        <f>RIGHT(N2528,LEN(N2528)-SEARCH("/",N2528,1))</f>
        <v>classical music</v>
      </c>
      <c r="S2528" s="15">
        <f t="shared" si="78"/>
        <v>41953.091134259259</v>
      </c>
      <c r="T2528" s="15">
        <f t="shared" si="79"/>
        <v>41981.207638888889</v>
      </c>
    </row>
    <row r="2529" spans="1:20" ht="45" x14ac:dyDescent="0.25">
      <c r="A2529">
        <v>2527</v>
      </c>
      <c r="B2529" s="3" t="s">
        <v>5137</v>
      </c>
      <c r="C2529" s="3" t="s">
        <v>5138</v>
      </c>
      <c r="D2529" s="12">
        <v>4000</v>
      </c>
      <c r="E2529" s="12">
        <v>4085</v>
      </c>
      <c r="F2529" t="s">
        <v>16</v>
      </c>
      <c r="G2529" t="s">
        <v>17</v>
      </c>
      <c r="H2529" t="s">
        <v>18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5126</v>
      </c>
      <c r="O2529" s="8">
        <f>E2529/D2529*100</f>
        <v>102.125</v>
      </c>
      <c r="P2529" s="12">
        <f>E2529/L2529</f>
        <v>57.535211267605632</v>
      </c>
      <c r="Q2529" t="str">
        <f>LEFT(N2529,SEARCH("/",N2529,1)-1)</f>
        <v>music</v>
      </c>
      <c r="R2529" t="str">
        <f>RIGHT(N2529,LEN(N2529)-SEARCH("/",N2529,1))</f>
        <v>classical music</v>
      </c>
      <c r="S2529" s="15">
        <f t="shared" si="78"/>
        <v>41546.75105324074</v>
      </c>
      <c r="T2529" s="15">
        <f t="shared" si="79"/>
        <v>41565.165972222225</v>
      </c>
    </row>
    <row r="2530" spans="1:20" ht="60" x14ac:dyDescent="0.25">
      <c r="A2530">
        <v>2528</v>
      </c>
      <c r="B2530" s="3" t="s">
        <v>5139</v>
      </c>
      <c r="C2530" s="3" t="s">
        <v>5140</v>
      </c>
      <c r="D2530" s="12">
        <v>4000</v>
      </c>
      <c r="E2530" s="12">
        <v>4289.99</v>
      </c>
      <c r="F2530" t="s">
        <v>16</v>
      </c>
      <c r="G2530" t="s">
        <v>24</v>
      </c>
      <c r="H2530" t="s">
        <v>25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5126</v>
      </c>
      <c r="O2530" s="8">
        <f>E2530/D2530*100</f>
        <v>107.24974999999999</v>
      </c>
      <c r="P2530" s="12">
        <f>E2530/L2530</f>
        <v>52.962839506172834</v>
      </c>
      <c r="Q2530" t="str">
        <f>LEFT(N2530,SEARCH("/",N2530,1)-1)</f>
        <v>music</v>
      </c>
      <c r="R2530" t="str">
        <f>RIGHT(N2530,LEN(N2530)-SEARCH("/",N2530,1))</f>
        <v>classical music</v>
      </c>
      <c r="S2530" s="15">
        <f t="shared" si="78"/>
        <v>42217.834525462968</v>
      </c>
      <c r="T2530" s="15">
        <f t="shared" si="79"/>
        <v>42236.458333333328</v>
      </c>
    </row>
    <row r="2531" spans="1:20" ht="30" x14ac:dyDescent="0.25">
      <c r="A2531">
        <v>2529</v>
      </c>
      <c r="B2531" s="3" t="s">
        <v>5141</v>
      </c>
      <c r="C2531" s="3" t="s">
        <v>5142</v>
      </c>
      <c r="D2531" s="12">
        <v>6000</v>
      </c>
      <c r="E2531" s="12">
        <v>6257</v>
      </c>
      <c r="F2531" t="s">
        <v>16</v>
      </c>
      <c r="G2531" t="s">
        <v>17</v>
      </c>
      <c r="H2531" t="s">
        <v>18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5126</v>
      </c>
      <c r="O2531" s="8">
        <f>E2531/D2531*100</f>
        <v>104.28333333333333</v>
      </c>
      <c r="P2531" s="12">
        <f>E2531/L2531</f>
        <v>82.328947368421055</v>
      </c>
      <c r="Q2531" t="str">
        <f>LEFT(N2531,SEARCH("/",N2531,1)-1)</f>
        <v>music</v>
      </c>
      <c r="R2531" t="str">
        <f>RIGHT(N2531,LEN(N2531)-SEARCH("/",N2531,1))</f>
        <v>classical music</v>
      </c>
      <c r="S2531" s="15">
        <f t="shared" si="78"/>
        <v>40948.080729166664</v>
      </c>
      <c r="T2531" s="15">
        <f t="shared" si="79"/>
        <v>40993.0390625</v>
      </c>
    </row>
    <row r="2532" spans="1:20" ht="45" x14ac:dyDescent="0.25">
      <c r="A2532">
        <v>2530</v>
      </c>
      <c r="B2532" s="3" t="s">
        <v>5143</v>
      </c>
      <c r="C2532" s="3" t="s">
        <v>5144</v>
      </c>
      <c r="D2532" s="12">
        <v>6500</v>
      </c>
      <c r="E2532" s="12">
        <v>6500</v>
      </c>
      <c r="F2532" t="s">
        <v>16</v>
      </c>
      <c r="G2532" t="s">
        <v>17</v>
      </c>
      <c r="H2532" t="s">
        <v>18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5126</v>
      </c>
      <c r="O2532" s="8">
        <f>E2532/D2532*100</f>
        <v>100</v>
      </c>
      <c r="P2532" s="12">
        <f>E2532/L2532</f>
        <v>135.41666666666666</v>
      </c>
      <c r="Q2532" t="str">
        <f>LEFT(N2532,SEARCH("/",N2532,1)-1)</f>
        <v>music</v>
      </c>
      <c r="R2532" t="str">
        <f>RIGHT(N2532,LEN(N2532)-SEARCH("/",N2532,1))</f>
        <v>classical music</v>
      </c>
      <c r="S2532" s="15">
        <f t="shared" si="78"/>
        <v>42081.864641203705</v>
      </c>
      <c r="T2532" s="15">
        <f t="shared" si="79"/>
        <v>42114.201388888891</v>
      </c>
    </row>
    <row r="2533" spans="1:20" ht="60" x14ac:dyDescent="0.25">
      <c r="A2533">
        <v>2531</v>
      </c>
      <c r="B2533" s="3" t="s">
        <v>5145</v>
      </c>
      <c r="C2533" s="3" t="s">
        <v>5146</v>
      </c>
      <c r="D2533" s="12">
        <v>4500</v>
      </c>
      <c r="E2533" s="12">
        <v>4518</v>
      </c>
      <c r="F2533" t="s">
        <v>16</v>
      </c>
      <c r="G2533" t="s">
        <v>17</v>
      </c>
      <c r="H2533" t="s">
        <v>18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5126</v>
      </c>
      <c r="O2533" s="8">
        <f>E2533/D2533*100</f>
        <v>100.4</v>
      </c>
      <c r="P2533" s="12">
        <f>E2533/L2533</f>
        <v>74.06557377049181</v>
      </c>
      <c r="Q2533" t="str">
        <f>LEFT(N2533,SEARCH("/",N2533,1)-1)</f>
        <v>music</v>
      </c>
      <c r="R2533" t="str">
        <f>RIGHT(N2533,LEN(N2533)-SEARCH("/",N2533,1))</f>
        <v>classical music</v>
      </c>
      <c r="S2533" s="15">
        <f t="shared" si="78"/>
        <v>42208.680023148147</v>
      </c>
      <c r="T2533" s="15">
        <f t="shared" si="79"/>
        <v>42231.165972222225</v>
      </c>
    </row>
    <row r="2534" spans="1:20" ht="60" x14ac:dyDescent="0.25">
      <c r="A2534">
        <v>2532</v>
      </c>
      <c r="B2534" s="3" t="s">
        <v>5147</v>
      </c>
      <c r="C2534" s="3" t="s">
        <v>5148</v>
      </c>
      <c r="D2534" s="12">
        <v>4000</v>
      </c>
      <c r="E2534" s="12">
        <v>5045</v>
      </c>
      <c r="F2534" t="s">
        <v>16</v>
      </c>
      <c r="G2534" t="s">
        <v>17</v>
      </c>
      <c r="H2534" t="s">
        <v>18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5126</v>
      </c>
      <c r="O2534" s="8">
        <f>E2534/D2534*100</f>
        <v>126.125</v>
      </c>
      <c r="P2534" s="12">
        <f>E2534/L2534</f>
        <v>84.083333333333329</v>
      </c>
      <c r="Q2534" t="str">
        <f>LEFT(N2534,SEARCH("/",N2534,1)-1)</f>
        <v>music</v>
      </c>
      <c r="R2534" t="str">
        <f>RIGHT(N2534,LEN(N2534)-SEARCH("/",N2534,1))</f>
        <v>classical music</v>
      </c>
      <c r="S2534" s="15">
        <f t="shared" si="78"/>
        <v>41107.849143518521</v>
      </c>
      <c r="T2534" s="15">
        <f t="shared" si="79"/>
        <v>41137.849143518521</v>
      </c>
    </row>
    <row r="2535" spans="1:20" ht="60" x14ac:dyDescent="0.25">
      <c r="A2535">
        <v>2533</v>
      </c>
      <c r="B2535" s="3" t="s">
        <v>5149</v>
      </c>
      <c r="C2535" s="3" t="s">
        <v>5150</v>
      </c>
      <c r="D2535" s="12">
        <v>7500</v>
      </c>
      <c r="E2535" s="12">
        <v>8300</v>
      </c>
      <c r="F2535" t="s">
        <v>16</v>
      </c>
      <c r="G2535" t="s">
        <v>17</v>
      </c>
      <c r="H2535" t="s">
        <v>18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5126</v>
      </c>
      <c r="O2535" s="8">
        <f>E2535/D2535*100</f>
        <v>110.66666666666667</v>
      </c>
      <c r="P2535" s="12">
        <f>E2535/L2535</f>
        <v>61.029411764705884</v>
      </c>
      <c r="Q2535" t="str">
        <f>LEFT(N2535,SEARCH("/",N2535,1)-1)</f>
        <v>music</v>
      </c>
      <c r="R2535" t="str">
        <f>RIGHT(N2535,LEN(N2535)-SEARCH("/",N2535,1))</f>
        <v>classical music</v>
      </c>
      <c r="S2535" s="15">
        <f t="shared" si="78"/>
        <v>41304.751284722224</v>
      </c>
      <c r="T2535" s="15">
        <f t="shared" si="79"/>
        <v>41334.750787037039</v>
      </c>
    </row>
    <row r="2536" spans="1:20" ht="75" x14ac:dyDescent="0.25">
      <c r="A2536">
        <v>2534</v>
      </c>
      <c r="B2536" s="3" t="s">
        <v>5151</v>
      </c>
      <c r="C2536" s="3" t="s">
        <v>5152</v>
      </c>
      <c r="D2536" s="12">
        <v>2000</v>
      </c>
      <c r="E2536" s="12">
        <v>2100</v>
      </c>
      <c r="F2536" t="s">
        <v>16</v>
      </c>
      <c r="G2536" t="s">
        <v>17</v>
      </c>
      <c r="H2536" t="s">
        <v>18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5126</v>
      </c>
      <c r="O2536" s="8">
        <f>E2536/D2536*100</f>
        <v>105</v>
      </c>
      <c r="P2536" s="12">
        <f>E2536/L2536</f>
        <v>150</v>
      </c>
      <c r="Q2536" t="str">
        <f>LEFT(N2536,SEARCH("/",N2536,1)-1)</f>
        <v>music</v>
      </c>
      <c r="R2536" t="str">
        <f>RIGHT(N2536,LEN(N2536)-SEARCH("/",N2536,1))</f>
        <v>classical music</v>
      </c>
      <c r="S2536" s="15">
        <f t="shared" si="78"/>
        <v>40127.700370370374</v>
      </c>
      <c r="T2536" s="15">
        <f t="shared" si="79"/>
        <v>40179.25</v>
      </c>
    </row>
    <row r="2537" spans="1:20" x14ac:dyDescent="0.25">
      <c r="A2537">
        <v>2535</v>
      </c>
      <c r="B2537" s="3" t="s">
        <v>5153</v>
      </c>
      <c r="C2537" s="3" t="s">
        <v>5154</v>
      </c>
      <c r="D2537" s="12">
        <v>20000</v>
      </c>
      <c r="E2537" s="12">
        <v>20755</v>
      </c>
      <c r="F2537" t="s">
        <v>16</v>
      </c>
      <c r="G2537" t="s">
        <v>17</v>
      </c>
      <c r="H2537" t="s">
        <v>18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5126</v>
      </c>
      <c r="O2537" s="8">
        <f>E2537/D2537*100</f>
        <v>103.77499999999999</v>
      </c>
      <c r="P2537" s="12">
        <f>E2537/L2537</f>
        <v>266.08974358974359</v>
      </c>
      <c r="Q2537" t="str">
        <f>LEFT(N2537,SEARCH("/",N2537,1)-1)</f>
        <v>music</v>
      </c>
      <c r="R2537" t="str">
        <f>RIGHT(N2537,LEN(N2537)-SEARCH("/",N2537,1))</f>
        <v>classical music</v>
      </c>
      <c r="S2537" s="15">
        <f t="shared" si="78"/>
        <v>41943.791030092594</v>
      </c>
      <c r="T2537" s="15">
        <f t="shared" si="79"/>
        <v>41974.832696759258</v>
      </c>
    </row>
    <row r="2538" spans="1:20" ht="60" x14ac:dyDescent="0.25">
      <c r="A2538">
        <v>2536</v>
      </c>
      <c r="B2538" s="3" t="s">
        <v>5155</v>
      </c>
      <c r="C2538" s="3" t="s">
        <v>5156</v>
      </c>
      <c r="D2538" s="12">
        <v>25</v>
      </c>
      <c r="E2538" s="12">
        <v>29</v>
      </c>
      <c r="F2538" t="s">
        <v>16</v>
      </c>
      <c r="G2538" t="s">
        <v>17</v>
      </c>
      <c r="H2538" t="s">
        <v>18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5126</v>
      </c>
      <c r="O2538" s="8">
        <f>E2538/D2538*100</f>
        <v>115.99999999999999</v>
      </c>
      <c r="P2538" s="12">
        <f>E2538/L2538</f>
        <v>7.25</v>
      </c>
      <c r="Q2538" t="str">
        <f>LEFT(N2538,SEARCH("/",N2538,1)-1)</f>
        <v>music</v>
      </c>
      <c r="R2538" t="str">
        <f>RIGHT(N2538,LEN(N2538)-SEARCH("/",N2538,1))</f>
        <v>classical music</v>
      </c>
      <c r="S2538" s="15">
        <f t="shared" si="78"/>
        <v>41464.106087962966</v>
      </c>
      <c r="T2538" s="15">
        <f t="shared" si="79"/>
        <v>41485.106087962966</v>
      </c>
    </row>
    <row r="2539" spans="1:20" ht="45" x14ac:dyDescent="0.25">
      <c r="A2539">
        <v>2537</v>
      </c>
      <c r="B2539" s="3" t="s">
        <v>5157</v>
      </c>
      <c r="C2539" s="3" t="s">
        <v>5158</v>
      </c>
      <c r="D2539" s="12">
        <v>1000</v>
      </c>
      <c r="E2539" s="12">
        <v>1100</v>
      </c>
      <c r="F2539" t="s">
        <v>16</v>
      </c>
      <c r="G2539" t="s">
        <v>17</v>
      </c>
      <c r="H2539" t="s">
        <v>18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5126</v>
      </c>
      <c r="O2539" s="8">
        <f>E2539/D2539*100</f>
        <v>110.00000000000001</v>
      </c>
      <c r="P2539" s="12">
        <f>E2539/L2539</f>
        <v>100</v>
      </c>
      <c r="Q2539" t="str">
        <f>LEFT(N2539,SEARCH("/",N2539,1)-1)</f>
        <v>music</v>
      </c>
      <c r="R2539" t="str">
        <f>RIGHT(N2539,LEN(N2539)-SEARCH("/",N2539,1))</f>
        <v>classical music</v>
      </c>
      <c r="S2539" s="15">
        <f t="shared" si="78"/>
        <v>40696.648784722223</v>
      </c>
      <c r="T2539" s="15">
        <f t="shared" si="79"/>
        <v>40756.648784722223</v>
      </c>
    </row>
    <row r="2540" spans="1:20" ht="45" x14ac:dyDescent="0.25">
      <c r="A2540">
        <v>2538</v>
      </c>
      <c r="B2540" s="3" t="s">
        <v>5159</v>
      </c>
      <c r="C2540" s="3" t="s">
        <v>5160</v>
      </c>
      <c r="D2540" s="12">
        <v>18000</v>
      </c>
      <c r="E2540" s="12">
        <v>20343.169999999998</v>
      </c>
      <c r="F2540" t="s">
        <v>16</v>
      </c>
      <c r="G2540" t="s">
        <v>17</v>
      </c>
      <c r="H2540" t="s">
        <v>18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5126</v>
      </c>
      <c r="O2540" s="8">
        <f>E2540/D2540*100</f>
        <v>113.01761111111111</v>
      </c>
      <c r="P2540" s="12">
        <f>E2540/L2540</f>
        <v>109.96308108108107</v>
      </c>
      <c r="Q2540" t="str">
        <f>LEFT(N2540,SEARCH("/",N2540,1)-1)</f>
        <v>music</v>
      </c>
      <c r="R2540" t="str">
        <f>RIGHT(N2540,LEN(N2540)-SEARCH("/",N2540,1))</f>
        <v>classical music</v>
      </c>
      <c r="S2540" s="15">
        <f t="shared" si="78"/>
        <v>41298.509965277779</v>
      </c>
      <c r="T2540" s="15">
        <f t="shared" si="79"/>
        <v>41329.207638888889</v>
      </c>
    </row>
    <row r="2541" spans="1:20" ht="60" x14ac:dyDescent="0.25">
      <c r="A2541">
        <v>2539</v>
      </c>
      <c r="B2541" s="3" t="s">
        <v>5161</v>
      </c>
      <c r="C2541" s="3" t="s">
        <v>5162</v>
      </c>
      <c r="D2541" s="12">
        <v>10000</v>
      </c>
      <c r="E2541" s="12">
        <v>10025</v>
      </c>
      <c r="F2541" t="s">
        <v>16</v>
      </c>
      <c r="G2541" t="s">
        <v>17</v>
      </c>
      <c r="H2541" t="s">
        <v>18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5126</v>
      </c>
      <c r="O2541" s="8">
        <f>E2541/D2541*100</f>
        <v>100.25</v>
      </c>
      <c r="P2541" s="12">
        <f>E2541/L2541</f>
        <v>169.91525423728814</v>
      </c>
      <c r="Q2541" t="str">
        <f>LEFT(N2541,SEARCH("/",N2541,1)-1)</f>
        <v>music</v>
      </c>
      <c r="R2541" t="str">
        <f>RIGHT(N2541,LEN(N2541)-SEARCH("/",N2541,1))</f>
        <v>classical music</v>
      </c>
      <c r="S2541" s="15">
        <f t="shared" si="78"/>
        <v>41977.902222222227</v>
      </c>
      <c r="T2541" s="15">
        <f t="shared" si="79"/>
        <v>42037.902222222227</v>
      </c>
    </row>
    <row r="2542" spans="1:20" ht="60" x14ac:dyDescent="0.25">
      <c r="A2542">
        <v>2540</v>
      </c>
      <c r="B2542" s="3" t="s">
        <v>5163</v>
      </c>
      <c r="C2542" s="3" t="s">
        <v>5164</v>
      </c>
      <c r="D2542" s="12">
        <v>2500</v>
      </c>
      <c r="E2542" s="12">
        <v>2585</v>
      </c>
      <c r="F2542" t="s">
        <v>16</v>
      </c>
      <c r="G2542" t="s">
        <v>17</v>
      </c>
      <c r="H2542" t="s">
        <v>18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5126</v>
      </c>
      <c r="O2542" s="8">
        <f>E2542/D2542*100</f>
        <v>103.4</v>
      </c>
      <c r="P2542" s="12">
        <f>E2542/L2542</f>
        <v>95.740740740740748</v>
      </c>
      <c r="Q2542" t="str">
        <f>LEFT(N2542,SEARCH("/",N2542,1)-1)</f>
        <v>music</v>
      </c>
      <c r="R2542" t="str">
        <f>RIGHT(N2542,LEN(N2542)-SEARCH("/",N2542,1))</f>
        <v>classical music</v>
      </c>
      <c r="S2542" s="15">
        <f t="shared" si="78"/>
        <v>40785.675011574072</v>
      </c>
      <c r="T2542" s="15">
        <f t="shared" si="79"/>
        <v>40845.675011574072</v>
      </c>
    </row>
    <row r="2543" spans="1:20" ht="60" x14ac:dyDescent="0.25">
      <c r="A2543">
        <v>2541</v>
      </c>
      <c r="B2543" s="3" t="s">
        <v>5165</v>
      </c>
      <c r="C2543" s="3" t="s">
        <v>5166</v>
      </c>
      <c r="D2543" s="12">
        <v>3500</v>
      </c>
      <c r="E2543" s="12">
        <v>3746</v>
      </c>
      <c r="F2543" t="s">
        <v>16</v>
      </c>
      <c r="G2543" t="s">
        <v>24</v>
      </c>
      <c r="H2543" t="s">
        <v>25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5126</v>
      </c>
      <c r="O2543" s="8">
        <f>E2543/D2543*100</f>
        <v>107.02857142857142</v>
      </c>
      <c r="P2543" s="12">
        <f>E2543/L2543</f>
        <v>59.460317460317462</v>
      </c>
      <c r="Q2543" t="str">
        <f>LEFT(N2543,SEARCH("/",N2543,1)-1)</f>
        <v>music</v>
      </c>
      <c r="R2543" t="str">
        <f>RIGHT(N2543,LEN(N2543)-SEARCH("/",N2543,1))</f>
        <v>classical music</v>
      </c>
      <c r="S2543" s="15">
        <f t="shared" si="78"/>
        <v>41483.449282407404</v>
      </c>
      <c r="T2543" s="15">
        <f t="shared" si="79"/>
        <v>41543.449282407404</v>
      </c>
    </row>
    <row r="2544" spans="1:20" ht="45" x14ac:dyDescent="0.25">
      <c r="A2544">
        <v>2542</v>
      </c>
      <c r="B2544" s="3" t="s">
        <v>5167</v>
      </c>
      <c r="C2544" s="3" t="s">
        <v>5168</v>
      </c>
      <c r="D2544" s="12">
        <v>700</v>
      </c>
      <c r="E2544" s="12">
        <v>725</v>
      </c>
      <c r="F2544" t="s">
        <v>16</v>
      </c>
      <c r="G2544" t="s">
        <v>17</v>
      </c>
      <c r="H2544" t="s">
        <v>18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5126</v>
      </c>
      <c r="O2544" s="8">
        <f>E2544/D2544*100</f>
        <v>103.57142857142858</v>
      </c>
      <c r="P2544" s="12">
        <f>E2544/L2544</f>
        <v>55.769230769230766</v>
      </c>
      <c r="Q2544" t="str">
        <f>LEFT(N2544,SEARCH("/",N2544,1)-1)</f>
        <v>music</v>
      </c>
      <c r="R2544" t="str">
        <f>RIGHT(N2544,LEN(N2544)-SEARCH("/",N2544,1))</f>
        <v>classical music</v>
      </c>
      <c r="S2544" s="15">
        <f t="shared" si="78"/>
        <v>41509.426585648151</v>
      </c>
      <c r="T2544" s="15">
        <f t="shared" si="79"/>
        <v>41548.165972222225</v>
      </c>
    </row>
    <row r="2545" spans="1:20" ht="60" x14ac:dyDescent="0.25">
      <c r="A2545">
        <v>2543</v>
      </c>
      <c r="B2545" s="3" t="s">
        <v>5169</v>
      </c>
      <c r="C2545" s="3" t="s">
        <v>5170</v>
      </c>
      <c r="D2545" s="12">
        <v>250</v>
      </c>
      <c r="E2545" s="12">
        <v>391</v>
      </c>
      <c r="F2545" t="s">
        <v>16</v>
      </c>
      <c r="G2545" t="s">
        <v>17</v>
      </c>
      <c r="H2545" t="s">
        <v>18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5126</v>
      </c>
      <c r="O2545" s="8">
        <f>E2545/D2545*100</f>
        <v>156.4</v>
      </c>
      <c r="P2545" s="12">
        <f>E2545/L2545</f>
        <v>30.076923076923077</v>
      </c>
      <c r="Q2545" t="str">
        <f>LEFT(N2545,SEARCH("/",N2545,1)-1)</f>
        <v>music</v>
      </c>
      <c r="R2545" t="str">
        <f>RIGHT(N2545,LEN(N2545)-SEARCH("/",N2545,1))</f>
        <v>classical music</v>
      </c>
      <c r="S2545" s="15">
        <f t="shared" si="78"/>
        <v>40514.107615740737</v>
      </c>
      <c r="T2545" s="15">
        <f t="shared" si="79"/>
        <v>40545.125</v>
      </c>
    </row>
    <row r="2546" spans="1:20" ht="45" x14ac:dyDescent="0.25">
      <c r="A2546">
        <v>2544</v>
      </c>
      <c r="B2546" s="3" t="s">
        <v>5171</v>
      </c>
      <c r="C2546" s="3" t="s">
        <v>5172</v>
      </c>
      <c r="D2546" s="12">
        <v>5000</v>
      </c>
      <c r="E2546" s="12">
        <v>5041</v>
      </c>
      <c r="F2546" t="s">
        <v>16</v>
      </c>
      <c r="G2546" t="s">
        <v>17</v>
      </c>
      <c r="H2546" t="s">
        <v>18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5126</v>
      </c>
      <c r="O2546" s="8">
        <f>E2546/D2546*100</f>
        <v>100.82</v>
      </c>
      <c r="P2546" s="12">
        <f>E2546/L2546</f>
        <v>88.438596491228068</v>
      </c>
      <c r="Q2546" t="str">
        <f>LEFT(N2546,SEARCH("/",N2546,1)-1)</f>
        <v>music</v>
      </c>
      <c r="R2546" t="str">
        <f>RIGHT(N2546,LEN(N2546)-SEARCH("/",N2546,1))</f>
        <v>classical music</v>
      </c>
      <c r="S2546" s="15">
        <f t="shared" si="78"/>
        <v>41068.520474537036</v>
      </c>
      <c r="T2546" s="15">
        <f t="shared" si="79"/>
        <v>41098.520474537036</v>
      </c>
    </row>
    <row r="2547" spans="1:20" ht="45" x14ac:dyDescent="0.25">
      <c r="A2547">
        <v>2545</v>
      </c>
      <c r="B2547" s="3" t="s">
        <v>5173</v>
      </c>
      <c r="C2547" s="3" t="s">
        <v>5174</v>
      </c>
      <c r="D2547" s="12">
        <v>2000</v>
      </c>
      <c r="E2547" s="12">
        <v>3906</v>
      </c>
      <c r="F2547" t="s">
        <v>16</v>
      </c>
      <c r="G2547" t="s">
        <v>17</v>
      </c>
      <c r="H2547" t="s">
        <v>18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5126</v>
      </c>
      <c r="O2547" s="8">
        <f>E2547/D2547*100</f>
        <v>195.3</v>
      </c>
      <c r="P2547" s="12">
        <f>E2547/L2547</f>
        <v>64.032786885245898</v>
      </c>
      <c r="Q2547" t="str">
        <f>LEFT(N2547,SEARCH("/",N2547,1)-1)</f>
        <v>music</v>
      </c>
      <c r="R2547" t="str">
        <f>RIGHT(N2547,LEN(N2547)-SEARCH("/",N2547,1))</f>
        <v>classical music</v>
      </c>
      <c r="S2547" s="15">
        <f t="shared" si="78"/>
        <v>42027.13817129629</v>
      </c>
      <c r="T2547" s="15">
        <f t="shared" si="79"/>
        <v>42062.020833333328</v>
      </c>
    </row>
    <row r="2548" spans="1:20" ht="45" x14ac:dyDescent="0.25">
      <c r="A2548">
        <v>2546</v>
      </c>
      <c r="B2548" s="3" t="s">
        <v>5175</v>
      </c>
      <c r="C2548" s="3" t="s">
        <v>5176</v>
      </c>
      <c r="D2548" s="12">
        <v>3500</v>
      </c>
      <c r="E2548" s="12">
        <v>3910</v>
      </c>
      <c r="F2548" t="s">
        <v>16</v>
      </c>
      <c r="G2548" t="s">
        <v>17</v>
      </c>
      <c r="H2548" t="s">
        <v>18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5126</v>
      </c>
      <c r="O2548" s="8">
        <f>E2548/D2548*100</f>
        <v>111.71428571428572</v>
      </c>
      <c r="P2548" s="12">
        <f>E2548/L2548</f>
        <v>60.153846153846153</v>
      </c>
      <c r="Q2548" t="str">
        <f>LEFT(N2548,SEARCH("/",N2548,1)-1)</f>
        <v>music</v>
      </c>
      <c r="R2548" t="str">
        <f>RIGHT(N2548,LEN(N2548)-SEARCH("/",N2548,1))</f>
        <v>classical music</v>
      </c>
      <c r="S2548" s="15">
        <f t="shared" si="78"/>
        <v>41524.858553240738</v>
      </c>
      <c r="T2548" s="15">
        <f t="shared" si="79"/>
        <v>41552.208333333336</v>
      </c>
    </row>
    <row r="2549" spans="1:20" ht="60" x14ac:dyDescent="0.25">
      <c r="A2549">
        <v>2547</v>
      </c>
      <c r="B2549" s="3" t="s">
        <v>5177</v>
      </c>
      <c r="C2549" s="3" t="s">
        <v>5178</v>
      </c>
      <c r="D2549" s="12">
        <v>5500</v>
      </c>
      <c r="E2549" s="12">
        <v>6592</v>
      </c>
      <c r="F2549" t="s">
        <v>16</v>
      </c>
      <c r="G2549" t="s">
        <v>17</v>
      </c>
      <c r="H2549" t="s">
        <v>18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5126</v>
      </c>
      <c r="O2549" s="8">
        <f>E2549/D2549*100</f>
        <v>119.85454545454546</v>
      </c>
      <c r="P2549" s="12">
        <f>E2549/L2549</f>
        <v>49.194029850746269</v>
      </c>
      <c r="Q2549" t="str">
        <f>LEFT(N2549,SEARCH("/",N2549,1)-1)</f>
        <v>music</v>
      </c>
      <c r="R2549" t="str">
        <f>RIGHT(N2549,LEN(N2549)-SEARCH("/",N2549,1))</f>
        <v>classical music</v>
      </c>
      <c r="S2549" s="15">
        <f t="shared" si="78"/>
        <v>40973.773182870369</v>
      </c>
      <c r="T2549" s="15">
        <f t="shared" si="79"/>
        <v>41003.731516203705</v>
      </c>
    </row>
    <row r="2550" spans="1:20" ht="60" x14ac:dyDescent="0.25">
      <c r="A2550">
        <v>2548</v>
      </c>
      <c r="B2550" s="3" t="s">
        <v>5179</v>
      </c>
      <c r="C2550" s="3" t="s">
        <v>5180</v>
      </c>
      <c r="D2550" s="12">
        <v>6000</v>
      </c>
      <c r="E2550" s="12">
        <v>6111</v>
      </c>
      <c r="F2550" t="s">
        <v>16</v>
      </c>
      <c r="G2550" t="s">
        <v>179</v>
      </c>
      <c r="H2550" t="s">
        <v>55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5126</v>
      </c>
      <c r="O2550" s="8">
        <f>E2550/D2550*100</f>
        <v>101.85</v>
      </c>
      <c r="P2550" s="12">
        <f>E2550/L2550</f>
        <v>165.16216216216216</v>
      </c>
      <c r="Q2550" t="str">
        <f>LEFT(N2550,SEARCH("/",N2550,1)-1)</f>
        <v>music</v>
      </c>
      <c r="R2550" t="str">
        <f>RIGHT(N2550,LEN(N2550)-SEARCH("/",N2550,1))</f>
        <v>classical music</v>
      </c>
      <c r="S2550" s="15">
        <f t="shared" si="78"/>
        <v>42618.625428240746</v>
      </c>
      <c r="T2550" s="15">
        <f t="shared" si="79"/>
        <v>42643.185416666667</v>
      </c>
    </row>
    <row r="2551" spans="1:20" ht="45" x14ac:dyDescent="0.25">
      <c r="A2551">
        <v>2549</v>
      </c>
      <c r="B2551" s="3" t="s">
        <v>5181</v>
      </c>
      <c r="C2551" s="3" t="s">
        <v>5182</v>
      </c>
      <c r="D2551" s="12">
        <v>1570</v>
      </c>
      <c r="E2551" s="12">
        <v>1614</v>
      </c>
      <c r="F2551" t="s">
        <v>16</v>
      </c>
      <c r="G2551" t="s">
        <v>24</v>
      </c>
      <c r="H2551" t="s">
        <v>25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5126</v>
      </c>
      <c r="O2551" s="8">
        <f>E2551/D2551*100</f>
        <v>102.80254777070064</v>
      </c>
      <c r="P2551" s="12">
        <f>E2551/L2551</f>
        <v>43.621621621621621</v>
      </c>
      <c r="Q2551" t="str">
        <f>LEFT(N2551,SEARCH("/",N2551,1)-1)</f>
        <v>music</v>
      </c>
      <c r="R2551" t="str">
        <f>RIGHT(N2551,LEN(N2551)-SEARCH("/",N2551,1))</f>
        <v>classical music</v>
      </c>
      <c r="S2551" s="15">
        <f t="shared" si="78"/>
        <v>41390.757754629631</v>
      </c>
      <c r="T2551" s="15">
        <f t="shared" si="79"/>
        <v>41425.708333333336</v>
      </c>
    </row>
    <row r="2552" spans="1:20" ht="60" x14ac:dyDescent="0.25">
      <c r="A2552">
        <v>2550</v>
      </c>
      <c r="B2552" s="3" t="s">
        <v>5183</v>
      </c>
      <c r="C2552" s="3" t="s">
        <v>5184</v>
      </c>
      <c r="D2552" s="12">
        <v>6500</v>
      </c>
      <c r="E2552" s="12">
        <v>6555</v>
      </c>
      <c r="F2552" t="s">
        <v>16</v>
      </c>
      <c r="G2552" t="s">
        <v>17</v>
      </c>
      <c r="H2552" t="s">
        <v>18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5126</v>
      </c>
      <c r="O2552" s="8">
        <f>E2552/D2552*100</f>
        <v>100.84615384615385</v>
      </c>
      <c r="P2552" s="12">
        <f>E2552/L2552</f>
        <v>43.7</v>
      </c>
      <c r="Q2552" t="str">
        <f>LEFT(N2552,SEARCH("/",N2552,1)-1)</f>
        <v>music</v>
      </c>
      <c r="R2552" t="str">
        <f>RIGHT(N2552,LEN(N2552)-SEARCH("/",N2552,1))</f>
        <v>classical music</v>
      </c>
      <c r="S2552" s="15">
        <f t="shared" si="78"/>
        <v>42228.634328703702</v>
      </c>
      <c r="T2552" s="15">
        <f t="shared" si="79"/>
        <v>42285.165972222225</v>
      </c>
    </row>
    <row r="2553" spans="1:20" ht="45" x14ac:dyDescent="0.25">
      <c r="A2553">
        <v>2551</v>
      </c>
      <c r="B2553" s="3" t="s">
        <v>5185</v>
      </c>
      <c r="C2553" s="3" t="s">
        <v>5186</v>
      </c>
      <c r="D2553" s="12">
        <v>3675</v>
      </c>
      <c r="E2553" s="12">
        <v>3775.5</v>
      </c>
      <c r="F2553" t="s">
        <v>16</v>
      </c>
      <c r="G2553" t="s">
        <v>17</v>
      </c>
      <c r="H2553" t="s">
        <v>18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5126</v>
      </c>
      <c r="O2553" s="8">
        <f>E2553/D2553*100</f>
        <v>102.73469387755102</v>
      </c>
      <c r="P2553" s="12">
        <f>E2553/L2553</f>
        <v>67.419642857142861</v>
      </c>
      <c r="Q2553" t="str">
        <f>LEFT(N2553,SEARCH("/",N2553,1)-1)</f>
        <v>music</v>
      </c>
      <c r="R2553" t="str">
        <f>RIGHT(N2553,LEN(N2553)-SEARCH("/",N2553,1))</f>
        <v>classical music</v>
      </c>
      <c r="S2553" s="15">
        <f t="shared" si="78"/>
        <v>40961.252141203702</v>
      </c>
      <c r="T2553" s="15">
        <f t="shared" si="79"/>
        <v>40989.866666666669</v>
      </c>
    </row>
    <row r="2554" spans="1:20" ht="60" x14ac:dyDescent="0.25">
      <c r="A2554">
        <v>2552</v>
      </c>
      <c r="B2554" s="3" t="s">
        <v>5187</v>
      </c>
      <c r="C2554" s="3" t="s">
        <v>5188</v>
      </c>
      <c r="D2554" s="12">
        <v>3000</v>
      </c>
      <c r="E2554" s="12">
        <v>3195</v>
      </c>
      <c r="F2554" t="s">
        <v>16</v>
      </c>
      <c r="G2554" t="s">
        <v>17</v>
      </c>
      <c r="H2554" t="s">
        <v>18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5126</v>
      </c>
      <c r="O2554" s="8">
        <f>E2554/D2554*100</f>
        <v>106.5</v>
      </c>
      <c r="P2554" s="12">
        <f>E2554/L2554</f>
        <v>177.5</v>
      </c>
      <c r="Q2554" t="str">
        <f>LEFT(N2554,SEARCH("/",N2554,1)-1)</f>
        <v>music</v>
      </c>
      <c r="R2554" t="str">
        <f>RIGHT(N2554,LEN(N2554)-SEARCH("/",N2554,1))</f>
        <v>classical music</v>
      </c>
      <c r="S2554" s="15">
        <f t="shared" si="78"/>
        <v>42769.809965277775</v>
      </c>
      <c r="T2554" s="15">
        <f t="shared" si="79"/>
        <v>42799.809965277775</v>
      </c>
    </row>
    <row r="2555" spans="1:20" ht="45" x14ac:dyDescent="0.25">
      <c r="A2555">
        <v>2553</v>
      </c>
      <c r="B2555" s="3" t="s">
        <v>5189</v>
      </c>
      <c r="C2555" s="3" t="s">
        <v>5190</v>
      </c>
      <c r="D2555" s="12">
        <v>1500</v>
      </c>
      <c r="E2555" s="12">
        <v>2333</v>
      </c>
      <c r="F2555" t="s">
        <v>16</v>
      </c>
      <c r="G2555" t="s">
        <v>17</v>
      </c>
      <c r="H2555" t="s">
        <v>18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5126</v>
      </c>
      <c r="O2555" s="8">
        <f>E2555/D2555*100</f>
        <v>155.53333333333333</v>
      </c>
      <c r="P2555" s="12">
        <f>E2555/L2555</f>
        <v>38.883333333333333</v>
      </c>
      <c r="Q2555" t="str">
        <f>LEFT(N2555,SEARCH("/",N2555,1)-1)</f>
        <v>music</v>
      </c>
      <c r="R2555" t="str">
        <f>RIGHT(N2555,LEN(N2555)-SEARCH("/",N2555,1))</f>
        <v>classical music</v>
      </c>
      <c r="S2555" s="15">
        <f t="shared" si="78"/>
        <v>41113.199155092596</v>
      </c>
      <c r="T2555" s="15">
        <f t="shared" si="79"/>
        <v>41173.199155092596</v>
      </c>
    </row>
    <row r="2556" spans="1:20" ht="60" x14ac:dyDescent="0.25">
      <c r="A2556">
        <v>2554</v>
      </c>
      <c r="B2556" s="3" t="s">
        <v>5191</v>
      </c>
      <c r="C2556" s="3" t="s">
        <v>5192</v>
      </c>
      <c r="D2556" s="12">
        <v>3000</v>
      </c>
      <c r="E2556" s="12">
        <v>3684</v>
      </c>
      <c r="F2556" t="s">
        <v>16</v>
      </c>
      <c r="G2556" t="s">
        <v>17</v>
      </c>
      <c r="H2556" t="s">
        <v>18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5126</v>
      </c>
      <c r="O2556" s="8">
        <f>E2556/D2556*100</f>
        <v>122.8</v>
      </c>
      <c r="P2556" s="12">
        <f>E2556/L2556</f>
        <v>54.985074626865675</v>
      </c>
      <c r="Q2556" t="str">
        <f>LEFT(N2556,SEARCH("/",N2556,1)-1)</f>
        <v>music</v>
      </c>
      <c r="R2556" t="str">
        <f>RIGHT(N2556,LEN(N2556)-SEARCH("/",N2556,1))</f>
        <v>classical music</v>
      </c>
      <c r="S2556" s="15">
        <f t="shared" si="78"/>
        <v>42125.078275462962</v>
      </c>
      <c r="T2556" s="15">
        <f t="shared" si="79"/>
        <v>42156.165972222225</v>
      </c>
    </row>
    <row r="2557" spans="1:20" ht="60" x14ac:dyDescent="0.25">
      <c r="A2557">
        <v>2555</v>
      </c>
      <c r="B2557" s="3" t="s">
        <v>5193</v>
      </c>
      <c r="C2557" s="3" t="s">
        <v>5194</v>
      </c>
      <c r="D2557" s="12">
        <v>2000</v>
      </c>
      <c r="E2557" s="12">
        <v>2147</v>
      </c>
      <c r="F2557" t="s">
        <v>16</v>
      </c>
      <c r="G2557" t="s">
        <v>17</v>
      </c>
      <c r="H2557" t="s">
        <v>18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5126</v>
      </c>
      <c r="O2557" s="8">
        <f>E2557/D2557*100</f>
        <v>107.35</v>
      </c>
      <c r="P2557" s="12">
        <f>E2557/L2557</f>
        <v>61.342857142857142</v>
      </c>
      <c r="Q2557" t="str">
        <f>LEFT(N2557,SEARCH("/",N2557,1)-1)</f>
        <v>music</v>
      </c>
      <c r="R2557" t="str">
        <f>RIGHT(N2557,LEN(N2557)-SEARCH("/",N2557,1))</f>
        <v>classical music</v>
      </c>
      <c r="S2557" s="15">
        <f t="shared" si="78"/>
        <v>41026.655011574076</v>
      </c>
      <c r="T2557" s="15">
        <f t="shared" si="79"/>
        <v>41057.655011574076</v>
      </c>
    </row>
    <row r="2558" spans="1:20" ht="60" x14ac:dyDescent="0.25">
      <c r="A2558">
        <v>2556</v>
      </c>
      <c r="B2558" s="3" t="s">
        <v>5195</v>
      </c>
      <c r="C2558" s="3" t="s">
        <v>5196</v>
      </c>
      <c r="D2558" s="12">
        <v>745</v>
      </c>
      <c r="E2558" s="12">
        <v>786</v>
      </c>
      <c r="F2558" t="s">
        <v>16</v>
      </c>
      <c r="G2558" t="s">
        <v>17</v>
      </c>
      <c r="H2558" t="s">
        <v>18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5126</v>
      </c>
      <c r="O2558" s="8">
        <f>E2558/D2558*100</f>
        <v>105.50335570469798</v>
      </c>
      <c r="P2558" s="12">
        <f>E2558/L2558</f>
        <v>23.117647058823529</v>
      </c>
      <c r="Q2558" t="str">
        <f>LEFT(N2558,SEARCH("/",N2558,1)-1)</f>
        <v>music</v>
      </c>
      <c r="R2558" t="str">
        <f>RIGHT(N2558,LEN(N2558)-SEARCH("/",N2558,1))</f>
        <v>classical music</v>
      </c>
      <c r="S2558" s="15">
        <f t="shared" si="78"/>
        <v>41222.991400462961</v>
      </c>
      <c r="T2558" s="15">
        <f t="shared" si="79"/>
        <v>41267.991400462961</v>
      </c>
    </row>
    <row r="2559" spans="1:20" ht="30" x14ac:dyDescent="0.25">
      <c r="A2559">
        <v>2557</v>
      </c>
      <c r="B2559" s="3" t="s">
        <v>5197</v>
      </c>
      <c r="C2559" s="3" t="s">
        <v>5198</v>
      </c>
      <c r="D2559" s="12">
        <v>900</v>
      </c>
      <c r="E2559" s="12">
        <v>1066</v>
      </c>
      <c r="F2559" t="s">
        <v>16</v>
      </c>
      <c r="G2559" t="s">
        <v>24</v>
      </c>
      <c r="H2559" t="s">
        <v>25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5126</v>
      </c>
      <c r="O2559" s="8">
        <f>E2559/D2559*100</f>
        <v>118.44444444444444</v>
      </c>
      <c r="P2559" s="12">
        <f>E2559/L2559</f>
        <v>29.611111111111111</v>
      </c>
      <c r="Q2559" t="str">
        <f>LEFT(N2559,SEARCH("/",N2559,1)-1)</f>
        <v>music</v>
      </c>
      <c r="R2559" t="str">
        <f>RIGHT(N2559,LEN(N2559)-SEARCH("/",N2559,1))</f>
        <v>classical music</v>
      </c>
      <c r="S2559" s="15">
        <f t="shared" si="78"/>
        <v>41744.745208333334</v>
      </c>
      <c r="T2559" s="15">
        <f t="shared" si="79"/>
        <v>41774.745208333334</v>
      </c>
    </row>
    <row r="2560" spans="1:20" ht="45" x14ac:dyDescent="0.25">
      <c r="A2560">
        <v>2558</v>
      </c>
      <c r="B2560" s="3" t="s">
        <v>5199</v>
      </c>
      <c r="C2560" s="3" t="s">
        <v>5200</v>
      </c>
      <c r="D2560" s="12">
        <v>1250</v>
      </c>
      <c r="E2560" s="12">
        <v>1361</v>
      </c>
      <c r="F2560" t="s">
        <v>16</v>
      </c>
      <c r="G2560" t="s">
        <v>50</v>
      </c>
      <c r="H2560" t="s">
        <v>51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5126</v>
      </c>
      <c r="O2560" s="8">
        <f>E2560/D2560*100</f>
        <v>108.88</v>
      </c>
      <c r="P2560" s="12">
        <f>E2560/L2560</f>
        <v>75.611111111111114</v>
      </c>
      <c r="Q2560" t="str">
        <f>LEFT(N2560,SEARCH("/",N2560,1)-1)</f>
        <v>music</v>
      </c>
      <c r="R2560" t="str">
        <f>RIGHT(N2560,LEN(N2560)-SEARCH("/",N2560,1))</f>
        <v>classical music</v>
      </c>
      <c r="S2560" s="15">
        <f t="shared" si="78"/>
        <v>42093.860023148154</v>
      </c>
      <c r="T2560" s="15">
        <f t="shared" si="79"/>
        <v>42125.582638888889</v>
      </c>
    </row>
    <row r="2561" spans="1:20" ht="60" x14ac:dyDescent="0.25">
      <c r="A2561">
        <v>2559</v>
      </c>
      <c r="B2561" s="3" t="s">
        <v>5201</v>
      </c>
      <c r="C2561" s="3" t="s">
        <v>5202</v>
      </c>
      <c r="D2561" s="12">
        <v>800</v>
      </c>
      <c r="E2561" s="12">
        <v>890</v>
      </c>
      <c r="F2561" t="s">
        <v>16</v>
      </c>
      <c r="G2561" t="s">
        <v>17</v>
      </c>
      <c r="H2561" t="s">
        <v>18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5126</v>
      </c>
      <c r="O2561" s="8">
        <f>E2561/D2561*100</f>
        <v>111.25</v>
      </c>
      <c r="P2561" s="12">
        <f>E2561/L2561</f>
        <v>35.6</v>
      </c>
      <c r="Q2561" t="str">
        <f>LEFT(N2561,SEARCH("/",N2561,1)-1)</f>
        <v>music</v>
      </c>
      <c r="R2561" t="str">
        <f>RIGHT(N2561,LEN(N2561)-SEARCH("/",N2561,1))</f>
        <v>classical music</v>
      </c>
      <c r="S2561" s="15">
        <f t="shared" si="78"/>
        <v>40829.873657407406</v>
      </c>
      <c r="T2561" s="15">
        <f t="shared" si="79"/>
        <v>40862.817361111112</v>
      </c>
    </row>
    <row r="2562" spans="1:20" ht="60" x14ac:dyDescent="0.25">
      <c r="A2562">
        <v>2560</v>
      </c>
      <c r="B2562" s="3" t="s">
        <v>5203</v>
      </c>
      <c r="C2562" s="3" t="s">
        <v>5204</v>
      </c>
      <c r="D2562" s="12">
        <v>3000</v>
      </c>
      <c r="E2562" s="12">
        <v>3003</v>
      </c>
      <c r="F2562" t="s">
        <v>16</v>
      </c>
      <c r="G2562" t="s">
        <v>24</v>
      </c>
      <c r="H2562" t="s">
        <v>25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5126</v>
      </c>
      <c r="O2562" s="8">
        <f>E2562/D2562*100</f>
        <v>100.1</v>
      </c>
      <c r="P2562" s="12">
        <f>E2562/L2562</f>
        <v>143</v>
      </c>
      <c r="Q2562" t="str">
        <f>LEFT(N2562,SEARCH("/",N2562,1)-1)</f>
        <v>music</v>
      </c>
      <c r="R2562" t="str">
        <f>RIGHT(N2562,LEN(N2562)-SEARCH("/",N2562,1))</f>
        <v>classical music</v>
      </c>
      <c r="S2562" s="15">
        <f t="shared" si="78"/>
        <v>42039.951087962967</v>
      </c>
      <c r="T2562" s="15">
        <f t="shared" si="79"/>
        <v>42069.951087962967</v>
      </c>
    </row>
    <row r="2563" spans="1:20" ht="60" x14ac:dyDescent="0.25">
      <c r="A2563">
        <v>2561</v>
      </c>
      <c r="B2563" s="3" t="s">
        <v>5205</v>
      </c>
      <c r="C2563" s="3" t="s">
        <v>5206</v>
      </c>
      <c r="D2563" s="12">
        <v>100000</v>
      </c>
      <c r="E2563" s="12">
        <v>0</v>
      </c>
      <c r="F2563" t="s">
        <v>272</v>
      </c>
      <c r="G2563" t="s">
        <v>159</v>
      </c>
      <c r="H2563" t="s">
        <v>160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2353</v>
      </c>
      <c r="O2563" s="8">
        <f>E2563/D2563*100</f>
        <v>0</v>
      </c>
      <c r="P2563" s="12" t="e">
        <f>E2563/L2563</f>
        <v>#DIV/0!</v>
      </c>
      <c r="Q2563" t="str">
        <f>LEFT(N2563,SEARCH("/",N2563,1)-1)</f>
        <v>food</v>
      </c>
      <c r="R2563" t="str">
        <f>RIGHT(N2563,LEN(N2563)-SEARCH("/",N2563,1))</f>
        <v>food trucks</v>
      </c>
      <c r="S2563" s="15">
        <f t="shared" ref="S2563:S2626" si="80">(((J2563/60)/60)/24)+DATE(1970,1,1)</f>
        <v>42260.528807870374</v>
      </c>
      <c r="T2563" s="15">
        <f t="shared" ref="T2563:T2626" si="81">(((I2563/60)/60)/24)+DATE(1970,1,1)</f>
        <v>42290.528807870374</v>
      </c>
    </row>
    <row r="2564" spans="1:20" ht="60" x14ac:dyDescent="0.25">
      <c r="A2564">
        <v>2562</v>
      </c>
      <c r="B2564" s="3" t="s">
        <v>5207</v>
      </c>
      <c r="C2564" s="3" t="s">
        <v>5208</v>
      </c>
      <c r="D2564" s="12">
        <v>10000</v>
      </c>
      <c r="E2564" s="12">
        <v>75</v>
      </c>
      <c r="F2564" t="s">
        <v>272</v>
      </c>
      <c r="G2564" t="s">
        <v>502</v>
      </c>
      <c r="H2564" t="s">
        <v>55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2353</v>
      </c>
      <c r="O2564" s="8">
        <f>E2564/D2564*100</f>
        <v>0.75</v>
      </c>
      <c r="P2564" s="12">
        <f>E2564/L2564</f>
        <v>25</v>
      </c>
      <c r="Q2564" t="str">
        <f>LEFT(N2564,SEARCH("/",N2564,1)-1)</f>
        <v>food</v>
      </c>
      <c r="R2564" t="str">
        <f>RIGHT(N2564,LEN(N2564)-SEARCH("/",N2564,1))</f>
        <v>food trucks</v>
      </c>
      <c r="S2564" s="15">
        <f t="shared" si="80"/>
        <v>42594.524756944447</v>
      </c>
      <c r="T2564" s="15">
        <f t="shared" si="81"/>
        <v>42654.524756944447</v>
      </c>
    </row>
    <row r="2565" spans="1:20" ht="30" x14ac:dyDescent="0.25">
      <c r="A2565">
        <v>2563</v>
      </c>
      <c r="B2565" s="3" t="s">
        <v>5209</v>
      </c>
      <c r="C2565" s="3" t="s">
        <v>5210</v>
      </c>
      <c r="D2565" s="12">
        <v>20000</v>
      </c>
      <c r="E2565" s="12">
        <v>0</v>
      </c>
      <c r="F2565" t="s">
        <v>272</v>
      </c>
      <c r="G2565" t="s">
        <v>17</v>
      </c>
      <c r="H2565" t="s">
        <v>18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2353</v>
      </c>
      <c r="O2565" s="8">
        <f>E2565/D2565*100</f>
        <v>0</v>
      </c>
      <c r="P2565" s="12" t="e">
        <f>E2565/L2565</f>
        <v>#DIV/0!</v>
      </c>
      <c r="Q2565" t="str">
        <f>LEFT(N2565,SEARCH("/",N2565,1)-1)</f>
        <v>food</v>
      </c>
      <c r="R2565" t="str">
        <f>RIGHT(N2565,LEN(N2565)-SEARCH("/",N2565,1))</f>
        <v>food trucks</v>
      </c>
      <c r="S2565" s="15">
        <f t="shared" si="80"/>
        <v>42155.139479166668</v>
      </c>
      <c r="T2565" s="15">
        <f t="shared" si="81"/>
        <v>42215.139479166668</v>
      </c>
    </row>
    <row r="2566" spans="1:20" ht="45" x14ac:dyDescent="0.25">
      <c r="A2566">
        <v>2564</v>
      </c>
      <c r="B2566" s="3" t="s">
        <v>5211</v>
      </c>
      <c r="C2566" s="3" t="s">
        <v>5212</v>
      </c>
      <c r="D2566" s="12">
        <v>40000</v>
      </c>
      <c r="E2566" s="12">
        <v>0</v>
      </c>
      <c r="F2566" t="s">
        <v>272</v>
      </c>
      <c r="G2566" t="s">
        <v>159</v>
      </c>
      <c r="H2566" t="s">
        <v>160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2353</v>
      </c>
      <c r="O2566" s="8">
        <f>E2566/D2566*100</f>
        <v>0</v>
      </c>
      <c r="P2566" s="12" t="e">
        <f>E2566/L2566</f>
        <v>#DIV/0!</v>
      </c>
      <c r="Q2566" t="str">
        <f>LEFT(N2566,SEARCH("/",N2566,1)-1)</f>
        <v>food</v>
      </c>
      <c r="R2566" t="str">
        <f>RIGHT(N2566,LEN(N2566)-SEARCH("/",N2566,1))</f>
        <v>food trucks</v>
      </c>
      <c r="S2566" s="15">
        <f t="shared" si="80"/>
        <v>41822.040497685186</v>
      </c>
      <c r="T2566" s="15">
        <f t="shared" si="81"/>
        <v>41852.040497685186</v>
      </c>
    </row>
    <row r="2567" spans="1:20" ht="45" x14ac:dyDescent="0.25">
      <c r="A2567">
        <v>2565</v>
      </c>
      <c r="B2567" s="3" t="s">
        <v>5213</v>
      </c>
      <c r="C2567" s="3" t="s">
        <v>5214</v>
      </c>
      <c r="D2567" s="12">
        <v>10000</v>
      </c>
      <c r="E2567" s="12">
        <v>100</v>
      </c>
      <c r="F2567" t="s">
        <v>272</v>
      </c>
      <c r="G2567" t="s">
        <v>17</v>
      </c>
      <c r="H2567" t="s">
        <v>18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2353</v>
      </c>
      <c r="O2567" s="8">
        <f>E2567/D2567*100</f>
        <v>1</v>
      </c>
      <c r="P2567" s="12">
        <f>E2567/L2567</f>
        <v>100</v>
      </c>
      <c r="Q2567" t="str">
        <f>LEFT(N2567,SEARCH("/",N2567,1)-1)</f>
        <v>food</v>
      </c>
      <c r="R2567" t="str">
        <f>RIGHT(N2567,LEN(N2567)-SEARCH("/",N2567,1))</f>
        <v>food trucks</v>
      </c>
      <c r="S2567" s="15">
        <f t="shared" si="80"/>
        <v>42440.650335648148</v>
      </c>
      <c r="T2567" s="15">
        <f t="shared" si="81"/>
        <v>42499.868055555555</v>
      </c>
    </row>
    <row r="2568" spans="1:20" ht="45" x14ac:dyDescent="0.25">
      <c r="A2568">
        <v>2566</v>
      </c>
      <c r="B2568" s="3" t="s">
        <v>5215</v>
      </c>
      <c r="C2568" s="3" t="s">
        <v>5216</v>
      </c>
      <c r="D2568" s="12">
        <v>35000</v>
      </c>
      <c r="E2568" s="12">
        <v>0</v>
      </c>
      <c r="F2568" t="s">
        <v>272</v>
      </c>
      <c r="G2568" t="s">
        <v>17</v>
      </c>
      <c r="H2568" t="s">
        <v>18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2353</v>
      </c>
      <c r="O2568" s="8">
        <f>E2568/D2568*100</f>
        <v>0</v>
      </c>
      <c r="P2568" s="12" t="e">
        <f>E2568/L2568</f>
        <v>#DIV/0!</v>
      </c>
      <c r="Q2568" t="str">
        <f>LEFT(N2568,SEARCH("/",N2568,1)-1)</f>
        <v>food</v>
      </c>
      <c r="R2568" t="str">
        <f>RIGHT(N2568,LEN(N2568)-SEARCH("/",N2568,1))</f>
        <v>food trucks</v>
      </c>
      <c r="S2568" s="15">
        <f t="shared" si="80"/>
        <v>41842.980879629627</v>
      </c>
      <c r="T2568" s="15">
        <f t="shared" si="81"/>
        <v>41872.980879629627</v>
      </c>
    </row>
    <row r="2569" spans="1:20" ht="45" x14ac:dyDescent="0.25">
      <c r="A2569">
        <v>2567</v>
      </c>
      <c r="B2569" s="3" t="s">
        <v>5217</v>
      </c>
      <c r="C2569" s="3" t="s">
        <v>5218</v>
      </c>
      <c r="D2569" s="12">
        <v>45000</v>
      </c>
      <c r="E2569" s="12">
        <v>120</v>
      </c>
      <c r="F2569" t="s">
        <v>272</v>
      </c>
      <c r="G2569" t="s">
        <v>17</v>
      </c>
      <c r="H2569" t="s">
        <v>18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2353</v>
      </c>
      <c r="O2569" s="8">
        <f>E2569/D2569*100</f>
        <v>0.26666666666666666</v>
      </c>
      <c r="P2569" s="12">
        <f>E2569/L2569</f>
        <v>60</v>
      </c>
      <c r="Q2569" t="str">
        <f>LEFT(N2569,SEARCH("/",N2569,1)-1)</f>
        <v>food</v>
      </c>
      <c r="R2569" t="str">
        <f>RIGHT(N2569,LEN(N2569)-SEARCH("/",N2569,1))</f>
        <v>food trucks</v>
      </c>
      <c r="S2569" s="15">
        <f t="shared" si="80"/>
        <v>42087.878912037035</v>
      </c>
      <c r="T2569" s="15">
        <f t="shared" si="81"/>
        <v>42117.878912037035</v>
      </c>
    </row>
    <row r="2570" spans="1:20" ht="60" x14ac:dyDescent="0.25">
      <c r="A2570">
        <v>2568</v>
      </c>
      <c r="B2570" s="3" t="s">
        <v>5219</v>
      </c>
      <c r="C2570" s="3" t="s">
        <v>5220</v>
      </c>
      <c r="D2570" s="12">
        <v>10000</v>
      </c>
      <c r="E2570" s="12">
        <v>50</v>
      </c>
      <c r="F2570" t="s">
        <v>272</v>
      </c>
      <c r="G2570" t="s">
        <v>24</v>
      </c>
      <c r="H2570" t="s">
        <v>25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2353</v>
      </c>
      <c r="O2570" s="8">
        <f>E2570/D2570*100</f>
        <v>0.5</v>
      </c>
      <c r="P2570" s="12">
        <f>E2570/L2570</f>
        <v>50</v>
      </c>
      <c r="Q2570" t="str">
        <f>LEFT(N2570,SEARCH("/",N2570,1)-1)</f>
        <v>food</v>
      </c>
      <c r="R2570" t="str">
        <f>RIGHT(N2570,LEN(N2570)-SEARCH("/",N2570,1))</f>
        <v>food trucks</v>
      </c>
      <c r="S2570" s="15">
        <f t="shared" si="80"/>
        <v>42584.666597222225</v>
      </c>
      <c r="T2570" s="15">
        <f t="shared" si="81"/>
        <v>42614.666597222225</v>
      </c>
    </row>
    <row r="2571" spans="1:20" ht="45" x14ac:dyDescent="0.25">
      <c r="A2571">
        <v>2569</v>
      </c>
      <c r="B2571" s="3" t="s">
        <v>5221</v>
      </c>
      <c r="C2571" s="3" t="s">
        <v>5222</v>
      </c>
      <c r="D2571" s="12">
        <v>6500</v>
      </c>
      <c r="E2571" s="12">
        <v>145</v>
      </c>
      <c r="F2571" t="s">
        <v>272</v>
      </c>
      <c r="G2571" t="s">
        <v>17</v>
      </c>
      <c r="H2571" t="s">
        <v>18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2353</v>
      </c>
      <c r="O2571" s="8">
        <f>E2571/D2571*100</f>
        <v>2.2307692307692308</v>
      </c>
      <c r="P2571" s="12">
        <f>E2571/L2571</f>
        <v>72.5</v>
      </c>
      <c r="Q2571" t="str">
        <f>LEFT(N2571,SEARCH("/",N2571,1)-1)</f>
        <v>food</v>
      </c>
      <c r="R2571" t="str">
        <f>RIGHT(N2571,LEN(N2571)-SEARCH("/",N2571,1))</f>
        <v>food trucks</v>
      </c>
      <c r="S2571" s="15">
        <f t="shared" si="80"/>
        <v>42234.105462962965</v>
      </c>
      <c r="T2571" s="15">
        <f t="shared" si="81"/>
        <v>42264.105462962965</v>
      </c>
    </row>
    <row r="2572" spans="1:20" ht="45" x14ac:dyDescent="0.25">
      <c r="A2572">
        <v>2570</v>
      </c>
      <c r="B2572" s="3" t="s">
        <v>5223</v>
      </c>
      <c r="C2572" s="3" t="s">
        <v>5224</v>
      </c>
      <c r="D2572" s="12">
        <v>7000</v>
      </c>
      <c r="E2572" s="12">
        <v>59</v>
      </c>
      <c r="F2572" t="s">
        <v>272</v>
      </c>
      <c r="G2572" t="s">
        <v>17</v>
      </c>
      <c r="H2572" t="s">
        <v>18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2353</v>
      </c>
      <c r="O2572" s="8">
        <f>E2572/D2572*100</f>
        <v>0.84285714285714297</v>
      </c>
      <c r="P2572" s="12">
        <f>E2572/L2572</f>
        <v>29.5</v>
      </c>
      <c r="Q2572" t="str">
        <f>LEFT(N2572,SEARCH("/",N2572,1)-1)</f>
        <v>food</v>
      </c>
      <c r="R2572" t="str">
        <f>RIGHT(N2572,LEN(N2572)-SEARCH("/",N2572,1))</f>
        <v>food trucks</v>
      </c>
      <c r="S2572" s="15">
        <f t="shared" si="80"/>
        <v>42744.903182870374</v>
      </c>
      <c r="T2572" s="15">
        <f t="shared" si="81"/>
        <v>42774.903182870374</v>
      </c>
    </row>
    <row r="2573" spans="1:20" ht="45" x14ac:dyDescent="0.25">
      <c r="A2573">
        <v>2571</v>
      </c>
      <c r="B2573" s="3" t="s">
        <v>5225</v>
      </c>
      <c r="C2573" s="3" t="s">
        <v>5226</v>
      </c>
      <c r="D2573" s="12">
        <v>100000</v>
      </c>
      <c r="E2573" s="12">
        <v>250</v>
      </c>
      <c r="F2573" t="s">
        <v>272</v>
      </c>
      <c r="G2573" t="s">
        <v>50</v>
      </c>
      <c r="H2573" t="s">
        <v>51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2353</v>
      </c>
      <c r="O2573" s="8">
        <f>E2573/D2573*100</f>
        <v>0.25</v>
      </c>
      <c r="P2573" s="12">
        <f>E2573/L2573</f>
        <v>62.5</v>
      </c>
      <c r="Q2573" t="str">
        <f>LEFT(N2573,SEARCH("/",N2573,1)-1)</f>
        <v>food</v>
      </c>
      <c r="R2573" t="str">
        <f>RIGHT(N2573,LEN(N2573)-SEARCH("/",N2573,1))</f>
        <v>food trucks</v>
      </c>
      <c r="S2573" s="15">
        <f t="shared" si="80"/>
        <v>42449.341678240744</v>
      </c>
      <c r="T2573" s="15">
        <f t="shared" si="81"/>
        <v>42509.341678240744</v>
      </c>
    </row>
    <row r="2574" spans="1:20" ht="45" x14ac:dyDescent="0.25">
      <c r="A2574">
        <v>2572</v>
      </c>
      <c r="B2574" s="3" t="s">
        <v>5227</v>
      </c>
      <c r="C2574" s="3" t="s">
        <v>5228</v>
      </c>
      <c r="D2574" s="12">
        <v>30000</v>
      </c>
      <c r="E2574" s="12">
        <v>0</v>
      </c>
      <c r="F2574" t="s">
        <v>272</v>
      </c>
      <c r="G2574" t="s">
        <v>17</v>
      </c>
      <c r="H2574" t="s">
        <v>18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2353</v>
      </c>
      <c r="O2574" s="8">
        <f>E2574/D2574*100</f>
        <v>0</v>
      </c>
      <c r="P2574" s="12" t="e">
        <f>E2574/L2574</f>
        <v>#DIV/0!</v>
      </c>
      <c r="Q2574" t="str">
        <f>LEFT(N2574,SEARCH("/",N2574,1)-1)</f>
        <v>food</v>
      </c>
      <c r="R2574" t="str">
        <f>RIGHT(N2574,LEN(N2574)-SEARCH("/",N2574,1))</f>
        <v>food trucks</v>
      </c>
      <c r="S2574" s="15">
        <f t="shared" si="80"/>
        <v>42077.119409722218</v>
      </c>
      <c r="T2574" s="15">
        <f t="shared" si="81"/>
        <v>42107.119409722218</v>
      </c>
    </row>
    <row r="2575" spans="1:20" ht="60" x14ac:dyDescent="0.25">
      <c r="A2575">
        <v>2573</v>
      </c>
      <c r="B2575" s="3" t="s">
        <v>5229</v>
      </c>
      <c r="C2575" s="3" t="s">
        <v>5230</v>
      </c>
      <c r="D2575" s="12">
        <v>8000</v>
      </c>
      <c r="E2575" s="12">
        <v>0</v>
      </c>
      <c r="F2575" t="s">
        <v>272</v>
      </c>
      <c r="G2575" t="s">
        <v>17</v>
      </c>
      <c r="H2575" t="s">
        <v>18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2353</v>
      </c>
      <c r="O2575" s="8">
        <f>E2575/D2575*100</f>
        <v>0</v>
      </c>
      <c r="P2575" s="12" t="e">
        <f>E2575/L2575</f>
        <v>#DIV/0!</v>
      </c>
      <c r="Q2575" t="str">
        <f>LEFT(N2575,SEARCH("/",N2575,1)-1)</f>
        <v>food</v>
      </c>
      <c r="R2575" t="str">
        <f>RIGHT(N2575,LEN(N2575)-SEARCH("/",N2575,1))</f>
        <v>food trucks</v>
      </c>
      <c r="S2575" s="15">
        <f t="shared" si="80"/>
        <v>41829.592002314814</v>
      </c>
      <c r="T2575" s="15">
        <f t="shared" si="81"/>
        <v>41874.592002314814</v>
      </c>
    </row>
    <row r="2576" spans="1:20" ht="60" x14ac:dyDescent="0.25">
      <c r="A2576">
        <v>2574</v>
      </c>
      <c r="B2576" s="3" t="s">
        <v>5231</v>
      </c>
      <c r="C2576" s="3" t="s">
        <v>5232</v>
      </c>
      <c r="D2576" s="12">
        <v>10000</v>
      </c>
      <c r="E2576" s="12">
        <v>0</v>
      </c>
      <c r="F2576" t="s">
        <v>272</v>
      </c>
      <c r="G2576" t="s">
        <v>17</v>
      </c>
      <c r="H2576" t="s">
        <v>18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2353</v>
      </c>
      <c r="O2576" s="8">
        <f>E2576/D2576*100</f>
        <v>0</v>
      </c>
      <c r="P2576" s="12" t="e">
        <f>E2576/L2576</f>
        <v>#DIV/0!</v>
      </c>
      <c r="Q2576" t="str">
        <f>LEFT(N2576,SEARCH("/",N2576,1)-1)</f>
        <v>food</v>
      </c>
      <c r="R2576" t="str">
        <f>RIGHT(N2576,LEN(N2576)-SEARCH("/",N2576,1))</f>
        <v>food trucks</v>
      </c>
      <c r="S2576" s="15">
        <f t="shared" si="80"/>
        <v>42487.825752314813</v>
      </c>
      <c r="T2576" s="15">
        <f t="shared" si="81"/>
        <v>42508.825752314813</v>
      </c>
    </row>
    <row r="2577" spans="1:20" ht="60" x14ac:dyDescent="0.25">
      <c r="A2577">
        <v>2575</v>
      </c>
      <c r="B2577" s="3" t="s">
        <v>5233</v>
      </c>
      <c r="C2577" s="3" t="s">
        <v>5234</v>
      </c>
      <c r="D2577" s="12">
        <v>85000</v>
      </c>
      <c r="E2577" s="12">
        <v>0</v>
      </c>
      <c r="F2577" t="s">
        <v>272</v>
      </c>
      <c r="G2577" t="s">
        <v>17</v>
      </c>
      <c r="H2577" t="s">
        <v>18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2353</v>
      </c>
      <c r="O2577" s="8">
        <f>E2577/D2577*100</f>
        <v>0</v>
      </c>
      <c r="P2577" s="12" t="e">
        <f>E2577/L2577</f>
        <v>#DIV/0!</v>
      </c>
      <c r="Q2577" t="str">
        <f>LEFT(N2577,SEARCH("/",N2577,1)-1)</f>
        <v>food</v>
      </c>
      <c r="R2577" t="str">
        <f>RIGHT(N2577,LEN(N2577)-SEARCH("/",N2577,1))</f>
        <v>food trucks</v>
      </c>
      <c r="S2577" s="15">
        <f t="shared" si="80"/>
        <v>41986.108726851846</v>
      </c>
      <c r="T2577" s="15">
        <f t="shared" si="81"/>
        <v>42016.108726851846</v>
      </c>
    </row>
    <row r="2578" spans="1:20" ht="30" x14ac:dyDescent="0.25">
      <c r="A2578">
        <v>2576</v>
      </c>
      <c r="B2578" s="3" t="s">
        <v>5235</v>
      </c>
      <c r="C2578" s="3" t="s">
        <v>5236</v>
      </c>
      <c r="D2578" s="12">
        <v>10000</v>
      </c>
      <c r="E2578" s="12">
        <v>0</v>
      </c>
      <c r="F2578" t="s">
        <v>272</v>
      </c>
      <c r="G2578" t="s">
        <v>17</v>
      </c>
      <c r="H2578" t="s">
        <v>18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2353</v>
      </c>
      <c r="O2578" s="8">
        <f>E2578/D2578*100</f>
        <v>0</v>
      </c>
      <c r="P2578" s="12" t="e">
        <f>E2578/L2578</f>
        <v>#DIV/0!</v>
      </c>
      <c r="Q2578" t="str">
        <f>LEFT(N2578,SEARCH("/",N2578,1)-1)</f>
        <v>food</v>
      </c>
      <c r="R2578" t="str">
        <f>RIGHT(N2578,LEN(N2578)-SEARCH("/",N2578,1))</f>
        <v>food trucks</v>
      </c>
      <c r="S2578" s="15">
        <f t="shared" si="80"/>
        <v>42060.00980324074</v>
      </c>
      <c r="T2578" s="15">
        <f t="shared" si="81"/>
        <v>42104.968136574069</v>
      </c>
    </row>
    <row r="2579" spans="1:20" ht="60" x14ac:dyDescent="0.25">
      <c r="A2579">
        <v>2577</v>
      </c>
      <c r="B2579" s="3" t="s">
        <v>5237</v>
      </c>
      <c r="C2579" s="3" t="s">
        <v>5238</v>
      </c>
      <c r="D2579" s="12">
        <v>15000</v>
      </c>
      <c r="E2579" s="12">
        <v>0</v>
      </c>
      <c r="F2579" t="s">
        <v>272</v>
      </c>
      <c r="G2579" t="s">
        <v>17</v>
      </c>
      <c r="H2579" t="s">
        <v>18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2353</v>
      </c>
      <c r="O2579" s="8">
        <f>E2579/D2579*100</f>
        <v>0</v>
      </c>
      <c r="P2579" s="12" t="e">
        <f>E2579/L2579</f>
        <v>#DIV/0!</v>
      </c>
      <c r="Q2579" t="str">
        <f>LEFT(N2579,SEARCH("/",N2579,1)-1)</f>
        <v>food</v>
      </c>
      <c r="R2579" t="str">
        <f>RIGHT(N2579,LEN(N2579)-SEARCH("/",N2579,1))</f>
        <v>food trucks</v>
      </c>
      <c r="S2579" s="15">
        <f t="shared" si="80"/>
        <v>41830.820567129631</v>
      </c>
      <c r="T2579" s="15">
        <f t="shared" si="81"/>
        <v>41855.820567129631</v>
      </c>
    </row>
    <row r="2580" spans="1:20" ht="60" x14ac:dyDescent="0.25">
      <c r="A2580">
        <v>2578</v>
      </c>
      <c r="B2580" s="3" t="s">
        <v>5239</v>
      </c>
      <c r="C2580" s="3" t="s">
        <v>5240</v>
      </c>
      <c r="D2580" s="12">
        <v>6000</v>
      </c>
      <c r="E2580" s="12">
        <v>0</v>
      </c>
      <c r="F2580" t="s">
        <v>272</v>
      </c>
      <c r="G2580" t="s">
        <v>17</v>
      </c>
      <c r="H2580" t="s">
        <v>18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2353</v>
      </c>
      <c r="O2580" s="8">
        <f>E2580/D2580*100</f>
        <v>0</v>
      </c>
      <c r="P2580" s="12" t="e">
        <f>E2580/L2580</f>
        <v>#DIV/0!</v>
      </c>
      <c r="Q2580" t="str">
        <f>LEFT(N2580,SEARCH("/",N2580,1)-1)</f>
        <v>food</v>
      </c>
      <c r="R2580" t="str">
        <f>RIGHT(N2580,LEN(N2580)-SEARCH("/",N2580,1))</f>
        <v>food trucks</v>
      </c>
      <c r="S2580" s="15">
        <f t="shared" si="80"/>
        <v>42238.022905092599</v>
      </c>
      <c r="T2580" s="15">
        <f t="shared" si="81"/>
        <v>42286.708333333328</v>
      </c>
    </row>
    <row r="2581" spans="1:20" ht="45" x14ac:dyDescent="0.25">
      <c r="A2581">
        <v>2579</v>
      </c>
      <c r="B2581" s="3" t="s">
        <v>5241</v>
      </c>
      <c r="C2581" s="3" t="s">
        <v>5242</v>
      </c>
      <c r="D2581" s="12">
        <v>200000</v>
      </c>
      <c r="E2581" s="12">
        <v>277</v>
      </c>
      <c r="F2581" t="s">
        <v>272</v>
      </c>
      <c r="G2581" t="s">
        <v>17</v>
      </c>
      <c r="H2581" t="s">
        <v>18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2353</v>
      </c>
      <c r="O2581" s="8">
        <f>E2581/D2581*100</f>
        <v>0.13849999999999998</v>
      </c>
      <c r="P2581" s="12">
        <f>E2581/L2581</f>
        <v>23.083333333333332</v>
      </c>
      <c r="Q2581" t="str">
        <f>LEFT(N2581,SEARCH("/",N2581,1)-1)</f>
        <v>food</v>
      </c>
      <c r="R2581" t="str">
        <f>RIGHT(N2581,LEN(N2581)-SEARCH("/",N2581,1))</f>
        <v>food trucks</v>
      </c>
      <c r="S2581" s="15">
        <f t="shared" si="80"/>
        <v>41837.829895833333</v>
      </c>
      <c r="T2581" s="15">
        <f t="shared" si="81"/>
        <v>41897.829895833333</v>
      </c>
    </row>
    <row r="2582" spans="1:20" ht="45" x14ac:dyDescent="0.25">
      <c r="A2582">
        <v>2580</v>
      </c>
      <c r="B2582" s="3" t="s">
        <v>5243</v>
      </c>
      <c r="C2582" s="3" t="s">
        <v>5244</v>
      </c>
      <c r="D2582" s="12">
        <v>8500</v>
      </c>
      <c r="E2582" s="12">
        <v>51</v>
      </c>
      <c r="F2582" t="s">
        <v>272</v>
      </c>
      <c r="G2582" t="s">
        <v>17</v>
      </c>
      <c r="H2582" t="s">
        <v>18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2353</v>
      </c>
      <c r="O2582" s="8">
        <f>E2582/D2582*100</f>
        <v>0.6</v>
      </c>
      <c r="P2582" s="12">
        <f>E2582/L2582</f>
        <v>25.5</v>
      </c>
      <c r="Q2582" t="str">
        <f>LEFT(N2582,SEARCH("/",N2582,1)-1)</f>
        <v>food</v>
      </c>
      <c r="R2582" t="str">
        <f>RIGHT(N2582,LEN(N2582)-SEARCH("/",N2582,1))</f>
        <v>food trucks</v>
      </c>
      <c r="S2582" s="15">
        <f t="shared" si="80"/>
        <v>42110.326423611114</v>
      </c>
      <c r="T2582" s="15">
        <f t="shared" si="81"/>
        <v>42140.125</v>
      </c>
    </row>
    <row r="2583" spans="1:20" ht="45" x14ac:dyDescent="0.25">
      <c r="A2583">
        <v>2581</v>
      </c>
      <c r="B2583" s="3" t="s">
        <v>5245</v>
      </c>
      <c r="C2583" s="3" t="s">
        <v>5246</v>
      </c>
      <c r="D2583" s="12">
        <v>5000</v>
      </c>
      <c r="E2583" s="12">
        <v>530</v>
      </c>
      <c r="F2583" t="s">
        <v>357</v>
      </c>
      <c r="G2583" t="s">
        <v>17</v>
      </c>
      <c r="H2583" t="s">
        <v>18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2353</v>
      </c>
      <c r="O2583" s="8">
        <f>E2583/D2583*100</f>
        <v>10.6</v>
      </c>
      <c r="P2583" s="12">
        <f>E2583/L2583</f>
        <v>48.18181818181818</v>
      </c>
      <c r="Q2583" t="str">
        <f>LEFT(N2583,SEARCH("/",N2583,1)-1)</f>
        <v>food</v>
      </c>
      <c r="R2583" t="str">
        <f>RIGHT(N2583,LEN(N2583)-SEARCH("/",N2583,1))</f>
        <v>food trucks</v>
      </c>
      <c r="S2583" s="15">
        <f t="shared" si="80"/>
        <v>42294.628449074073</v>
      </c>
      <c r="T2583" s="15">
        <f t="shared" si="81"/>
        <v>42324.670115740737</v>
      </c>
    </row>
    <row r="2584" spans="1:20" ht="30" x14ac:dyDescent="0.25">
      <c r="A2584">
        <v>2582</v>
      </c>
      <c r="B2584" s="3" t="s">
        <v>5247</v>
      </c>
      <c r="C2584" s="3" t="s">
        <v>5248</v>
      </c>
      <c r="D2584" s="12">
        <v>90000</v>
      </c>
      <c r="E2584" s="12">
        <v>1</v>
      </c>
      <c r="F2584" t="s">
        <v>357</v>
      </c>
      <c r="G2584" t="s">
        <v>17</v>
      </c>
      <c r="H2584" t="s">
        <v>18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2353</v>
      </c>
      <c r="O2584" s="8">
        <f>E2584/D2584*100</f>
        <v>1.1111111111111111E-3</v>
      </c>
      <c r="P2584" s="12">
        <f>E2584/L2584</f>
        <v>1</v>
      </c>
      <c r="Q2584" t="str">
        <f>LEFT(N2584,SEARCH("/",N2584,1)-1)</f>
        <v>food</v>
      </c>
      <c r="R2584" t="str">
        <f>RIGHT(N2584,LEN(N2584)-SEARCH("/",N2584,1))</f>
        <v>food trucks</v>
      </c>
      <c r="S2584" s="15">
        <f t="shared" si="80"/>
        <v>42642.988819444443</v>
      </c>
      <c r="T2584" s="15">
        <f t="shared" si="81"/>
        <v>42672.988819444443</v>
      </c>
    </row>
    <row r="2585" spans="1:20" ht="45" x14ac:dyDescent="0.25">
      <c r="A2585">
        <v>2583</v>
      </c>
      <c r="B2585" s="3" t="s">
        <v>5249</v>
      </c>
      <c r="C2585" s="3" t="s">
        <v>5250</v>
      </c>
      <c r="D2585" s="12">
        <v>1000</v>
      </c>
      <c r="E2585" s="12">
        <v>5</v>
      </c>
      <c r="F2585" t="s">
        <v>357</v>
      </c>
      <c r="G2585" t="s">
        <v>17</v>
      </c>
      <c r="H2585" t="s">
        <v>18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2353</v>
      </c>
      <c r="O2585" s="8">
        <f>E2585/D2585*100</f>
        <v>0.5</v>
      </c>
      <c r="P2585" s="12">
        <f>E2585/L2585</f>
        <v>1</v>
      </c>
      <c r="Q2585" t="str">
        <f>LEFT(N2585,SEARCH("/",N2585,1)-1)</f>
        <v>food</v>
      </c>
      <c r="R2585" t="str">
        <f>RIGHT(N2585,LEN(N2585)-SEARCH("/",N2585,1))</f>
        <v>food trucks</v>
      </c>
      <c r="S2585" s="15">
        <f t="shared" si="80"/>
        <v>42019.76944444445</v>
      </c>
      <c r="T2585" s="15">
        <f t="shared" si="81"/>
        <v>42079.727777777778</v>
      </c>
    </row>
    <row r="2586" spans="1:20" ht="45" x14ac:dyDescent="0.25">
      <c r="A2586">
        <v>2584</v>
      </c>
      <c r="B2586" s="3" t="s">
        <v>5251</v>
      </c>
      <c r="C2586" s="3" t="s">
        <v>5252</v>
      </c>
      <c r="D2586" s="12">
        <v>10000</v>
      </c>
      <c r="E2586" s="12">
        <v>0</v>
      </c>
      <c r="F2586" t="s">
        <v>357</v>
      </c>
      <c r="G2586" t="s">
        <v>17</v>
      </c>
      <c r="H2586" t="s">
        <v>18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2353</v>
      </c>
      <c r="O2586" s="8">
        <f>E2586/D2586*100</f>
        <v>0</v>
      </c>
      <c r="P2586" s="12" t="e">
        <f>E2586/L2586</f>
        <v>#DIV/0!</v>
      </c>
      <c r="Q2586" t="str">
        <f>LEFT(N2586,SEARCH("/",N2586,1)-1)</f>
        <v>food</v>
      </c>
      <c r="R2586" t="str">
        <f>RIGHT(N2586,LEN(N2586)-SEARCH("/",N2586,1))</f>
        <v>food trucks</v>
      </c>
      <c r="S2586" s="15">
        <f t="shared" si="80"/>
        <v>42140.173252314817</v>
      </c>
      <c r="T2586" s="15">
        <f t="shared" si="81"/>
        <v>42170.173252314817</v>
      </c>
    </row>
    <row r="2587" spans="1:20" ht="45" x14ac:dyDescent="0.25">
      <c r="A2587">
        <v>2585</v>
      </c>
      <c r="B2587" s="3" t="s">
        <v>5253</v>
      </c>
      <c r="C2587" s="3" t="s">
        <v>5254</v>
      </c>
      <c r="D2587" s="12">
        <v>30000</v>
      </c>
      <c r="E2587" s="12">
        <v>50</v>
      </c>
      <c r="F2587" t="s">
        <v>357</v>
      </c>
      <c r="G2587" t="s">
        <v>17</v>
      </c>
      <c r="H2587" t="s">
        <v>18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2353</v>
      </c>
      <c r="O2587" s="8">
        <f>E2587/D2587*100</f>
        <v>0.16666666666666669</v>
      </c>
      <c r="P2587" s="12">
        <f>E2587/L2587</f>
        <v>50</v>
      </c>
      <c r="Q2587" t="str">
        <f>LEFT(N2587,SEARCH("/",N2587,1)-1)</f>
        <v>food</v>
      </c>
      <c r="R2587" t="str">
        <f>RIGHT(N2587,LEN(N2587)-SEARCH("/",N2587,1))</f>
        <v>food trucks</v>
      </c>
      <c r="S2587" s="15">
        <f t="shared" si="80"/>
        <v>41795.963333333333</v>
      </c>
      <c r="T2587" s="15">
        <f t="shared" si="81"/>
        <v>41825.963333333333</v>
      </c>
    </row>
    <row r="2588" spans="1:20" ht="30" x14ac:dyDescent="0.25">
      <c r="A2588">
        <v>2586</v>
      </c>
      <c r="B2588" s="3" t="s">
        <v>5255</v>
      </c>
      <c r="C2588" s="3" t="s">
        <v>5256</v>
      </c>
      <c r="D2588" s="12">
        <v>3000</v>
      </c>
      <c r="E2588" s="12">
        <v>5</v>
      </c>
      <c r="F2588" t="s">
        <v>357</v>
      </c>
      <c r="G2588" t="s">
        <v>24</v>
      </c>
      <c r="H2588" t="s">
        <v>25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2353</v>
      </c>
      <c r="O2588" s="8">
        <f>E2588/D2588*100</f>
        <v>0.16666666666666669</v>
      </c>
      <c r="P2588" s="12">
        <f>E2588/L2588</f>
        <v>5</v>
      </c>
      <c r="Q2588" t="str">
        <f>LEFT(N2588,SEARCH("/",N2588,1)-1)</f>
        <v>food</v>
      </c>
      <c r="R2588" t="str">
        <f>RIGHT(N2588,LEN(N2588)-SEARCH("/",N2588,1))</f>
        <v>food trucks</v>
      </c>
      <c r="S2588" s="15">
        <f t="shared" si="80"/>
        <v>42333.330277777779</v>
      </c>
      <c r="T2588" s="15">
        <f t="shared" si="81"/>
        <v>42363.330277777779</v>
      </c>
    </row>
    <row r="2589" spans="1:20" ht="45" x14ac:dyDescent="0.25">
      <c r="A2589">
        <v>2587</v>
      </c>
      <c r="B2589" s="3" t="s">
        <v>5257</v>
      </c>
      <c r="C2589" s="3" t="s">
        <v>5258</v>
      </c>
      <c r="D2589" s="12">
        <v>50000</v>
      </c>
      <c r="E2589" s="12">
        <v>1217</v>
      </c>
      <c r="F2589" t="s">
        <v>357</v>
      </c>
      <c r="G2589" t="s">
        <v>17</v>
      </c>
      <c r="H2589" t="s">
        <v>18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2353</v>
      </c>
      <c r="O2589" s="8">
        <f>E2589/D2589*100</f>
        <v>2.4340000000000002</v>
      </c>
      <c r="P2589" s="12">
        <f>E2589/L2589</f>
        <v>202.83333333333334</v>
      </c>
      <c r="Q2589" t="str">
        <f>LEFT(N2589,SEARCH("/",N2589,1)-1)</f>
        <v>food</v>
      </c>
      <c r="R2589" t="str">
        <f>RIGHT(N2589,LEN(N2589)-SEARCH("/",N2589,1))</f>
        <v>food trucks</v>
      </c>
      <c r="S2589" s="15">
        <f t="shared" si="80"/>
        <v>42338.675381944442</v>
      </c>
      <c r="T2589" s="15">
        <f t="shared" si="81"/>
        <v>42368.675381944442</v>
      </c>
    </row>
    <row r="2590" spans="1:20" ht="60" x14ac:dyDescent="0.25">
      <c r="A2590">
        <v>2588</v>
      </c>
      <c r="B2590" s="3" t="s">
        <v>5259</v>
      </c>
      <c r="C2590" s="3" t="s">
        <v>5260</v>
      </c>
      <c r="D2590" s="12">
        <v>6000</v>
      </c>
      <c r="E2590" s="12">
        <v>233</v>
      </c>
      <c r="F2590" t="s">
        <v>357</v>
      </c>
      <c r="G2590" t="s">
        <v>17</v>
      </c>
      <c r="H2590" t="s">
        <v>18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2353</v>
      </c>
      <c r="O2590" s="8">
        <f>E2590/D2590*100</f>
        <v>3.8833333333333329</v>
      </c>
      <c r="P2590" s="12">
        <f>E2590/L2590</f>
        <v>29.125</v>
      </c>
      <c r="Q2590" t="str">
        <f>LEFT(N2590,SEARCH("/",N2590,1)-1)</f>
        <v>food</v>
      </c>
      <c r="R2590" t="str">
        <f>RIGHT(N2590,LEN(N2590)-SEARCH("/",N2590,1))</f>
        <v>food trucks</v>
      </c>
      <c r="S2590" s="15">
        <f t="shared" si="80"/>
        <v>42042.676226851851</v>
      </c>
      <c r="T2590" s="15">
        <f t="shared" si="81"/>
        <v>42094.551388888889</v>
      </c>
    </row>
    <row r="2591" spans="1:20" ht="60" x14ac:dyDescent="0.25">
      <c r="A2591">
        <v>2589</v>
      </c>
      <c r="B2591" s="3" t="s">
        <v>5261</v>
      </c>
      <c r="C2591" s="3" t="s">
        <v>5262</v>
      </c>
      <c r="D2591" s="12">
        <v>50000</v>
      </c>
      <c r="E2591" s="12">
        <v>5</v>
      </c>
      <c r="F2591" t="s">
        <v>357</v>
      </c>
      <c r="G2591" t="s">
        <v>309</v>
      </c>
      <c r="H2591" t="s">
        <v>310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2353</v>
      </c>
      <c r="O2591" s="8">
        <f>E2591/D2591*100</f>
        <v>0.01</v>
      </c>
      <c r="P2591" s="12">
        <f>E2591/L2591</f>
        <v>5</v>
      </c>
      <c r="Q2591" t="str">
        <f>LEFT(N2591,SEARCH("/",N2591,1)-1)</f>
        <v>food</v>
      </c>
      <c r="R2591" t="str">
        <f>RIGHT(N2591,LEN(N2591)-SEARCH("/",N2591,1))</f>
        <v>food trucks</v>
      </c>
      <c r="S2591" s="15">
        <f t="shared" si="80"/>
        <v>42422.536192129628</v>
      </c>
      <c r="T2591" s="15">
        <f t="shared" si="81"/>
        <v>42452.494525462964</v>
      </c>
    </row>
    <row r="2592" spans="1:20" ht="60" x14ac:dyDescent="0.25">
      <c r="A2592">
        <v>2590</v>
      </c>
      <c r="B2592" s="3" t="s">
        <v>5263</v>
      </c>
      <c r="C2592" s="3" t="s">
        <v>5264</v>
      </c>
      <c r="D2592" s="12">
        <v>3000</v>
      </c>
      <c r="E2592" s="12">
        <v>0</v>
      </c>
      <c r="F2592" t="s">
        <v>357</v>
      </c>
      <c r="G2592" t="s">
        <v>50</v>
      </c>
      <c r="H2592" t="s">
        <v>51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2353</v>
      </c>
      <c r="O2592" s="8">
        <f>E2592/D2592*100</f>
        <v>0</v>
      </c>
      <c r="P2592" s="12" t="e">
        <f>E2592/L2592</f>
        <v>#DIV/0!</v>
      </c>
      <c r="Q2592" t="str">
        <f>LEFT(N2592,SEARCH("/",N2592,1)-1)</f>
        <v>food</v>
      </c>
      <c r="R2592" t="str">
        <f>RIGHT(N2592,LEN(N2592)-SEARCH("/",N2592,1))</f>
        <v>food trucks</v>
      </c>
      <c r="S2592" s="15">
        <f t="shared" si="80"/>
        <v>42388.589085648149</v>
      </c>
      <c r="T2592" s="15">
        <f t="shared" si="81"/>
        <v>42395.589085648149</v>
      </c>
    </row>
    <row r="2593" spans="1:20" ht="60" x14ac:dyDescent="0.25">
      <c r="A2593">
        <v>2591</v>
      </c>
      <c r="B2593" s="3" t="s">
        <v>5265</v>
      </c>
      <c r="C2593" s="3" t="s">
        <v>5266</v>
      </c>
      <c r="D2593" s="12">
        <v>1500</v>
      </c>
      <c r="E2593" s="12">
        <v>26</v>
      </c>
      <c r="F2593" t="s">
        <v>357</v>
      </c>
      <c r="G2593" t="s">
        <v>17</v>
      </c>
      <c r="H2593" t="s">
        <v>18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2353</v>
      </c>
      <c r="O2593" s="8">
        <f>E2593/D2593*100</f>
        <v>1.7333333333333332</v>
      </c>
      <c r="P2593" s="12">
        <f>E2593/L2593</f>
        <v>13</v>
      </c>
      <c r="Q2593" t="str">
        <f>LEFT(N2593,SEARCH("/",N2593,1)-1)</f>
        <v>food</v>
      </c>
      <c r="R2593" t="str">
        <f>RIGHT(N2593,LEN(N2593)-SEARCH("/",N2593,1))</f>
        <v>food trucks</v>
      </c>
      <c r="S2593" s="15">
        <f t="shared" si="80"/>
        <v>42382.906527777777</v>
      </c>
      <c r="T2593" s="15">
        <f t="shared" si="81"/>
        <v>42442.864861111113</v>
      </c>
    </row>
    <row r="2594" spans="1:20" ht="60" x14ac:dyDescent="0.25">
      <c r="A2594">
        <v>2592</v>
      </c>
      <c r="B2594" s="3" t="s">
        <v>5267</v>
      </c>
      <c r="C2594" s="3" t="s">
        <v>5268</v>
      </c>
      <c r="D2594" s="12">
        <v>30000</v>
      </c>
      <c r="E2594" s="12">
        <v>50</v>
      </c>
      <c r="F2594" t="s">
        <v>357</v>
      </c>
      <c r="G2594" t="s">
        <v>17</v>
      </c>
      <c r="H2594" t="s">
        <v>18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2353</v>
      </c>
      <c r="O2594" s="8">
        <f>E2594/D2594*100</f>
        <v>0.16666666666666669</v>
      </c>
      <c r="P2594" s="12">
        <f>E2594/L2594</f>
        <v>50</v>
      </c>
      <c r="Q2594" t="str">
        <f>LEFT(N2594,SEARCH("/",N2594,1)-1)</f>
        <v>food</v>
      </c>
      <c r="R2594" t="str">
        <f>RIGHT(N2594,LEN(N2594)-SEARCH("/",N2594,1))</f>
        <v>food trucks</v>
      </c>
      <c r="S2594" s="15">
        <f t="shared" si="80"/>
        <v>41887.801168981481</v>
      </c>
      <c r="T2594" s="15">
        <f t="shared" si="81"/>
        <v>41917.801168981481</v>
      </c>
    </row>
    <row r="2595" spans="1:20" ht="45" x14ac:dyDescent="0.25">
      <c r="A2595">
        <v>2593</v>
      </c>
      <c r="B2595" s="3" t="s">
        <v>5269</v>
      </c>
      <c r="C2595" s="3" t="s">
        <v>5270</v>
      </c>
      <c r="D2595" s="12">
        <v>10000</v>
      </c>
      <c r="E2595" s="12">
        <v>0</v>
      </c>
      <c r="F2595" t="s">
        <v>357</v>
      </c>
      <c r="G2595" t="s">
        <v>17</v>
      </c>
      <c r="H2595" t="s">
        <v>18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2353</v>
      </c>
      <c r="O2595" s="8">
        <f>E2595/D2595*100</f>
        <v>0</v>
      </c>
      <c r="P2595" s="12" t="e">
        <f>E2595/L2595</f>
        <v>#DIV/0!</v>
      </c>
      <c r="Q2595" t="str">
        <f>LEFT(N2595,SEARCH("/",N2595,1)-1)</f>
        <v>food</v>
      </c>
      <c r="R2595" t="str">
        <f>RIGHT(N2595,LEN(N2595)-SEARCH("/",N2595,1))</f>
        <v>food trucks</v>
      </c>
      <c r="S2595" s="15">
        <f t="shared" si="80"/>
        <v>42089.84520833334</v>
      </c>
      <c r="T2595" s="15">
        <f t="shared" si="81"/>
        <v>42119.84520833334</v>
      </c>
    </row>
    <row r="2596" spans="1:20" ht="45" x14ac:dyDescent="0.25">
      <c r="A2596">
        <v>2594</v>
      </c>
      <c r="B2596" s="3" t="s">
        <v>5271</v>
      </c>
      <c r="C2596" s="3" t="s">
        <v>5272</v>
      </c>
      <c r="D2596" s="12">
        <v>80000</v>
      </c>
      <c r="E2596" s="12">
        <v>1</v>
      </c>
      <c r="F2596" t="s">
        <v>357</v>
      </c>
      <c r="G2596" t="s">
        <v>17</v>
      </c>
      <c r="H2596" t="s">
        <v>18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2353</v>
      </c>
      <c r="O2596" s="8">
        <f>E2596/D2596*100</f>
        <v>1.25E-3</v>
      </c>
      <c r="P2596" s="12">
        <f>E2596/L2596</f>
        <v>1</v>
      </c>
      <c r="Q2596" t="str">
        <f>LEFT(N2596,SEARCH("/",N2596,1)-1)</f>
        <v>food</v>
      </c>
      <c r="R2596" t="str">
        <f>RIGHT(N2596,LEN(N2596)-SEARCH("/",N2596,1))</f>
        <v>food trucks</v>
      </c>
      <c r="S2596" s="15">
        <f t="shared" si="80"/>
        <v>41828.967916666668</v>
      </c>
      <c r="T2596" s="15">
        <f t="shared" si="81"/>
        <v>41858.967916666668</v>
      </c>
    </row>
    <row r="2597" spans="1:20" ht="30" x14ac:dyDescent="0.25">
      <c r="A2597">
        <v>2595</v>
      </c>
      <c r="B2597" s="3" t="s">
        <v>5273</v>
      </c>
      <c r="C2597" s="3" t="s">
        <v>5274</v>
      </c>
      <c r="D2597" s="12">
        <v>15000</v>
      </c>
      <c r="E2597" s="12">
        <v>1825</v>
      </c>
      <c r="F2597" t="s">
        <v>357</v>
      </c>
      <c r="G2597" t="s">
        <v>17</v>
      </c>
      <c r="H2597" t="s">
        <v>18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2353</v>
      </c>
      <c r="O2597" s="8">
        <f>E2597/D2597*100</f>
        <v>12.166666666666668</v>
      </c>
      <c r="P2597" s="12">
        <f>E2597/L2597</f>
        <v>96.05263157894737</v>
      </c>
      <c r="Q2597" t="str">
        <f>LEFT(N2597,SEARCH("/",N2597,1)-1)</f>
        <v>food</v>
      </c>
      <c r="R2597" t="str">
        <f>RIGHT(N2597,LEN(N2597)-SEARCH("/",N2597,1))</f>
        <v>food trucks</v>
      </c>
      <c r="S2597" s="15">
        <f t="shared" si="80"/>
        <v>42760.244212962964</v>
      </c>
      <c r="T2597" s="15">
        <f t="shared" si="81"/>
        <v>42790.244212962964</v>
      </c>
    </row>
    <row r="2598" spans="1:20" ht="60" x14ac:dyDescent="0.25">
      <c r="A2598">
        <v>2596</v>
      </c>
      <c r="B2598" s="3" t="s">
        <v>5275</v>
      </c>
      <c r="C2598" s="3" t="s">
        <v>5276</v>
      </c>
      <c r="D2598" s="12">
        <v>35000</v>
      </c>
      <c r="E2598" s="12">
        <v>8256</v>
      </c>
      <c r="F2598" t="s">
        <v>357</v>
      </c>
      <c r="G2598" t="s">
        <v>159</v>
      </c>
      <c r="H2598" t="s">
        <v>160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2353</v>
      </c>
      <c r="O2598" s="8">
        <f>E2598/D2598*100</f>
        <v>23.588571428571427</v>
      </c>
      <c r="P2598" s="12">
        <f>E2598/L2598</f>
        <v>305.77777777777777</v>
      </c>
      <c r="Q2598" t="str">
        <f>LEFT(N2598,SEARCH("/",N2598,1)-1)</f>
        <v>food</v>
      </c>
      <c r="R2598" t="str">
        <f>RIGHT(N2598,LEN(N2598)-SEARCH("/",N2598,1))</f>
        <v>food trucks</v>
      </c>
      <c r="S2598" s="15">
        <f t="shared" si="80"/>
        <v>41828.664456018516</v>
      </c>
      <c r="T2598" s="15">
        <f t="shared" si="81"/>
        <v>41858.664456018516</v>
      </c>
    </row>
    <row r="2599" spans="1:20" ht="45" x14ac:dyDescent="0.25">
      <c r="A2599">
        <v>2597</v>
      </c>
      <c r="B2599" s="3" t="s">
        <v>5277</v>
      </c>
      <c r="C2599" s="3" t="s">
        <v>5278</v>
      </c>
      <c r="D2599" s="12">
        <v>1500</v>
      </c>
      <c r="E2599" s="12">
        <v>85</v>
      </c>
      <c r="F2599" t="s">
        <v>357</v>
      </c>
      <c r="G2599" t="s">
        <v>24</v>
      </c>
      <c r="H2599" t="s">
        <v>25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2353</v>
      </c>
      <c r="O2599" s="8">
        <f>E2599/D2599*100</f>
        <v>5.6666666666666661</v>
      </c>
      <c r="P2599" s="12">
        <f>E2599/L2599</f>
        <v>12.142857142857142</v>
      </c>
      <c r="Q2599" t="str">
        <f>LEFT(N2599,SEARCH("/",N2599,1)-1)</f>
        <v>food</v>
      </c>
      <c r="R2599" t="str">
        <f>RIGHT(N2599,LEN(N2599)-SEARCH("/",N2599,1))</f>
        <v>food trucks</v>
      </c>
      <c r="S2599" s="15">
        <f t="shared" si="80"/>
        <v>42510.341631944444</v>
      </c>
      <c r="T2599" s="15">
        <f t="shared" si="81"/>
        <v>42540.341631944444</v>
      </c>
    </row>
    <row r="2600" spans="1:20" ht="45" x14ac:dyDescent="0.25">
      <c r="A2600">
        <v>2598</v>
      </c>
      <c r="B2600" s="3" t="s">
        <v>5279</v>
      </c>
      <c r="C2600" s="3" t="s">
        <v>5280</v>
      </c>
      <c r="D2600" s="12">
        <v>3000</v>
      </c>
      <c r="E2600" s="12">
        <v>1170</v>
      </c>
      <c r="F2600" t="s">
        <v>357</v>
      </c>
      <c r="G2600" t="s">
        <v>17</v>
      </c>
      <c r="H2600" t="s">
        <v>18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2353</v>
      </c>
      <c r="O2600" s="8">
        <f>E2600/D2600*100</f>
        <v>39</v>
      </c>
      <c r="P2600" s="12">
        <f>E2600/L2600</f>
        <v>83.571428571428569</v>
      </c>
      <c r="Q2600" t="str">
        <f>LEFT(N2600,SEARCH("/",N2600,1)-1)</f>
        <v>food</v>
      </c>
      <c r="R2600" t="str">
        <f>RIGHT(N2600,LEN(N2600)-SEARCH("/",N2600,1))</f>
        <v>food trucks</v>
      </c>
      <c r="S2600" s="15">
        <f t="shared" si="80"/>
        <v>42240.840289351851</v>
      </c>
      <c r="T2600" s="15">
        <f t="shared" si="81"/>
        <v>42270.840289351851</v>
      </c>
    </row>
    <row r="2601" spans="1:20" ht="45" x14ac:dyDescent="0.25">
      <c r="A2601">
        <v>2599</v>
      </c>
      <c r="B2601" s="3" t="s">
        <v>5281</v>
      </c>
      <c r="C2601" s="3" t="s">
        <v>5282</v>
      </c>
      <c r="D2601" s="12">
        <v>9041</v>
      </c>
      <c r="E2601" s="12">
        <v>90</v>
      </c>
      <c r="F2601" t="s">
        <v>357</v>
      </c>
      <c r="G2601" t="s">
        <v>17</v>
      </c>
      <c r="H2601" t="s">
        <v>18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2353</v>
      </c>
      <c r="O2601" s="8">
        <f>E2601/D2601*100</f>
        <v>0.99546510341776351</v>
      </c>
      <c r="P2601" s="12">
        <f>E2601/L2601</f>
        <v>18</v>
      </c>
      <c r="Q2601" t="str">
        <f>LEFT(N2601,SEARCH("/",N2601,1)-1)</f>
        <v>food</v>
      </c>
      <c r="R2601" t="str">
        <f>RIGHT(N2601,LEN(N2601)-SEARCH("/",N2601,1))</f>
        <v>food trucks</v>
      </c>
      <c r="S2601" s="15">
        <f t="shared" si="80"/>
        <v>41809.754016203704</v>
      </c>
      <c r="T2601" s="15">
        <f t="shared" si="81"/>
        <v>41854.754016203704</v>
      </c>
    </row>
    <row r="2602" spans="1:20" ht="45" x14ac:dyDescent="0.25">
      <c r="A2602">
        <v>2600</v>
      </c>
      <c r="B2602" s="3" t="s">
        <v>5283</v>
      </c>
      <c r="C2602" s="3" t="s">
        <v>5284</v>
      </c>
      <c r="D2602" s="12">
        <v>50000</v>
      </c>
      <c r="E2602" s="12">
        <v>3466</v>
      </c>
      <c r="F2602" t="s">
        <v>357</v>
      </c>
      <c r="G2602" t="s">
        <v>17</v>
      </c>
      <c r="H2602" t="s">
        <v>18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2353</v>
      </c>
      <c r="O2602" s="8">
        <f>E2602/D2602*100</f>
        <v>6.9320000000000004</v>
      </c>
      <c r="P2602" s="12">
        <f>E2602/L2602</f>
        <v>115.53333333333333</v>
      </c>
      <c r="Q2602" t="str">
        <f>LEFT(N2602,SEARCH("/",N2602,1)-1)</f>
        <v>food</v>
      </c>
      <c r="R2602" t="str">
        <f>RIGHT(N2602,LEN(N2602)-SEARCH("/",N2602,1))</f>
        <v>food trucks</v>
      </c>
      <c r="S2602" s="15">
        <f t="shared" si="80"/>
        <v>42394.900462962964</v>
      </c>
      <c r="T2602" s="15">
        <f t="shared" si="81"/>
        <v>42454.858796296292</v>
      </c>
    </row>
    <row r="2603" spans="1:20" ht="60" x14ac:dyDescent="0.25">
      <c r="A2603">
        <v>2601</v>
      </c>
      <c r="B2603" s="3" t="s">
        <v>5285</v>
      </c>
      <c r="C2603" s="3" t="s">
        <v>5286</v>
      </c>
      <c r="D2603" s="12">
        <v>500</v>
      </c>
      <c r="E2603" s="12">
        <v>3307</v>
      </c>
      <c r="F2603" t="s">
        <v>16</v>
      </c>
      <c r="G2603" t="s">
        <v>17</v>
      </c>
      <c r="H2603" t="s">
        <v>18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5287</v>
      </c>
      <c r="O2603" s="8">
        <f>E2603/D2603*100</f>
        <v>661.4</v>
      </c>
      <c r="P2603" s="12">
        <f>E2603/L2603</f>
        <v>21.900662251655628</v>
      </c>
      <c r="Q2603" t="str">
        <f>LEFT(N2603,SEARCH("/",N2603,1)-1)</f>
        <v>technology</v>
      </c>
      <c r="R2603" t="str">
        <f>RIGHT(N2603,LEN(N2603)-SEARCH("/",N2603,1))</f>
        <v>space exploration</v>
      </c>
      <c r="S2603" s="15">
        <f t="shared" si="80"/>
        <v>41150.902187499996</v>
      </c>
      <c r="T2603" s="15">
        <f t="shared" si="81"/>
        <v>41165.165972222225</v>
      </c>
    </row>
    <row r="2604" spans="1:20" ht="45" x14ac:dyDescent="0.25">
      <c r="A2604">
        <v>2602</v>
      </c>
      <c r="B2604" s="3" t="s">
        <v>5288</v>
      </c>
      <c r="C2604" s="3" t="s">
        <v>5289</v>
      </c>
      <c r="D2604" s="12">
        <v>12000</v>
      </c>
      <c r="E2604" s="12">
        <v>39131</v>
      </c>
      <c r="F2604" t="s">
        <v>16</v>
      </c>
      <c r="G2604" t="s">
        <v>17</v>
      </c>
      <c r="H2604" t="s">
        <v>18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5287</v>
      </c>
      <c r="O2604" s="8">
        <f>E2604/D2604*100</f>
        <v>326.0916666666667</v>
      </c>
      <c r="P2604" s="12">
        <f>E2604/L2604</f>
        <v>80.022494887525568</v>
      </c>
      <c r="Q2604" t="str">
        <f>LEFT(N2604,SEARCH("/",N2604,1)-1)</f>
        <v>technology</v>
      </c>
      <c r="R2604" t="str">
        <f>RIGHT(N2604,LEN(N2604)-SEARCH("/",N2604,1))</f>
        <v>space exploration</v>
      </c>
      <c r="S2604" s="15">
        <f t="shared" si="80"/>
        <v>41915.747314814813</v>
      </c>
      <c r="T2604" s="15">
        <f t="shared" si="81"/>
        <v>41955.888888888891</v>
      </c>
    </row>
    <row r="2605" spans="1:20" ht="30" x14ac:dyDescent="0.25">
      <c r="A2605">
        <v>2603</v>
      </c>
      <c r="B2605" s="3" t="s">
        <v>5290</v>
      </c>
      <c r="C2605" s="3" t="s">
        <v>5291</v>
      </c>
      <c r="D2605" s="12">
        <v>1750</v>
      </c>
      <c r="E2605" s="12">
        <v>1776</v>
      </c>
      <c r="F2605" t="s">
        <v>16</v>
      </c>
      <c r="G2605" t="s">
        <v>17</v>
      </c>
      <c r="H2605" t="s">
        <v>18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5287</v>
      </c>
      <c r="O2605" s="8">
        <f>E2605/D2605*100</f>
        <v>101.48571428571429</v>
      </c>
      <c r="P2605" s="12">
        <f>E2605/L2605</f>
        <v>35.520000000000003</v>
      </c>
      <c r="Q2605" t="str">
        <f>LEFT(N2605,SEARCH("/",N2605,1)-1)</f>
        <v>technology</v>
      </c>
      <c r="R2605" t="str">
        <f>RIGHT(N2605,LEN(N2605)-SEARCH("/",N2605,1))</f>
        <v>space exploration</v>
      </c>
      <c r="S2605" s="15">
        <f t="shared" si="80"/>
        <v>41617.912662037037</v>
      </c>
      <c r="T2605" s="15">
        <f t="shared" si="81"/>
        <v>41631.912662037037</v>
      </c>
    </row>
    <row r="2606" spans="1:20" ht="45" x14ac:dyDescent="0.25">
      <c r="A2606">
        <v>2604</v>
      </c>
      <c r="B2606" s="3" t="s">
        <v>5292</v>
      </c>
      <c r="C2606" s="3" t="s">
        <v>5293</v>
      </c>
      <c r="D2606" s="12">
        <v>20000</v>
      </c>
      <c r="E2606" s="12">
        <v>20843.599999999999</v>
      </c>
      <c r="F2606" t="s">
        <v>16</v>
      </c>
      <c r="G2606" t="s">
        <v>17</v>
      </c>
      <c r="H2606" t="s">
        <v>18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5287</v>
      </c>
      <c r="O2606" s="8">
        <f>E2606/D2606*100</f>
        <v>104.21799999999999</v>
      </c>
      <c r="P2606" s="12">
        <f>E2606/L2606</f>
        <v>64.933333333333323</v>
      </c>
      <c r="Q2606" t="str">
        <f>LEFT(N2606,SEARCH("/",N2606,1)-1)</f>
        <v>technology</v>
      </c>
      <c r="R2606" t="str">
        <f>RIGHT(N2606,LEN(N2606)-SEARCH("/",N2606,1))</f>
        <v>space exploration</v>
      </c>
      <c r="S2606" s="15">
        <f t="shared" si="80"/>
        <v>40998.051192129627</v>
      </c>
      <c r="T2606" s="15">
        <f t="shared" si="81"/>
        <v>41028.051192129627</v>
      </c>
    </row>
    <row r="2607" spans="1:20" ht="60" x14ac:dyDescent="0.25">
      <c r="A2607">
        <v>2605</v>
      </c>
      <c r="B2607" s="3" t="s">
        <v>5294</v>
      </c>
      <c r="C2607" s="3" t="s">
        <v>5295</v>
      </c>
      <c r="D2607" s="12">
        <v>100000</v>
      </c>
      <c r="E2607" s="12">
        <v>107421.57</v>
      </c>
      <c r="F2607" t="s">
        <v>16</v>
      </c>
      <c r="G2607" t="s">
        <v>17</v>
      </c>
      <c r="H2607" t="s">
        <v>18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5287</v>
      </c>
      <c r="O2607" s="8">
        <f>E2607/D2607*100</f>
        <v>107.42157000000002</v>
      </c>
      <c r="P2607" s="12">
        <f>E2607/L2607</f>
        <v>60.965703745743475</v>
      </c>
      <c r="Q2607" t="str">
        <f>LEFT(N2607,SEARCH("/",N2607,1)-1)</f>
        <v>technology</v>
      </c>
      <c r="R2607" t="str">
        <f>RIGHT(N2607,LEN(N2607)-SEARCH("/",N2607,1))</f>
        <v>space exploration</v>
      </c>
      <c r="S2607" s="15">
        <f t="shared" si="80"/>
        <v>42508.541550925926</v>
      </c>
      <c r="T2607" s="15">
        <f t="shared" si="81"/>
        <v>42538.541550925926</v>
      </c>
    </row>
    <row r="2608" spans="1:20" ht="75" x14ac:dyDescent="0.25">
      <c r="A2608">
        <v>2606</v>
      </c>
      <c r="B2608" s="3" t="s">
        <v>5296</v>
      </c>
      <c r="C2608" s="3" t="s">
        <v>5297</v>
      </c>
      <c r="D2608" s="12">
        <v>11000</v>
      </c>
      <c r="E2608" s="12">
        <v>12106</v>
      </c>
      <c r="F2608" t="s">
        <v>16</v>
      </c>
      <c r="G2608" t="s">
        <v>17</v>
      </c>
      <c r="H2608" t="s">
        <v>18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5287</v>
      </c>
      <c r="O2608" s="8">
        <f>E2608/D2608*100</f>
        <v>110.05454545454545</v>
      </c>
      <c r="P2608" s="12">
        <f>E2608/L2608</f>
        <v>31.444155844155844</v>
      </c>
      <c r="Q2608" t="str">
        <f>LEFT(N2608,SEARCH("/",N2608,1)-1)</f>
        <v>technology</v>
      </c>
      <c r="R2608" t="str">
        <f>RIGHT(N2608,LEN(N2608)-SEARCH("/",N2608,1))</f>
        <v>space exploration</v>
      </c>
      <c r="S2608" s="15">
        <f t="shared" si="80"/>
        <v>41726.712754629632</v>
      </c>
      <c r="T2608" s="15">
        <f t="shared" si="81"/>
        <v>41758.712754629632</v>
      </c>
    </row>
    <row r="2609" spans="1:20" ht="60" x14ac:dyDescent="0.25">
      <c r="A2609">
        <v>2607</v>
      </c>
      <c r="B2609" s="3" t="s">
        <v>5298</v>
      </c>
      <c r="C2609" s="3" t="s">
        <v>5299</v>
      </c>
      <c r="D2609" s="12">
        <v>8000</v>
      </c>
      <c r="E2609" s="12">
        <v>32616</v>
      </c>
      <c r="F2609" t="s">
        <v>16</v>
      </c>
      <c r="G2609" t="s">
        <v>17</v>
      </c>
      <c r="H2609" t="s">
        <v>18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5287</v>
      </c>
      <c r="O2609" s="8">
        <f>E2609/D2609*100</f>
        <v>407.7</v>
      </c>
      <c r="P2609" s="12">
        <f>E2609/L2609</f>
        <v>81.949748743718587</v>
      </c>
      <c r="Q2609" t="str">
        <f>LEFT(N2609,SEARCH("/",N2609,1)-1)</f>
        <v>technology</v>
      </c>
      <c r="R2609" t="str">
        <f>RIGHT(N2609,LEN(N2609)-SEARCH("/",N2609,1))</f>
        <v>space exploration</v>
      </c>
      <c r="S2609" s="15">
        <f t="shared" si="80"/>
        <v>42184.874675925923</v>
      </c>
      <c r="T2609" s="15">
        <f t="shared" si="81"/>
        <v>42228.083333333328</v>
      </c>
    </row>
    <row r="2610" spans="1:20" ht="45" x14ac:dyDescent="0.25">
      <c r="A2610">
        <v>2608</v>
      </c>
      <c r="B2610" s="3" t="s">
        <v>5300</v>
      </c>
      <c r="C2610" s="3" t="s">
        <v>5301</v>
      </c>
      <c r="D2610" s="12">
        <v>8000</v>
      </c>
      <c r="E2610" s="12">
        <v>17914</v>
      </c>
      <c r="F2610" t="s">
        <v>16</v>
      </c>
      <c r="G2610" t="s">
        <v>17</v>
      </c>
      <c r="H2610" t="s">
        <v>18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5287</v>
      </c>
      <c r="O2610" s="8">
        <f>E2610/D2610*100</f>
        <v>223.92500000000001</v>
      </c>
      <c r="P2610" s="12">
        <f>E2610/L2610</f>
        <v>58.92763157894737</v>
      </c>
      <c r="Q2610" t="str">
        <f>LEFT(N2610,SEARCH("/",N2610,1)-1)</f>
        <v>technology</v>
      </c>
      <c r="R2610" t="str">
        <f>RIGHT(N2610,LEN(N2610)-SEARCH("/",N2610,1))</f>
        <v>space exploration</v>
      </c>
      <c r="S2610" s="15">
        <f t="shared" si="80"/>
        <v>42767.801712962959</v>
      </c>
      <c r="T2610" s="15">
        <f t="shared" si="81"/>
        <v>42809</v>
      </c>
    </row>
    <row r="2611" spans="1:20" ht="60" x14ac:dyDescent="0.25">
      <c r="A2611">
        <v>2609</v>
      </c>
      <c r="B2611" s="3" t="s">
        <v>5302</v>
      </c>
      <c r="C2611" s="3" t="s">
        <v>5303</v>
      </c>
      <c r="D2611" s="12">
        <v>35000</v>
      </c>
      <c r="E2611" s="12">
        <v>106330.39</v>
      </c>
      <c r="F2611" t="s">
        <v>16</v>
      </c>
      <c r="G2611" t="s">
        <v>17</v>
      </c>
      <c r="H2611" t="s">
        <v>18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5287</v>
      </c>
      <c r="O2611" s="8">
        <f>E2611/D2611*100</f>
        <v>303.80111428571428</v>
      </c>
      <c r="P2611" s="12">
        <f>E2611/L2611</f>
        <v>157.29347633136095</v>
      </c>
      <c r="Q2611" t="str">
        <f>LEFT(N2611,SEARCH("/",N2611,1)-1)</f>
        <v>technology</v>
      </c>
      <c r="R2611" t="str">
        <f>RIGHT(N2611,LEN(N2611)-SEARCH("/",N2611,1))</f>
        <v>space exploration</v>
      </c>
      <c r="S2611" s="15">
        <f t="shared" si="80"/>
        <v>41075.237858796296</v>
      </c>
      <c r="T2611" s="15">
        <f t="shared" si="81"/>
        <v>41105.237858796296</v>
      </c>
    </row>
    <row r="2612" spans="1:20" ht="45" x14ac:dyDescent="0.25">
      <c r="A2612">
        <v>2610</v>
      </c>
      <c r="B2612" s="3" t="s">
        <v>5304</v>
      </c>
      <c r="C2612" s="3" t="s">
        <v>5305</v>
      </c>
      <c r="D2612" s="12">
        <v>22765</v>
      </c>
      <c r="E2612" s="12">
        <v>32172.66</v>
      </c>
      <c r="F2612" t="s">
        <v>16</v>
      </c>
      <c r="G2612" t="s">
        <v>17</v>
      </c>
      <c r="H2612" t="s">
        <v>18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5287</v>
      </c>
      <c r="O2612" s="8">
        <f>E2612/D2612*100</f>
        <v>141.3251043268175</v>
      </c>
      <c r="P2612" s="12">
        <f>E2612/L2612</f>
        <v>55.758509532062391</v>
      </c>
      <c r="Q2612" t="str">
        <f>LEFT(N2612,SEARCH("/",N2612,1)-1)</f>
        <v>technology</v>
      </c>
      <c r="R2612" t="str">
        <f>RIGHT(N2612,LEN(N2612)-SEARCH("/",N2612,1))</f>
        <v>space exploration</v>
      </c>
      <c r="S2612" s="15">
        <f t="shared" si="80"/>
        <v>42564.881076388891</v>
      </c>
      <c r="T2612" s="15">
        <f t="shared" si="81"/>
        <v>42604.290972222225</v>
      </c>
    </row>
    <row r="2613" spans="1:20" ht="60" x14ac:dyDescent="0.25">
      <c r="A2613">
        <v>2611</v>
      </c>
      <c r="B2613" s="3" t="s">
        <v>5306</v>
      </c>
      <c r="C2613" s="3" t="s">
        <v>5307</v>
      </c>
      <c r="D2613" s="12">
        <v>11000</v>
      </c>
      <c r="E2613" s="12">
        <v>306970</v>
      </c>
      <c r="F2613" t="s">
        <v>16</v>
      </c>
      <c r="G2613" t="s">
        <v>502</v>
      </c>
      <c r="H2613" t="s">
        <v>55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5287</v>
      </c>
      <c r="O2613" s="8">
        <f>E2613/D2613*100</f>
        <v>2790.6363636363635</v>
      </c>
      <c r="P2613" s="12">
        <f>E2613/L2613</f>
        <v>83.802893802893806</v>
      </c>
      <c r="Q2613" t="str">
        <f>LEFT(N2613,SEARCH("/",N2613,1)-1)</f>
        <v>technology</v>
      </c>
      <c r="R2613" t="str">
        <f>RIGHT(N2613,LEN(N2613)-SEARCH("/",N2613,1))</f>
        <v>space exploration</v>
      </c>
      <c r="S2613" s="15">
        <f t="shared" si="80"/>
        <v>42704.335810185185</v>
      </c>
      <c r="T2613" s="15">
        <f t="shared" si="81"/>
        <v>42737.957638888889</v>
      </c>
    </row>
    <row r="2614" spans="1:20" ht="45" x14ac:dyDescent="0.25">
      <c r="A2614">
        <v>2612</v>
      </c>
      <c r="B2614" s="3" t="s">
        <v>5308</v>
      </c>
      <c r="C2614" s="3" t="s">
        <v>5309</v>
      </c>
      <c r="D2614" s="12">
        <v>10000</v>
      </c>
      <c r="E2614" s="12">
        <v>17176.13</v>
      </c>
      <c r="F2614" t="s">
        <v>16</v>
      </c>
      <c r="G2614" t="s">
        <v>17</v>
      </c>
      <c r="H2614" t="s">
        <v>18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5287</v>
      </c>
      <c r="O2614" s="8">
        <f>E2614/D2614*100</f>
        <v>171.76130000000001</v>
      </c>
      <c r="P2614" s="12">
        <f>E2614/L2614</f>
        <v>58.422210884353746</v>
      </c>
      <c r="Q2614" t="str">
        <f>LEFT(N2614,SEARCH("/",N2614,1)-1)</f>
        <v>technology</v>
      </c>
      <c r="R2614" t="str">
        <f>RIGHT(N2614,LEN(N2614)-SEARCH("/",N2614,1))</f>
        <v>space exploration</v>
      </c>
      <c r="S2614" s="15">
        <f t="shared" si="80"/>
        <v>41982.143171296295</v>
      </c>
      <c r="T2614" s="15">
        <f t="shared" si="81"/>
        <v>42013.143171296295</v>
      </c>
    </row>
    <row r="2615" spans="1:20" ht="60" x14ac:dyDescent="0.25">
      <c r="A2615">
        <v>2613</v>
      </c>
      <c r="B2615" s="3" t="s">
        <v>5310</v>
      </c>
      <c r="C2615" s="3" t="s">
        <v>5311</v>
      </c>
      <c r="D2615" s="12">
        <v>7500</v>
      </c>
      <c r="E2615" s="12">
        <v>7576</v>
      </c>
      <c r="F2615" t="s">
        <v>16</v>
      </c>
      <c r="G2615" t="s">
        <v>17</v>
      </c>
      <c r="H2615" t="s">
        <v>18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5287</v>
      </c>
      <c r="O2615" s="8">
        <f>E2615/D2615*100</f>
        <v>101.01333333333334</v>
      </c>
      <c r="P2615" s="12">
        <f>E2615/L2615</f>
        <v>270.57142857142856</v>
      </c>
      <c r="Q2615" t="str">
        <f>LEFT(N2615,SEARCH("/",N2615,1)-1)</f>
        <v>technology</v>
      </c>
      <c r="R2615" t="str">
        <f>RIGHT(N2615,LEN(N2615)-SEARCH("/",N2615,1))</f>
        <v>space exploration</v>
      </c>
      <c r="S2615" s="15">
        <f t="shared" si="80"/>
        <v>41143.81821759259</v>
      </c>
      <c r="T2615" s="15">
        <f t="shared" si="81"/>
        <v>41173.81821759259</v>
      </c>
    </row>
    <row r="2616" spans="1:20" ht="60" x14ac:dyDescent="0.25">
      <c r="A2616">
        <v>2614</v>
      </c>
      <c r="B2616" s="3" t="s">
        <v>5312</v>
      </c>
      <c r="C2616" s="3" t="s">
        <v>5313</v>
      </c>
      <c r="D2616" s="12">
        <v>10500</v>
      </c>
      <c r="E2616" s="12">
        <v>10710</v>
      </c>
      <c r="F2616" t="s">
        <v>16</v>
      </c>
      <c r="G2616" t="s">
        <v>17</v>
      </c>
      <c r="H2616" t="s">
        <v>18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5287</v>
      </c>
      <c r="O2616" s="8">
        <f>E2616/D2616*100</f>
        <v>102</v>
      </c>
      <c r="P2616" s="12">
        <f>E2616/L2616</f>
        <v>107.1</v>
      </c>
      <c r="Q2616" t="str">
        <f>LEFT(N2616,SEARCH("/",N2616,1)-1)</f>
        <v>technology</v>
      </c>
      <c r="R2616" t="str">
        <f>RIGHT(N2616,LEN(N2616)-SEARCH("/",N2616,1))</f>
        <v>space exploration</v>
      </c>
      <c r="S2616" s="15">
        <f t="shared" si="80"/>
        <v>41730.708472222221</v>
      </c>
      <c r="T2616" s="15">
        <f t="shared" si="81"/>
        <v>41759.208333333336</v>
      </c>
    </row>
    <row r="2617" spans="1:20" ht="60" x14ac:dyDescent="0.25">
      <c r="A2617">
        <v>2615</v>
      </c>
      <c r="B2617" s="3" t="s">
        <v>5314</v>
      </c>
      <c r="C2617" s="3" t="s">
        <v>5315</v>
      </c>
      <c r="D2617" s="12">
        <v>2001</v>
      </c>
      <c r="E2617" s="12">
        <v>3397</v>
      </c>
      <c r="F2617" t="s">
        <v>16</v>
      </c>
      <c r="G2617" t="s">
        <v>24</v>
      </c>
      <c r="H2617" t="s">
        <v>25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5287</v>
      </c>
      <c r="O2617" s="8">
        <f>E2617/D2617*100</f>
        <v>169.76511744127936</v>
      </c>
      <c r="P2617" s="12">
        <f>E2617/L2617</f>
        <v>47.180555555555557</v>
      </c>
      <c r="Q2617" t="str">
        <f>LEFT(N2617,SEARCH("/",N2617,1)-1)</f>
        <v>technology</v>
      </c>
      <c r="R2617" t="str">
        <f>RIGHT(N2617,LEN(N2617)-SEARCH("/",N2617,1))</f>
        <v>space exploration</v>
      </c>
      <c r="S2617" s="15">
        <f t="shared" si="80"/>
        <v>42453.49726851852</v>
      </c>
      <c r="T2617" s="15">
        <f t="shared" si="81"/>
        <v>42490.5</v>
      </c>
    </row>
    <row r="2618" spans="1:20" ht="45" x14ac:dyDescent="0.25">
      <c r="A2618">
        <v>2616</v>
      </c>
      <c r="B2618" s="3" t="s">
        <v>5316</v>
      </c>
      <c r="C2618" s="3" t="s">
        <v>5317</v>
      </c>
      <c r="D2618" s="12">
        <v>25000</v>
      </c>
      <c r="E2618" s="12">
        <v>28633.5</v>
      </c>
      <c r="F2618" t="s">
        <v>16</v>
      </c>
      <c r="G2618" t="s">
        <v>17</v>
      </c>
      <c r="H2618" t="s">
        <v>18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5287</v>
      </c>
      <c r="O2618" s="8">
        <f>E2618/D2618*100</f>
        <v>114.53400000000001</v>
      </c>
      <c r="P2618" s="12">
        <f>E2618/L2618</f>
        <v>120.30882352941177</v>
      </c>
      <c r="Q2618" t="str">
        <f>LEFT(N2618,SEARCH("/",N2618,1)-1)</f>
        <v>technology</v>
      </c>
      <c r="R2618" t="str">
        <f>RIGHT(N2618,LEN(N2618)-SEARCH("/",N2618,1))</f>
        <v>space exploration</v>
      </c>
      <c r="S2618" s="15">
        <f t="shared" si="80"/>
        <v>42211.99454861111</v>
      </c>
      <c r="T2618" s="15">
        <f t="shared" si="81"/>
        <v>42241.99454861111</v>
      </c>
    </row>
    <row r="2619" spans="1:20" ht="60" x14ac:dyDescent="0.25">
      <c r="A2619">
        <v>2617</v>
      </c>
      <c r="B2619" s="3" t="s">
        <v>5318</v>
      </c>
      <c r="C2619" s="3" t="s">
        <v>5319</v>
      </c>
      <c r="D2619" s="12">
        <v>500</v>
      </c>
      <c r="E2619" s="12">
        <v>4388</v>
      </c>
      <c r="F2619" t="s">
        <v>16</v>
      </c>
      <c r="G2619" t="s">
        <v>17</v>
      </c>
      <c r="H2619" t="s">
        <v>18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5287</v>
      </c>
      <c r="O2619" s="8">
        <f>E2619/D2619*100</f>
        <v>877.6</v>
      </c>
      <c r="P2619" s="12">
        <f>E2619/L2619</f>
        <v>27.59748427672956</v>
      </c>
      <c r="Q2619" t="str">
        <f>LEFT(N2619,SEARCH("/",N2619,1)-1)</f>
        <v>technology</v>
      </c>
      <c r="R2619" t="str">
        <f>RIGHT(N2619,LEN(N2619)-SEARCH("/",N2619,1))</f>
        <v>space exploration</v>
      </c>
      <c r="S2619" s="15">
        <f t="shared" si="80"/>
        <v>41902.874432870369</v>
      </c>
      <c r="T2619" s="15">
        <f t="shared" si="81"/>
        <v>41932.874432870369</v>
      </c>
    </row>
    <row r="2620" spans="1:20" ht="30" x14ac:dyDescent="0.25">
      <c r="A2620">
        <v>2618</v>
      </c>
      <c r="B2620" s="3" t="s">
        <v>5320</v>
      </c>
      <c r="C2620" s="3" t="s">
        <v>5321</v>
      </c>
      <c r="D2620" s="12">
        <v>15000</v>
      </c>
      <c r="E2620" s="12">
        <v>15808</v>
      </c>
      <c r="F2620" t="s">
        <v>16</v>
      </c>
      <c r="G2620" t="s">
        <v>17</v>
      </c>
      <c r="H2620" t="s">
        <v>18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5287</v>
      </c>
      <c r="O2620" s="8">
        <f>E2620/D2620*100</f>
        <v>105.38666666666667</v>
      </c>
      <c r="P2620" s="12">
        <f>E2620/L2620</f>
        <v>205.2987012987013</v>
      </c>
      <c r="Q2620" t="str">
        <f>LEFT(N2620,SEARCH("/",N2620,1)-1)</f>
        <v>technology</v>
      </c>
      <c r="R2620" t="str">
        <f>RIGHT(N2620,LEN(N2620)-SEARCH("/",N2620,1))</f>
        <v>space exploration</v>
      </c>
      <c r="S2620" s="15">
        <f t="shared" si="80"/>
        <v>42279.792372685188</v>
      </c>
      <c r="T2620" s="15">
        <f t="shared" si="81"/>
        <v>42339.834039351852</v>
      </c>
    </row>
    <row r="2621" spans="1:20" ht="60" x14ac:dyDescent="0.25">
      <c r="A2621">
        <v>2619</v>
      </c>
      <c r="B2621" s="3" t="s">
        <v>5322</v>
      </c>
      <c r="C2621" s="3" t="s">
        <v>5323</v>
      </c>
      <c r="D2621" s="12">
        <v>1000</v>
      </c>
      <c r="E2621" s="12">
        <v>1884</v>
      </c>
      <c r="F2621" t="s">
        <v>16</v>
      </c>
      <c r="G2621" t="s">
        <v>17</v>
      </c>
      <c r="H2621" t="s">
        <v>18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5287</v>
      </c>
      <c r="O2621" s="8">
        <f>E2621/D2621*100</f>
        <v>188.39999999999998</v>
      </c>
      <c r="P2621" s="12">
        <f>E2621/L2621</f>
        <v>35.547169811320757</v>
      </c>
      <c r="Q2621" t="str">
        <f>LEFT(N2621,SEARCH("/",N2621,1)-1)</f>
        <v>technology</v>
      </c>
      <c r="R2621" t="str">
        <f>RIGHT(N2621,LEN(N2621)-SEARCH("/",N2621,1))</f>
        <v>space exploration</v>
      </c>
      <c r="S2621" s="15">
        <f t="shared" si="80"/>
        <v>42273.884305555555</v>
      </c>
      <c r="T2621" s="15">
        <f t="shared" si="81"/>
        <v>42300.458333333328</v>
      </c>
    </row>
    <row r="2622" spans="1:20" ht="60" x14ac:dyDescent="0.25">
      <c r="A2622">
        <v>2620</v>
      </c>
      <c r="B2622" s="3" t="s">
        <v>5324</v>
      </c>
      <c r="C2622" s="3" t="s">
        <v>5325</v>
      </c>
      <c r="D2622" s="12">
        <v>65000</v>
      </c>
      <c r="E2622" s="12">
        <v>93374</v>
      </c>
      <c r="F2622" t="s">
        <v>16</v>
      </c>
      <c r="G2622" t="s">
        <v>50</v>
      </c>
      <c r="H2622" t="s">
        <v>51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5287</v>
      </c>
      <c r="O2622" s="8">
        <f>E2622/D2622*100</f>
        <v>143.65230769230772</v>
      </c>
      <c r="P2622" s="12">
        <f>E2622/L2622</f>
        <v>74.639488409272587</v>
      </c>
      <c r="Q2622" t="str">
        <f>LEFT(N2622,SEARCH("/",N2622,1)-1)</f>
        <v>technology</v>
      </c>
      <c r="R2622" t="str">
        <f>RIGHT(N2622,LEN(N2622)-SEARCH("/",N2622,1))</f>
        <v>space exploration</v>
      </c>
      <c r="S2622" s="15">
        <f t="shared" si="80"/>
        <v>42251.16715277778</v>
      </c>
      <c r="T2622" s="15">
        <f t="shared" si="81"/>
        <v>42288.041666666672</v>
      </c>
    </row>
    <row r="2623" spans="1:20" ht="60" x14ac:dyDescent="0.25">
      <c r="A2623">
        <v>2621</v>
      </c>
      <c r="B2623" s="3" t="s">
        <v>5326</v>
      </c>
      <c r="C2623" s="3" t="s">
        <v>5327</v>
      </c>
      <c r="D2623" s="12">
        <v>15000</v>
      </c>
      <c r="E2623" s="12">
        <v>21882</v>
      </c>
      <c r="F2623" t="s">
        <v>16</v>
      </c>
      <c r="G2623" t="s">
        <v>17</v>
      </c>
      <c r="H2623" t="s">
        <v>18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5287</v>
      </c>
      <c r="O2623" s="8">
        <f>E2623/D2623*100</f>
        <v>145.88</v>
      </c>
      <c r="P2623" s="12">
        <f>E2623/L2623</f>
        <v>47.058064516129029</v>
      </c>
      <c r="Q2623" t="str">
        <f>LEFT(N2623,SEARCH("/",N2623,1)-1)</f>
        <v>technology</v>
      </c>
      <c r="R2623" t="str">
        <f>RIGHT(N2623,LEN(N2623)-SEARCH("/",N2623,1))</f>
        <v>space exploration</v>
      </c>
      <c r="S2623" s="15">
        <f t="shared" si="80"/>
        <v>42115.74754629629</v>
      </c>
      <c r="T2623" s="15">
        <f t="shared" si="81"/>
        <v>42145.74754629629</v>
      </c>
    </row>
    <row r="2624" spans="1:20" ht="60" x14ac:dyDescent="0.25">
      <c r="A2624">
        <v>2622</v>
      </c>
      <c r="B2624" s="3" t="s">
        <v>5328</v>
      </c>
      <c r="C2624" s="3" t="s">
        <v>5329</v>
      </c>
      <c r="D2624" s="12">
        <v>1500</v>
      </c>
      <c r="E2624" s="12">
        <v>1967.76</v>
      </c>
      <c r="F2624" t="s">
        <v>16</v>
      </c>
      <c r="G2624" t="s">
        <v>1224</v>
      </c>
      <c r="H2624" t="s">
        <v>55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5287</v>
      </c>
      <c r="O2624" s="8">
        <f>E2624/D2624*100</f>
        <v>131.184</v>
      </c>
      <c r="P2624" s="12">
        <f>E2624/L2624</f>
        <v>26.591351351351353</v>
      </c>
      <c r="Q2624" t="str">
        <f>LEFT(N2624,SEARCH("/",N2624,1)-1)</f>
        <v>technology</v>
      </c>
      <c r="R2624" t="str">
        <f>RIGHT(N2624,LEN(N2624)-SEARCH("/",N2624,1))</f>
        <v>space exploration</v>
      </c>
      <c r="S2624" s="15">
        <f t="shared" si="80"/>
        <v>42689.74324074074</v>
      </c>
      <c r="T2624" s="15">
        <f t="shared" si="81"/>
        <v>42734.74324074074</v>
      </c>
    </row>
    <row r="2625" spans="1:20" ht="60" x14ac:dyDescent="0.25">
      <c r="A2625">
        <v>2623</v>
      </c>
      <c r="B2625" s="3" t="s">
        <v>5330</v>
      </c>
      <c r="C2625" s="3" t="s">
        <v>5331</v>
      </c>
      <c r="D2625" s="12">
        <v>2000</v>
      </c>
      <c r="E2625" s="12">
        <v>2280</v>
      </c>
      <c r="F2625" t="s">
        <v>16</v>
      </c>
      <c r="G2625" t="s">
        <v>17</v>
      </c>
      <c r="H2625" t="s">
        <v>18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5287</v>
      </c>
      <c r="O2625" s="8">
        <f>E2625/D2625*100</f>
        <v>113.99999999999999</v>
      </c>
      <c r="P2625" s="12">
        <f>E2625/L2625</f>
        <v>36.774193548387096</v>
      </c>
      <c r="Q2625" t="str">
        <f>LEFT(N2625,SEARCH("/",N2625,1)-1)</f>
        <v>technology</v>
      </c>
      <c r="R2625" t="str">
        <f>RIGHT(N2625,LEN(N2625)-SEARCH("/",N2625,1))</f>
        <v>space exploration</v>
      </c>
      <c r="S2625" s="15">
        <f t="shared" si="80"/>
        <v>42692.256550925929</v>
      </c>
      <c r="T2625" s="15">
        <f t="shared" si="81"/>
        <v>42706.256550925929</v>
      </c>
    </row>
    <row r="2626" spans="1:20" ht="60" x14ac:dyDescent="0.25">
      <c r="A2626">
        <v>2624</v>
      </c>
      <c r="B2626" s="3" t="s">
        <v>5332</v>
      </c>
      <c r="C2626" s="3" t="s">
        <v>5333</v>
      </c>
      <c r="D2626" s="12">
        <v>8000</v>
      </c>
      <c r="E2626" s="12">
        <v>110353.65</v>
      </c>
      <c r="F2626" t="s">
        <v>16</v>
      </c>
      <c r="G2626" t="s">
        <v>17</v>
      </c>
      <c r="H2626" t="s">
        <v>18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5287</v>
      </c>
      <c r="O2626" s="8">
        <f>E2626/D2626*100</f>
        <v>1379.4206249999997</v>
      </c>
      <c r="P2626" s="12">
        <f>E2626/L2626</f>
        <v>31.820544982698959</v>
      </c>
      <c r="Q2626" t="str">
        <f>LEFT(N2626,SEARCH("/",N2626,1)-1)</f>
        <v>technology</v>
      </c>
      <c r="R2626" t="str">
        <f>RIGHT(N2626,LEN(N2626)-SEARCH("/",N2626,1))</f>
        <v>space exploration</v>
      </c>
      <c r="S2626" s="15">
        <f t="shared" si="80"/>
        <v>41144.42155092593</v>
      </c>
      <c r="T2626" s="15">
        <f t="shared" si="81"/>
        <v>41165.42155092593</v>
      </c>
    </row>
    <row r="2627" spans="1:20" ht="60" x14ac:dyDescent="0.25">
      <c r="A2627">
        <v>2625</v>
      </c>
      <c r="B2627" s="3" t="s">
        <v>5334</v>
      </c>
      <c r="C2627" s="3" t="s">
        <v>5335</v>
      </c>
      <c r="D2627" s="12">
        <v>150</v>
      </c>
      <c r="E2627" s="12">
        <v>1434</v>
      </c>
      <c r="F2627" t="s">
        <v>16</v>
      </c>
      <c r="G2627" t="s">
        <v>502</v>
      </c>
      <c r="H2627" t="s">
        <v>55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5287</v>
      </c>
      <c r="O2627" s="8">
        <f>E2627/D2627*100</f>
        <v>956</v>
      </c>
      <c r="P2627" s="12">
        <f>E2627/L2627</f>
        <v>27.576923076923077</v>
      </c>
      <c r="Q2627" t="str">
        <f>LEFT(N2627,SEARCH("/",N2627,1)-1)</f>
        <v>technology</v>
      </c>
      <c r="R2627" t="str">
        <f>RIGHT(N2627,LEN(N2627)-SEARCH("/",N2627,1))</f>
        <v>space exploration</v>
      </c>
      <c r="S2627" s="15">
        <f t="shared" ref="S2627:S2690" si="82">(((J2627/60)/60)/24)+DATE(1970,1,1)</f>
        <v>42658.810277777782</v>
      </c>
      <c r="T2627" s="15">
        <f t="shared" ref="T2627:T2690" si="83">(((I2627/60)/60)/24)+DATE(1970,1,1)</f>
        <v>42683.851944444439</v>
      </c>
    </row>
    <row r="2628" spans="1:20" ht="45" x14ac:dyDescent="0.25">
      <c r="A2628">
        <v>2626</v>
      </c>
      <c r="B2628" s="3" t="s">
        <v>5336</v>
      </c>
      <c r="C2628" s="3" t="s">
        <v>5337</v>
      </c>
      <c r="D2628" s="12">
        <v>2500</v>
      </c>
      <c r="E2628" s="12">
        <v>2800</v>
      </c>
      <c r="F2628" t="s">
        <v>16</v>
      </c>
      <c r="G2628" t="s">
        <v>17</v>
      </c>
      <c r="H2628" t="s">
        <v>18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5287</v>
      </c>
      <c r="O2628" s="8">
        <f>E2628/D2628*100</f>
        <v>112.00000000000001</v>
      </c>
      <c r="P2628" s="12">
        <f>E2628/L2628</f>
        <v>56</v>
      </c>
      <c r="Q2628" t="str">
        <f>LEFT(N2628,SEARCH("/",N2628,1)-1)</f>
        <v>technology</v>
      </c>
      <c r="R2628" t="str">
        <f>RIGHT(N2628,LEN(N2628)-SEARCH("/",N2628,1))</f>
        <v>space exploration</v>
      </c>
      <c r="S2628" s="15">
        <f t="shared" si="82"/>
        <v>42128.628113425926</v>
      </c>
      <c r="T2628" s="15">
        <f t="shared" si="83"/>
        <v>42158.628113425926</v>
      </c>
    </row>
    <row r="2629" spans="1:20" ht="60" x14ac:dyDescent="0.25">
      <c r="A2629">
        <v>2627</v>
      </c>
      <c r="B2629" s="3" t="s">
        <v>5338</v>
      </c>
      <c r="C2629" s="3" t="s">
        <v>5339</v>
      </c>
      <c r="D2629" s="12">
        <v>150</v>
      </c>
      <c r="E2629" s="12">
        <v>970</v>
      </c>
      <c r="F2629" t="s">
        <v>16</v>
      </c>
      <c r="G2629" t="s">
        <v>17</v>
      </c>
      <c r="H2629" t="s">
        <v>18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5287</v>
      </c>
      <c r="O2629" s="8">
        <f>E2629/D2629*100</f>
        <v>646.66666666666663</v>
      </c>
      <c r="P2629" s="12">
        <f>E2629/L2629</f>
        <v>21.555555555555557</v>
      </c>
      <c r="Q2629" t="str">
        <f>LEFT(N2629,SEARCH("/",N2629,1)-1)</f>
        <v>technology</v>
      </c>
      <c r="R2629" t="str">
        <f>RIGHT(N2629,LEN(N2629)-SEARCH("/",N2629,1))</f>
        <v>space exploration</v>
      </c>
      <c r="S2629" s="15">
        <f t="shared" si="82"/>
        <v>42304.829409722224</v>
      </c>
      <c r="T2629" s="15">
        <f t="shared" si="83"/>
        <v>42334.871076388896</v>
      </c>
    </row>
    <row r="2630" spans="1:20" ht="45" x14ac:dyDescent="0.25">
      <c r="A2630">
        <v>2628</v>
      </c>
      <c r="B2630" s="3" t="s">
        <v>5340</v>
      </c>
      <c r="C2630" s="3" t="s">
        <v>5341</v>
      </c>
      <c r="D2630" s="12">
        <v>839</v>
      </c>
      <c r="E2630" s="12">
        <v>926</v>
      </c>
      <c r="F2630" t="s">
        <v>16</v>
      </c>
      <c r="G2630" t="s">
        <v>17</v>
      </c>
      <c r="H2630" t="s">
        <v>18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5287</v>
      </c>
      <c r="O2630" s="8">
        <f>E2630/D2630*100</f>
        <v>110.36948748510132</v>
      </c>
      <c r="P2630" s="12">
        <f>E2630/L2630</f>
        <v>44.095238095238095</v>
      </c>
      <c r="Q2630" t="str">
        <f>LEFT(N2630,SEARCH("/",N2630,1)-1)</f>
        <v>technology</v>
      </c>
      <c r="R2630" t="str">
        <f>RIGHT(N2630,LEN(N2630)-SEARCH("/",N2630,1))</f>
        <v>space exploration</v>
      </c>
      <c r="S2630" s="15">
        <f t="shared" si="82"/>
        <v>41953.966053240743</v>
      </c>
      <c r="T2630" s="15">
        <f t="shared" si="83"/>
        <v>41973.966053240743</v>
      </c>
    </row>
    <row r="2631" spans="1:20" ht="45" x14ac:dyDescent="0.25">
      <c r="A2631">
        <v>2629</v>
      </c>
      <c r="B2631" s="3" t="s">
        <v>5342</v>
      </c>
      <c r="C2631" s="3" t="s">
        <v>5343</v>
      </c>
      <c r="D2631" s="12">
        <v>5000</v>
      </c>
      <c r="E2631" s="12">
        <v>6387</v>
      </c>
      <c r="F2631" t="s">
        <v>16</v>
      </c>
      <c r="G2631" t="s">
        <v>24</v>
      </c>
      <c r="H2631" t="s">
        <v>25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5287</v>
      </c>
      <c r="O2631" s="8">
        <f>E2631/D2631*100</f>
        <v>127.74000000000001</v>
      </c>
      <c r="P2631" s="12">
        <f>E2631/L2631</f>
        <v>63.87</v>
      </c>
      <c r="Q2631" t="str">
        <f>LEFT(N2631,SEARCH("/",N2631,1)-1)</f>
        <v>technology</v>
      </c>
      <c r="R2631" t="str">
        <f>RIGHT(N2631,LEN(N2631)-SEARCH("/",N2631,1))</f>
        <v>space exploration</v>
      </c>
      <c r="S2631" s="15">
        <f t="shared" si="82"/>
        <v>42108.538449074069</v>
      </c>
      <c r="T2631" s="15">
        <f t="shared" si="83"/>
        <v>42138.538449074069</v>
      </c>
    </row>
    <row r="2632" spans="1:20" ht="60" x14ac:dyDescent="0.25">
      <c r="A2632">
        <v>2630</v>
      </c>
      <c r="B2632" s="3" t="s">
        <v>5344</v>
      </c>
      <c r="C2632" s="3" t="s">
        <v>5345</v>
      </c>
      <c r="D2632" s="12">
        <v>2000</v>
      </c>
      <c r="E2632" s="12">
        <v>3158</v>
      </c>
      <c r="F2632" t="s">
        <v>16</v>
      </c>
      <c r="G2632" t="s">
        <v>50</v>
      </c>
      <c r="H2632" t="s">
        <v>51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5287</v>
      </c>
      <c r="O2632" s="8">
        <f>E2632/D2632*100</f>
        <v>157.9</v>
      </c>
      <c r="P2632" s="12">
        <f>E2632/L2632</f>
        <v>38.987654320987652</v>
      </c>
      <c r="Q2632" t="str">
        <f>LEFT(N2632,SEARCH("/",N2632,1)-1)</f>
        <v>technology</v>
      </c>
      <c r="R2632" t="str">
        <f>RIGHT(N2632,LEN(N2632)-SEARCH("/",N2632,1))</f>
        <v>space exploration</v>
      </c>
      <c r="S2632" s="15">
        <f t="shared" si="82"/>
        <v>42524.105462962965</v>
      </c>
      <c r="T2632" s="15">
        <f t="shared" si="83"/>
        <v>42551.416666666672</v>
      </c>
    </row>
    <row r="2633" spans="1:20" ht="45" x14ac:dyDescent="0.25">
      <c r="A2633">
        <v>2631</v>
      </c>
      <c r="B2633" s="3" t="s">
        <v>5346</v>
      </c>
      <c r="C2633" s="3" t="s">
        <v>5347</v>
      </c>
      <c r="D2633" s="12">
        <v>20000</v>
      </c>
      <c r="E2633" s="12">
        <v>22933.05</v>
      </c>
      <c r="F2633" t="s">
        <v>16</v>
      </c>
      <c r="G2633" t="s">
        <v>17</v>
      </c>
      <c r="H2633" t="s">
        <v>18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5287</v>
      </c>
      <c r="O2633" s="8">
        <f>E2633/D2633*100</f>
        <v>114.66525000000001</v>
      </c>
      <c r="P2633" s="12">
        <f>E2633/L2633</f>
        <v>80.185489510489504</v>
      </c>
      <c r="Q2633" t="str">
        <f>LEFT(N2633,SEARCH("/",N2633,1)-1)</f>
        <v>technology</v>
      </c>
      <c r="R2633" t="str">
        <f>RIGHT(N2633,LEN(N2633)-SEARCH("/",N2633,1))</f>
        <v>space exploration</v>
      </c>
      <c r="S2633" s="15">
        <f t="shared" si="82"/>
        <v>42218.169293981482</v>
      </c>
      <c r="T2633" s="15">
        <f t="shared" si="83"/>
        <v>42246.169293981482</v>
      </c>
    </row>
    <row r="2634" spans="1:20" ht="45" x14ac:dyDescent="0.25">
      <c r="A2634">
        <v>2632</v>
      </c>
      <c r="B2634" s="3" t="s">
        <v>5348</v>
      </c>
      <c r="C2634" s="3" t="s">
        <v>5349</v>
      </c>
      <c r="D2634" s="12">
        <v>1070</v>
      </c>
      <c r="E2634" s="12">
        <v>1466</v>
      </c>
      <c r="F2634" t="s">
        <v>16</v>
      </c>
      <c r="G2634" t="s">
        <v>17</v>
      </c>
      <c r="H2634" t="s">
        <v>18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5287</v>
      </c>
      <c r="O2634" s="8">
        <f>E2634/D2634*100</f>
        <v>137.00934579439252</v>
      </c>
      <c r="P2634" s="12">
        <f>E2634/L2634</f>
        <v>34.904761904761905</v>
      </c>
      <c r="Q2634" t="str">
        <f>LEFT(N2634,SEARCH("/",N2634,1)-1)</f>
        <v>technology</v>
      </c>
      <c r="R2634" t="str">
        <f>RIGHT(N2634,LEN(N2634)-SEARCH("/",N2634,1))</f>
        <v>space exploration</v>
      </c>
      <c r="S2634" s="15">
        <f t="shared" si="82"/>
        <v>42494.061793981484</v>
      </c>
      <c r="T2634" s="15">
        <f t="shared" si="83"/>
        <v>42519.061793981484</v>
      </c>
    </row>
    <row r="2635" spans="1:20" ht="60" x14ac:dyDescent="0.25">
      <c r="A2635">
        <v>2633</v>
      </c>
      <c r="B2635" s="3" t="s">
        <v>5350</v>
      </c>
      <c r="C2635" s="3" t="s">
        <v>5351</v>
      </c>
      <c r="D2635" s="12">
        <v>5000</v>
      </c>
      <c r="E2635" s="12">
        <v>17731</v>
      </c>
      <c r="F2635" t="s">
        <v>16</v>
      </c>
      <c r="G2635" t="s">
        <v>17</v>
      </c>
      <c r="H2635" t="s">
        <v>18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5287</v>
      </c>
      <c r="O2635" s="8">
        <f>E2635/D2635*100</f>
        <v>354.62</v>
      </c>
      <c r="P2635" s="12">
        <f>E2635/L2635</f>
        <v>89.100502512562812</v>
      </c>
      <c r="Q2635" t="str">
        <f>LEFT(N2635,SEARCH("/",N2635,1)-1)</f>
        <v>technology</v>
      </c>
      <c r="R2635" t="str">
        <f>RIGHT(N2635,LEN(N2635)-SEARCH("/",N2635,1))</f>
        <v>space exploration</v>
      </c>
      <c r="S2635" s="15">
        <f t="shared" si="82"/>
        <v>41667.823287037041</v>
      </c>
      <c r="T2635" s="15">
        <f t="shared" si="83"/>
        <v>41697.958333333336</v>
      </c>
    </row>
    <row r="2636" spans="1:20" ht="45" x14ac:dyDescent="0.25">
      <c r="A2636">
        <v>2634</v>
      </c>
      <c r="B2636" s="3" t="s">
        <v>5352</v>
      </c>
      <c r="C2636" s="3" t="s">
        <v>5353</v>
      </c>
      <c r="D2636" s="12">
        <v>930</v>
      </c>
      <c r="E2636" s="12">
        <v>986</v>
      </c>
      <c r="F2636" t="s">
        <v>16</v>
      </c>
      <c r="G2636" t="s">
        <v>17</v>
      </c>
      <c r="H2636" t="s">
        <v>18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5287</v>
      </c>
      <c r="O2636" s="8">
        <f>E2636/D2636*100</f>
        <v>106.02150537634409</v>
      </c>
      <c r="P2636" s="12">
        <f>E2636/L2636</f>
        <v>39.44</v>
      </c>
      <c r="Q2636" t="str">
        <f>LEFT(N2636,SEARCH("/",N2636,1)-1)</f>
        <v>technology</v>
      </c>
      <c r="R2636" t="str">
        <f>RIGHT(N2636,LEN(N2636)-SEARCH("/",N2636,1))</f>
        <v>space exploration</v>
      </c>
      <c r="S2636" s="15">
        <f t="shared" si="82"/>
        <v>42612.656493055561</v>
      </c>
      <c r="T2636" s="15">
        <f t="shared" si="83"/>
        <v>42642.656493055561</v>
      </c>
    </row>
    <row r="2637" spans="1:20" ht="60" x14ac:dyDescent="0.25">
      <c r="A2637">
        <v>2635</v>
      </c>
      <c r="B2637" s="3" t="s">
        <v>5354</v>
      </c>
      <c r="C2637" s="3" t="s">
        <v>5355</v>
      </c>
      <c r="D2637" s="12">
        <v>11500</v>
      </c>
      <c r="E2637" s="12">
        <v>11500</v>
      </c>
      <c r="F2637" t="s">
        <v>16</v>
      </c>
      <c r="G2637" t="s">
        <v>159</v>
      </c>
      <c r="H2637" t="s">
        <v>160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5287</v>
      </c>
      <c r="O2637" s="8">
        <f>E2637/D2637*100</f>
        <v>100</v>
      </c>
      <c r="P2637" s="12">
        <f>E2637/L2637</f>
        <v>136.9047619047619</v>
      </c>
      <c r="Q2637" t="str">
        <f>LEFT(N2637,SEARCH("/",N2637,1)-1)</f>
        <v>technology</v>
      </c>
      <c r="R2637" t="str">
        <f>RIGHT(N2637,LEN(N2637)-SEARCH("/",N2637,1))</f>
        <v>space exploration</v>
      </c>
      <c r="S2637" s="15">
        <f t="shared" si="82"/>
        <v>42037.950937500005</v>
      </c>
      <c r="T2637" s="15">
        <f t="shared" si="83"/>
        <v>42072.909270833334</v>
      </c>
    </row>
    <row r="2638" spans="1:20" ht="60" x14ac:dyDescent="0.25">
      <c r="A2638">
        <v>2636</v>
      </c>
      <c r="B2638" s="3" t="s">
        <v>5356</v>
      </c>
      <c r="C2638" s="3" t="s">
        <v>5357</v>
      </c>
      <c r="D2638" s="12">
        <v>1000</v>
      </c>
      <c r="E2638" s="12">
        <v>1873</v>
      </c>
      <c r="F2638" t="s">
        <v>16</v>
      </c>
      <c r="G2638" t="s">
        <v>17</v>
      </c>
      <c r="H2638" t="s">
        <v>18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5287</v>
      </c>
      <c r="O2638" s="8">
        <f>E2638/D2638*100</f>
        <v>187.3</v>
      </c>
      <c r="P2638" s="12">
        <f>E2638/L2638</f>
        <v>37.46</v>
      </c>
      <c r="Q2638" t="str">
        <f>LEFT(N2638,SEARCH("/",N2638,1)-1)</f>
        <v>technology</v>
      </c>
      <c r="R2638" t="str">
        <f>RIGHT(N2638,LEN(N2638)-SEARCH("/",N2638,1))</f>
        <v>space exploration</v>
      </c>
      <c r="S2638" s="15">
        <f t="shared" si="82"/>
        <v>42636.614745370374</v>
      </c>
      <c r="T2638" s="15">
        <f t="shared" si="83"/>
        <v>42659.041666666672</v>
      </c>
    </row>
    <row r="2639" spans="1:20" ht="45" x14ac:dyDescent="0.25">
      <c r="A2639">
        <v>2637</v>
      </c>
      <c r="B2639" s="3" t="s">
        <v>5358</v>
      </c>
      <c r="C2639" s="3" t="s">
        <v>5359</v>
      </c>
      <c r="D2639" s="12">
        <v>500</v>
      </c>
      <c r="E2639" s="12">
        <v>831</v>
      </c>
      <c r="F2639" t="s">
        <v>16</v>
      </c>
      <c r="G2639" t="s">
        <v>17</v>
      </c>
      <c r="H2639" t="s">
        <v>18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5287</v>
      </c>
      <c r="O2639" s="8">
        <f>E2639/D2639*100</f>
        <v>166.2</v>
      </c>
      <c r="P2639" s="12">
        <f>E2639/L2639</f>
        <v>31.96153846153846</v>
      </c>
      <c r="Q2639" t="str">
        <f>LEFT(N2639,SEARCH("/",N2639,1)-1)</f>
        <v>technology</v>
      </c>
      <c r="R2639" t="str">
        <f>RIGHT(N2639,LEN(N2639)-SEARCH("/",N2639,1))</f>
        <v>space exploration</v>
      </c>
      <c r="S2639" s="15">
        <f t="shared" si="82"/>
        <v>42639.549479166672</v>
      </c>
      <c r="T2639" s="15">
        <f t="shared" si="83"/>
        <v>42655.549479166672</v>
      </c>
    </row>
    <row r="2640" spans="1:20" ht="45" x14ac:dyDescent="0.25">
      <c r="A2640">
        <v>2638</v>
      </c>
      <c r="B2640" s="3" t="s">
        <v>5360</v>
      </c>
      <c r="C2640" s="3" t="s">
        <v>5361</v>
      </c>
      <c r="D2640" s="12">
        <v>347</v>
      </c>
      <c r="E2640" s="12">
        <v>353</v>
      </c>
      <c r="F2640" t="s">
        <v>16</v>
      </c>
      <c r="G2640" t="s">
        <v>17</v>
      </c>
      <c r="H2640" t="s">
        <v>18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5287</v>
      </c>
      <c r="O2640" s="8">
        <f>E2640/D2640*100</f>
        <v>101.72910662824208</v>
      </c>
      <c r="P2640" s="12">
        <f>E2640/L2640</f>
        <v>25.214285714285715</v>
      </c>
      <c r="Q2640" t="str">
        <f>LEFT(N2640,SEARCH("/",N2640,1)-1)</f>
        <v>technology</v>
      </c>
      <c r="R2640" t="str">
        <f>RIGHT(N2640,LEN(N2640)-SEARCH("/",N2640,1))</f>
        <v>space exploration</v>
      </c>
      <c r="S2640" s="15">
        <f t="shared" si="82"/>
        <v>41989.913136574076</v>
      </c>
      <c r="T2640" s="15">
        <f t="shared" si="83"/>
        <v>42019.913136574076</v>
      </c>
    </row>
    <row r="2641" spans="1:20" ht="60" x14ac:dyDescent="0.25">
      <c r="A2641">
        <v>2639</v>
      </c>
      <c r="B2641" s="3" t="s">
        <v>5362</v>
      </c>
      <c r="C2641" s="3" t="s">
        <v>5363</v>
      </c>
      <c r="D2641" s="12">
        <v>300</v>
      </c>
      <c r="E2641" s="12">
        <v>492</v>
      </c>
      <c r="F2641" t="s">
        <v>16</v>
      </c>
      <c r="G2641" t="s">
        <v>24</v>
      </c>
      <c r="H2641" t="s">
        <v>25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5287</v>
      </c>
      <c r="O2641" s="8">
        <f>E2641/D2641*100</f>
        <v>164</v>
      </c>
      <c r="P2641" s="12">
        <f>E2641/L2641</f>
        <v>10.040816326530612</v>
      </c>
      <c r="Q2641" t="str">
        <f>LEFT(N2641,SEARCH("/",N2641,1)-1)</f>
        <v>technology</v>
      </c>
      <c r="R2641" t="str">
        <f>RIGHT(N2641,LEN(N2641)-SEARCH("/",N2641,1))</f>
        <v>space exploration</v>
      </c>
      <c r="S2641" s="15">
        <f t="shared" si="82"/>
        <v>42024.86513888889</v>
      </c>
      <c r="T2641" s="15">
        <f t="shared" si="83"/>
        <v>42054.86513888889</v>
      </c>
    </row>
    <row r="2642" spans="1:20" ht="75" x14ac:dyDescent="0.25">
      <c r="A2642">
        <v>2640</v>
      </c>
      <c r="B2642" s="3" t="s">
        <v>5364</v>
      </c>
      <c r="C2642" s="3" t="s">
        <v>5365</v>
      </c>
      <c r="D2642" s="12">
        <v>3000</v>
      </c>
      <c r="E2642" s="12">
        <v>3170</v>
      </c>
      <c r="F2642" t="s">
        <v>16</v>
      </c>
      <c r="G2642" t="s">
        <v>17</v>
      </c>
      <c r="H2642" t="s">
        <v>18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5287</v>
      </c>
      <c r="O2642" s="8">
        <f>E2642/D2642*100</f>
        <v>105.66666666666666</v>
      </c>
      <c r="P2642" s="12">
        <f>E2642/L2642</f>
        <v>45.94202898550725</v>
      </c>
      <c r="Q2642" t="str">
        <f>LEFT(N2642,SEARCH("/",N2642,1)-1)</f>
        <v>technology</v>
      </c>
      <c r="R2642" t="str">
        <f>RIGHT(N2642,LEN(N2642)-SEARCH("/",N2642,1))</f>
        <v>space exploration</v>
      </c>
      <c r="S2642" s="15">
        <f t="shared" si="82"/>
        <v>42103.160578703704</v>
      </c>
      <c r="T2642" s="15">
        <f t="shared" si="83"/>
        <v>42163.160578703704</v>
      </c>
    </row>
    <row r="2643" spans="1:20" ht="30" x14ac:dyDescent="0.25">
      <c r="A2643">
        <v>2641</v>
      </c>
      <c r="B2643" s="3" t="s">
        <v>5366</v>
      </c>
      <c r="C2643" s="3" t="s">
        <v>5367</v>
      </c>
      <c r="D2643" s="12">
        <v>1500</v>
      </c>
      <c r="E2643" s="12">
        <v>15</v>
      </c>
      <c r="F2643" t="s">
        <v>357</v>
      </c>
      <c r="G2643" t="s">
        <v>17</v>
      </c>
      <c r="H2643" t="s">
        <v>18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5287</v>
      </c>
      <c r="O2643" s="8">
        <f>E2643/D2643*100</f>
        <v>1</v>
      </c>
      <c r="P2643" s="12">
        <f>E2643/L2643</f>
        <v>15</v>
      </c>
      <c r="Q2643" t="str">
        <f>LEFT(N2643,SEARCH("/",N2643,1)-1)</f>
        <v>technology</v>
      </c>
      <c r="R2643" t="str">
        <f>RIGHT(N2643,LEN(N2643)-SEARCH("/",N2643,1))</f>
        <v>space exploration</v>
      </c>
      <c r="S2643" s="15">
        <f t="shared" si="82"/>
        <v>41880.827118055553</v>
      </c>
      <c r="T2643" s="15">
        <f t="shared" si="83"/>
        <v>41897.839583333334</v>
      </c>
    </row>
    <row r="2644" spans="1:20" ht="60" x14ac:dyDescent="0.25">
      <c r="A2644">
        <v>2642</v>
      </c>
      <c r="B2644" s="3" t="s">
        <v>5368</v>
      </c>
      <c r="C2644" s="3" t="s">
        <v>5369</v>
      </c>
      <c r="D2644" s="12">
        <v>500000</v>
      </c>
      <c r="E2644" s="12">
        <v>0</v>
      </c>
      <c r="F2644" t="s">
        <v>357</v>
      </c>
      <c r="G2644" t="s">
        <v>502</v>
      </c>
      <c r="H2644" t="s">
        <v>55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5287</v>
      </c>
      <c r="O2644" s="8">
        <f>E2644/D2644*100</f>
        <v>0</v>
      </c>
      <c r="P2644" s="12" t="e">
        <f>E2644/L2644</f>
        <v>#DIV/0!</v>
      </c>
      <c r="Q2644" t="str">
        <f>LEFT(N2644,SEARCH("/",N2644,1)-1)</f>
        <v>technology</v>
      </c>
      <c r="R2644" t="str">
        <f>RIGHT(N2644,LEN(N2644)-SEARCH("/",N2644,1))</f>
        <v>space exploration</v>
      </c>
      <c r="S2644" s="15">
        <f t="shared" si="82"/>
        <v>42536.246620370366</v>
      </c>
      <c r="T2644" s="15">
        <f t="shared" si="83"/>
        <v>42566.289583333331</v>
      </c>
    </row>
    <row r="2645" spans="1:20" ht="60" x14ac:dyDescent="0.25">
      <c r="A2645">
        <v>2643</v>
      </c>
      <c r="B2645" s="3" t="s">
        <v>5370</v>
      </c>
      <c r="C2645" s="3" t="s">
        <v>5371</v>
      </c>
      <c r="D2645" s="12">
        <v>1000000</v>
      </c>
      <c r="E2645" s="12">
        <v>335597.31</v>
      </c>
      <c r="F2645" t="s">
        <v>272</v>
      </c>
      <c r="G2645" t="s">
        <v>17</v>
      </c>
      <c r="H2645" t="s">
        <v>18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5287</v>
      </c>
      <c r="O2645" s="8">
        <f>E2645/D2645*100</f>
        <v>33.559730999999999</v>
      </c>
      <c r="P2645" s="12">
        <f>E2645/L2645</f>
        <v>223.58248500999335</v>
      </c>
      <c r="Q2645" t="str">
        <f>LEFT(N2645,SEARCH("/",N2645,1)-1)</f>
        <v>technology</v>
      </c>
      <c r="R2645" t="str">
        <f>RIGHT(N2645,LEN(N2645)-SEARCH("/",N2645,1))</f>
        <v>space exploration</v>
      </c>
      <c r="S2645" s="15">
        <f t="shared" si="82"/>
        <v>42689.582349537035</v>
      </c>
      <c r="T2645" s="15">
        <f t="shared" si="83"/>
        <v>42725.332638888889</v>
      </c>
    </row>
    <row r="2646" spans="1:20" ht="45" x14ac:dyDescent="0.25">
      <c r="A2646">
        <v>2644</v>
      </c>
      <c r="B2646" s="3" t="s">
        <v>5372</v>
      </c>
      <c r="C2646" s="3" t="s">
        <v>5373</v>
      </c>
      <c r="D2646" s="12">
        <v>100000</v>
      </c>
      <c r="E2646" s="12">
        <v>2053</v>
      </c>
      <c r="F2646" t="s">
        <v>272</v>
      </c>
      <c r="G2646" t="s">
        <v>17</v>
      </c>
      <c r="H2646" t="s">
        <v>18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5287</v>
      </c>
      <c r="O2646" s="8">
        <f>E2646/D2646*100</f>
        <v>2.0529999999999999</v>
      </c>
      <c r="P2646" s="12">
        <f>E2646/L2646</f>
        <v>39.480769230769234</v>
      </c>
      <c r="Q2646" t="str">
        <f>LEFT(N2646,SEARCH("/",N2646,1)-1)</f>
        <v>technology</v>
      </c>
      <c r="R2646" t="str">
        <f>RIGHT(N2646,LEN(N2646)-SEARCH("/",N2646,1))</f>
        <v>space exploration</v>
      </c>
      <c r="S2646" s="15">
        <f t="shared" si="82"/>
        <v>42774.792071759264</v>
      </c>
      <c r="T2646" s="15">
        <f t="shared" si="83"/>
        <v>42804.792071759264</v>
      </c>
    </row>
    <row r="2647" spans="1:20" ht="60" x14ac:dyDescent="0.25">
      <c r="A2647">
        <v>2645</v>
      </c>
      <c r="B2647" s="3" t="s">
        <v>5374</v>
      </c>
      <c r="C2647" s="3" t="s">
        <v>5375</v>
      </c>
      <c r="D2647" s="12">
        <v>20000</v>
      </c>
      <c r="E2647" s="12">
        <v>2100</v>
      </c>
      <c r="F2647" t="s">
        <v>272</v>
      </c>
      <c r="G2647" t="s">
        <v>50</v>
      </c>
      <c r="H2647" t="s">
        <v>51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5287</v>
      </c>
      <c r="O2647" s="8">
        <f>E2647/D2647*100</f>
        <v>10.5</v>
      </c>
      <c r="P2647" s="12">
        <f>E2647/L2647</f>
        <v>91.304347826086953</v>
      </c>
      <c r="Q2647" t="str">
        <f>LEFT(N2647,SEARCH("/",N2647,1)-1)</f>
        <v>technology</v>
      </c>
      <c r="R2647" t="str">
        <f>RIGHT(N2647,LEN(N2647)-SEARCH("/",N2647,1))</f>
        <v>space exploration</v>
      </c>
      <c r="S2647" s="15">
        <f t="shared" si="82"/>
        <v>41921.842627314814</v>
      </c>
      <c r="T2647" s="15">
        <f t="shared" si="83"/>
        <v>41951.884293981479</v>
      </c>
    </row>
    <row r="2648" spans="1:20" ht="45" x14ac:dyDescent="0.25">
      <c r="A2648">
        <v>2646</v>
      </c>
      <c r="B2648" s="3" t="s">
        <v>5376</v>
      </c>
      <c r="C2648" s="3" t="s">
        <v>5377</v>
      </c>
      <c r="D2648" s="12">
        <v>500000</v>
      </c>
      <c r="E2648" s="12">
        <v>42086.42</v>
      </c>
      <c r="F2648" t="s">
        <v>272</v>
      </c>
      <c r="G2648" t="s">
        <v>17</v>
      </c>
      <c r="H2648" t="s">
        <v>18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5287</v>
      </c>
      <c r="O2648" s="8">
        <f>E2648/D2648*100</f>
        <v>8.4172840000000004</v>
      </c>
      <c r="P2648" s="12">
        <f>E2648/L2648</f>
        <v>78.666205607476627</v>
      </c>
      <c r="Q2648" t="str">
        <f>LEFT(N2648,SEARCH("/",N2648,1)-1)</f>
        <v>technology</v>
      </c>
      <c r="R2648" t="str">
        <f>RIGHT(N2648,LEN(N2648)-SEARCH("/",N2648,1))</f>
        <v>space exploration</v>
      </c>
      <c r="S2648" s="15">
        <f t="shared" si="82"/>
        <v>42226.313298611116</v>
      </c>
      <c r="T2648" s="15">
        <f t="shared" si="83"/>
        <v>42256.313298611116</v>
      </c>
    </row>
    <row r="2649" spans="1:20" ht="60" x14ac:dyDescent="0.25">
      <c r="A2649">
        <v>2647</v>
      </c>
      <c r="B2649" s="3" t="s">
        <v>5378</v>
      </c>
      <c r="C2649" s="3" t="s">
        <v>5379</v>
      </c>
      <c r="D2649" s="12">
        <v>2500</v>
      </c>
      <c r="E2649" s="12">
        <v>36</v>
      </c>
      <c r="F2649" t="s">
        <v>272</v>
      </c>
      <c r="G2649" t="s">
        <v>159</v>
      </c>
      <c r="H2649" t="s">
        <v>160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5287</v>
      </c>
      <c r="O2649" s="8">
        <f>E2649/D2649*100</f>
        <v>1.44</v>
      </c>
      <c r="P2649" s="12">
        <f>E2649/L2649</f>
        <v>12</v>
      </c>
      <c r="Q2649" t="str">
        <f>LEFT(N2649,SEARCH("/",N2649,1)-1)</f>
        <v>technology</v>
      </c>
      <c r="R2649" t="str">
        <f>RIGHT(N2649,LEN(N2649)-SEARCH("/",N2649,1))</f>
        <v>space exploration</v>
      </c>
      <c r="S2649" s="15">
        <f t="shared" si="82"/>
        <v>42200.261793981481</v>
      </c>
      <c r="T2649" s="15">
        <f t="shared" si="83"/>
        <v>42230.261793981481</v>
      </c>
    </row>
    <row r="2650" spans="1:20" ht="60" x14ac:dyDescent="0.25">
      <c r="A2650">
        <v>2648</v>
      </c>
      <c r="B2650" s="3" t="s">
        <v>5380</v>
      </c>
      <c r="C2650" s="3" t="s">
        <v>5381</v>
      </c>
      <c r="D2650" s="12">
        <v>12000</v>
      </c>
      <c r="E2650" s="12">
        <v>106</v>
      </c>
      <c r="F2650" t="s">
        <v>272</v>
      </c>
      <c r="G2650" t="s">
        <v>17</v>
      </c>
      <c r="H2650" t="s">
        <v>18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5287</v>
      </c>
      <c r="O2650" s="8">
        <f>E2650/D2650*100</f>
        <v>0.88333333333333341</v>
      </c>
      <c r="P2650" s="12">
        <f>E2650/L2650</f>
        <v>17.666666666666668</v>
      </c>
      <c r="Q2650" t="str">
        <f>LEFT(N2650,SEARCH("/",N2650,1)-1)</f>
        <v>technology</v>
      </c>
      <c r="R2650" t="str">
        <f>RIGHT(N2650,LEN(N2650)-SEARCH("/",N2650,1))</f>
        <v>space exploration</v>
      </c>
      <c r="S2650" s="15">
        <f t="shared" si="82"/>
        <v>42408.714814814812</v>
      </c>
      <c r="T2650" s="15">
        <f t="shared" si="83"/>
        <v>42438.714814814812</v>
      </c>
    </row>
    <row r="2651" spans="1:20" ht="30" x14ac:dyDescent="0.25">
      <c r="A2651">
        <v>2649</v>
      </c>
      <c r="B2651" s="3" t="s">
        <v>5382</v>
      </c>
      <c r="C2651" s="3" t="s">
        <v>5383</v>
      </c>
      <c r="D2651" s="12">
        <v>125000</v>
      </c>
      <c r="E2651" s="12">
        <v>124</v>
      </c>
      <c r="F2651" t="s">
        <v>272</v>
      </c>
      <c r="G2651" t="s">
        <v>17</v>
      </c>
      <c r="H2651" t="s">
        <v>18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5287</v>
      </c>
      <c r="O2651" s="8">
        <f>E2651/D2651*100</f>
        <v>9.920000000000001E-2</v>
      </c>
      <c r="P2651" s="12">
        <f>E2651/L2651</f>
        <v>41.333333333333336</v>
      </c>
      <c r="Q2651" t="str">
        <f>LEFT(N2651,SEARCH("/",N2651,1)-1)</f>
        <v>technology</v>
      </c>
      <c r="R2651" t="str">
        <f>RIGHT(N2651,LEN(N2651)-SEARCH("/",N2651,1))</f>
        <v>space exploration</v>
      </c>
      <c r="S2651" s="15">
        <f t="shared" si="82"/>
        <v>42341.99700231482</v>
      </c>
      <c r="T2651" s="15">
        <f t="shared" si="83"/>
        <v>42401.99700231482</v>
      </c>
    </row>
    <row r="2652" spans="1:20" ht="60" x14ac:dyDescent="0.25">
      <c r="A2652">
        <v>2650</v>
      </c>
      <c r="B2652" s="3" t="s">
        <v>5384</v>
      </c>
      <c r="C2652" s="3" t="s">
        <v>5385</v>
      </c>
      <c r="D2652" s="12">
        <v>60000</v>
      </c>
      <c r="E2652" s="12">
        <v>358</v>
      </c>
      <c r="F2652" t="s">
        <v>272</v>
      </c>
      <c r="G2652" t="s">
        <v>17</v>
      </c>
      <c r="H2652" t="s">
        <v>18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5287</v>
      </c>
      <c r="O2652" s="8">
        <f>E2652/D2652*100</f>
        <v>0.59666666666666668</v>
      </c>
      <c r="P2652" s="12">
        <f>E2652/L2652</f>
        <v>71.599999999999994</v>
      </c>
      <c r="Q2652" t="str">
        <f>LEFT(N2652,SEARCH("/",N2652,1)-1)</f>
        <v>technology</v>
      </c>
      <c r="R2652" t="str">
        <f>RIGHT(N2652,LEN(N2652)-SEARCH("/",N2652,1))</f>
        <v>space exploration</v>
      </c>
      <c r="S2652" s="15">
        <f t="shared" si="82"/>
        <v>42695.624340277776</v>
      </c>
      <c r="T2652" s="15">
        <f t="shared" si="83"/>
        <v>42725.624340277776</v>
      </c>
    </row>
    <row r="2653" spans="1:20" ht="60" x14ac:dyDescent="0.25">
      <c r="A2653">
        <v>2651</v>
      </c>
      <c r="B2653" s="3" t="s">
        <v>5386</v>
      </c>
      <c r="C2653" s="3" t="s">
        <v>5387</v>
      </c>
      <c r="D2653" s="12">
        <v>280000</v>
      </c>
      <c r="E2653" s="12">
        <v>5233</v>
      </c>
      <c r="F2653" t="s">
        <v>272</v>
      </c>
      <c r="G2653" t="s">
        <v>17</v>
      </c>
      <c r="H2653" t="s">
        <v>18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5287</v>
      </c>
      <c r="O2653" s="8">
        <f>E2653/D2653*100</f>
        <v>1.8689285714285715</v>
      </c>
      <c r="P2653" s="12">
        <f>E2653/L2653</f>
        <v>307.8235294117647</v>
      </c>
      <c r="Q2653" t="str">
        <f>LEFT(N2653,SEARCH("/",N2653,1)-1)</f>
        <v>technology</v>
      </c>
      <c r="R2653" t="str">
        <f>RIGHT(N2653,LEN(N2653)-SEARCH("/",N2653,1))</f>
        <v>space exploration</v>
      </c>
      <c r="S2653" s="15">
        <f t="shared" si="82"/>
        <v>42327.805659722217</v>
      </c>
      <c r="T2653" s="15">
        <f t="shared" si="83"/>
        <v>42355.805659722217</v>
      </c>
    </row>
    <row r="2654" spans="1:20" ht="60" x14ac:dyDescent="0.25">
      <c r="A2654">
        <v>2652</v>
      </c>
      <c r="B2654" s="3" t="s">
        <v>5388</v>
      </c>
      <c r="C2654" s="3" t="s">
        <v>5389</v>
      </c>
      <c r="D2654" s="12">
        <v>100000</v>
      </c>
      <c r="E2654" s="12">
        <v>885</v>
      </c>
      <c r="F2654" t="s">
        <v>272</v>
      </c>
      <c r="G2654" t="s">
        <v>50</v>
      </c>
      <c r="H2654" t="s">
        <v>51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5287</v>
      </c>
      <c r="O2654" s="8">
        <f>E2654/D2654*100</f>
        <v>0.88500000000000001</v>
      </c>
      <c r="P2654" s="12">
        <f>E2654/L2654</f>
        <v>80.454545454545453</v>
      </c>
      <c r="Q2654" t="str">
        <f>LEFT(N2654,SEARCH("/",N2654,1)-1)</f>
        <v>technology</v>
      </c>
      <c r="R2654" t="str">
        <f>RIGHT(N2654,LEN(N2654)-SEARCH("/",N2654,1))</f>
        <v>space exploration</v>
      </c>
      <c r="S2654" s="15">
        <f t="shared" si="82"/>
        <v>41953.158854166672</v>
      </c>
      <c r="T2654" s="15">
        <f t="shared" si="83"/>
        <v>41983.158854166672</v>
      </c>
    </row>
    <row r="2655" spans="1:20" ht="45" x14ac:dyDescent="0.25">
      <c r="A2655">
        <v>2653</v>
      </c>
      <c r="B2655" s="3" t="s">
        <v>5390</v>
      </c>
      <c r="C2655" s="3" t="s">
        <v>5391</v>
      </c>
      <c r="D2655" s="12">
        <v>51000</v>
      </c>
      <c r="E2655" s="12">
        <v>5876</v>
      </c>
      <c r="F2655" t="s">
        <v>272</v>
      </c>
      <c r="G2655" t="s">
        <v>17</v>
      </c>
      <c r="H2655" t="s">
        <v>18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5287</v>
      </c>
      <c r="O2655" s="8">
        <f>E2655/D2655*100</f>
        <v>11.52156862745098</v>
      </c>
      <c r="P2655" s="12">
        <f>E2655/L2655</f>
        <v>83.942857142857136</v>
      </c>
      <c r="Q2655" t="str">
        <f>LEFT(N2655,SEARCH("/",N2655,1)-1)</f>
        <v>technology</v>
      </c>
      <c r="R2655" t="str">
        <f>RIGHT(N2655,LEN(N2655)-SEARCH("/",N2655,1))</f>
        <v>space exploration</v>
      </c>
      <c r="S2655" s="15">
        <f t="shared" si="82"/>
        <v>41771.651932870373</v>
      </c>
      <c r="T2655" s="15">
        <f t="shared" si="83"/>
        <v>41803.166666666664</v>
      </c>
    </row>
    <row r="2656" spans="1:20" ht="60" x14ac:dyDescent="0.25">
      <c r="A2656">
        <v>2654</v>
      </c>
      <c r="B2656" s="3" t="s">
        <v>5392</v>
      </c>
      <c r="C2656" s="3" t="s">
        <v>5393</v>
      </c>
      <c r="D2656" s="12">
        <v>100000</v>
      </c>
      <c r="E2656" s="12">
        <v>51</v>
      </c>
      <c r="F2656" t="s">
        <v>272</v>
      </c>
      <c r="G2656" t="s">
        <v>17</v>
      </c>
      <c r="H2656" t="s">
        <v>18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5287</v>
      </c>
      <c r="O2656" s="8">
        <f>E2656/D2656*100</f>
        <v>5.1000000000000004E-2</v>
      </c>
      <c r="P2656" s="12">
        <f>E2656/L2656</f>
        <v>8.5</v>
      </c>
      <c r="Q2656" t="str">
        <f>LEFT(N2656,SEARCH("/",N2656,1)-1)</f>
        <v>technology</v>
      </c>
      <c r="R2656" t="str">
        <f>RIGHT(N2656,LEN(N2656)-SEARCH("/",N2656,1))</f>
        <v>space exploration</v>
      </c>
      <c r="S2656" s="15">
        <f t="shared" si="82"/>
        <v>42055.600995370376</v>
      </c>
      <c r="T2656" s="15">
        <f t="shared" si="83"/>
        <v>42115.559328703705</v>
      </c>
    </row>
    <row r="2657" spans="1:20" x14ac:dyDescent="0.25">
      <c r="A2657">
        <v>2655</v>
      </c>
      <c r="B2657" s="3" t="s">
        <v>5394</v>
      </c>
      <c r="C2657" s="3" t="s">
        <v>5395</v>
      </c>
      <c r="D2657" s="12">
        <v>15000</v>
      </c>
      <c r="E2657" s="12">
        <v>3155</v>
      </c>
      <c r="F2657" t="s">
        <v>272</v>
      </c>
      <c r="G2657" t="s">
        <v>17</v>
      </c>
      <c r="H2657" t="s">
        <v>18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5287</v>
      </c>
      <c r="O2657" s="8">
        <f>E2657/D2657*100</f>
        <v>21.033333333333335</v>
      </c>
      <c r="P2657" s="12">
        <f>E2657/L2657</f>
        <v>73.372093023255815</v>
      </c>
      <c r="Q2657" t="str">
        <f>LEFT(N2657,SEARCH("/",N2657,1)-1)</f>
        <v>technology</v>
      </c>
      <c r="R2657" t="str">
        <f>RIGHT(N2657,LEN(N2657)-SEARCH("/",N2657,1))</f>
        <v>space exploration</v>
      </c>
      <c r="S2657" s="15">
        <f t="shared" si="82"/>
        <v>42381.866284722222</v>
      </c>
      <c r="T2657" s="15">
        <f t="shared" si="83"/>
        <v>42409.833333333328</v>
      </c>
    </row>
    <row r="2658" spans="1:20" ht="30" x14ac:dyDescent="0.25">
      <c r="A2658">
        <v>2656</v>
      </c>
      <c r="B2658" s="3" t="s">
        <v>5396</v>
      </c>
      <c r="C2658" s="3" t="s">
        <v>5397</v>
      </c>
      <c r="D2658" s="12">
        <v>150000</v>
      </c>
      <c r="E2658" s="12">
        <v>17155</v>
      </c>
      <c r="F2658" t="s">
        <v>272</v>
      </c>
      <c r="G2658" t="s">
        <v>17</v>
      </c>
      <c r="H2658" t="s">
        <v>18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5287</v>
      </c>
      <c r="O2658" s="8">
        <f>E2658/D2658*100</f>
        <v>11.436666666666667</v>
      </c>
      <c r="P2658" s="12">
        <f>E2658/L2658</f>
        <v>112.86184210526316</v>
      </c>
      <c r="Q2658" t="str">
        <f>LEFT(N2658,SEARCH("/",N2658,1)-1)</f>
        <v>technology</v>
      </c>
      <c r="R2658" t="str">
        <f>RIGHT(N2658,LEN(N2658)-SEARCH("/",N2658,1))</f>
        <v>space exploration</v>
      </c>
      <c r="S2658" s="15">
        <f t="shared" si="82"/>
        <v>42767.688518518517</v>
      </c>
      <c r="T2658" s="15">
        <f t="shared" si="83"/>
        <v>42806.791666666672</v>
      </c>
    </row>
    <row r="2659" spans="1:20" ht="60" x14ac:dyDescent="0.25">
      <c r="A2659">
        <v>2657</v>
      </c>
      <c r="B2659" s="3" t="s">
        <v>5398</v>
      </c>
      <c r="C2659" s="3" t="s">
        <v>5399</v>
      </c>
      <c r="D2659" s="12">
        <v>30000</v>
      </c>
      <c r="E2659" s="12">
        <v>5621.38</v>
      </c>
      <c r="F2659" t="s">
        <v>272</v>
      </c>
      <c r="G2659" t="s">
        <v>17</v>
      </c>
      <c r="H2659" t="s">
        <v>18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5287</v>
      </c>
      <c r="O2659" s="8">
        <f>E2659/D2659*100</f>
        <v>18.737933333333334</v>
      </c>
      <c r="P2659" s="12">
        <f>E2659/L2659</f>
        <v>95.277627118644077</v>
      </c>
      <c r="Q2659" t="str">
        <f>LEFT(N2659,SEARCH("/",N2659,1)-1)</f>
        <v>technology</v>
      </c>
      <c r="R2659" t="str">
        <f>RIGHT(N2659,LEN(N2659)-SEARCH("/",N2659,1))</f>
        <v>space exploration</v>
      </c>
      <c r="S2659" s="15">
        <f t="shared" si="82"/>
        <v>42551.928854166668</v>
      </c>
      <c r="T2659" s="15">
        <f t="shared" si="83"/>
        <v>42585.0625</v>
      </c>
    </row>
    <row r="2660" spans="1:20" ht="45" x14ac:dyDescent="0.25">
      <c r="A2660">
        <v>2658</v>
      </c>
      <c r="B2660" s="3" t="s">
        <v>5400</v>
      </c>
      <c r="C2660" s="3" t="s">
        <v>5401</v>
      </c>
      <c r="D2660" s="12">
        <v>98000</v>
      </c>
      <c r="E2660" s="12">
        <v>91</v>
      </c>
      <c r="F2660" t="s">
        <v>272</v>
      </c>
      <c r="G2660" t="s">
        <v>17</v>
      </c>
      <c r="H2660" t="s">
        <v>18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5287</v>
      </c>
      <c r="O2660" s="8">
        <f>E2660/D2660*100</f>
        <v>9.285714285714286E-2</v>
      </c>
      <c r="P2660" s="12">
        <f>E2660/L2660</f>
        <v>22.75</v>
      </c>
      <c r="Q2660" t="str">
        <f>LEFT(N2660,SEARCH("/",N2660,1)-1)</f>
        <v>technology</v>
      </c>
      <c r="R2660" t="str">
        <f>RIGHT(N2660,LEN(N2660)-SEARCH("/",N2660,1))</f>
        <v>space exploration</v>
      </c>
      <c r="S2660" s="15">
        <f t="shared" si="82"/>
        <v>42551.884189814817</v>
      </c>
      <c r="T2660" s="15">
        <f t="shared" si="83"/>
        <v>42581.884189814817</v>
      </c>
    </row>
    <row r="2661" spans="1:20" x14ac:dyDescent="0.25">
      <c r="A2661">
        <v>2659</v>
      </c>
      <c r="B2661" s="3" t="s">
        <v>5402</v>
      </c>
      <c r="C2661" s="3" t="s">
        <v>5403</v>
      </c>
      <c r="D2661" s="12">
        <v>49000</v>
      </c>
      <c r="E2661" s="12">
        <v>1333</v>
      </c>
      <c r="F2661" t="s">
        <v>272</v>
      </c>
      <c r="G2661" t="s">
        <v>17</v>
      </c>
      <c r="H2661" t="s">
        <v>18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5287</v>
      </c>
      <c r="O2661" s="8">
        <f>E2661/D2661*100</f>
        <v>2.7204081632653061</v>
      </c>
      <c r="P2661" s="12">
        <f>E2661/L2661</f>
        <v>133.30000000000001</v>
      </c>
      <c r="Q2661" t="str">
        <f>LEFT(N2661,SEARCH("/",N2661,1)-1)</f>
        <v>technology</v>
      </c>
      <c r="R2661" t="str">
        <f>RIGHT(N2661,LEN(N2661)-SEARCH("/",N2661,1))</f>
        <v>space exploration</v>
      </c>
      <c r="S2661" s="15">
        <f t="shared" si="82"/>
        <v>42082.069560185191</v>
      </c>
      <c r="T2661" s="15">
        <f t="shared" si="83"/>
        <v>42112.069560185191</v>
      </c>
    </row>
    <row r="2662" spans="1:20" ht="60" x14ac:dyDescent="0.25">
      <c r="A2662">
        <v>2660</v>
      </c>
      <c r="B2662" s="3" t="s">
        <v>5404</v>
      </c>
      <c r="C2662" s="3" t="s">
        <v>5405</v>
      </c>
      <c r="D2662" s="12">
        <v>20000</v>
      </c>
      <c r="E2662" s="12">
        <v>19</v>
      </c>
      <c r="F2662" t="s">
        <v>272</v>
      </c>
      <c r="G2662" t="s">
        <v>17</v>
      </c>
      <c r="H2662" t="s">
        <v>18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5287</v>
      </c>
      <c r="O2662" s="8">
        <f>E2662/D2662*100</f>
        <v>9.5000000000000001E-2</v>
      </c>
      <c r="P2662" s="12">
        <f>E2662/L2662</f>
        <v>3.8</v>
      </c>
      <c r="Q2662" t="str">
        <f>LEFT(N2662,SEARCH("/",N2662,1)-1)</f>
        <v>technology</v>
      </c>
      <c r="R2662" t="str">
        <f>RIGHT(N2662,LEN(N2662)-SEARCH("/",N2662,1))</f>
        <v>space exploration</v>
      </c>
      <c r="S2662" s="15">
        <f t="shared" si="82"/>
        <v>42272.713171296295</v>
      </c>
      <c r="T2662" s="15">
        <f t="shared" si="83"/>
        <v>42332.754837962959</v>
      </c>
    </row>
    <row r="2663" spans="1:20" ht="45" x14ac:dyDescent="0.25">
      <c r="A2663">
        <v>2661</v>
      </c>
      <c r="B2663" s="3" t="s">
        <v>5406</v>
      </c>
      <c r="C2663" s="3" t="s">
        <v>5407</v>
      </c>
      <c r="D2663" s="12">
        <v>5000</v>
      </c>
      <c r="E2663" s="12">
        <v>5145</v>
      </c>
      <c r="F2663" t="s">
        <v>16</v>
      </c>
      <c r="G2663" t="s">
        <v>17</v>
      </c>
      <c r="H2663" t="s">
        <v>18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5408</v>
      </c>
      <c r="O2663" s="8">
        <f>E2663/D2663*100</f>
        <v>102.89999999999999</v>
      </c>
      <c r="P2663" s="12">
        <f>E2663/L2663</f>
        <v>85.75</v>
      </c>
      <c r="Q2663" t="str">
        <f>LEFT(N2663,SEARCH("/",N2663,1)-1)</f>
        <v>technology</v>
      </c>
      <c r="R2663" t="str">
        <f>RIGHT(N2663,LEN(N2663)-SEARCH("/",N2663,1))</f>
        <v>makerspaces</v>
      </c>
      <c r="S2663" s="15">
        <f t="shared" si="82"/>
        <v>41542.958449074074</v>
      </c>
      <c r="T2663" s="15">
        <f t="shared" si="83"/>
        <v>41572.958449074074</v>
      </c>
    </row>
    <row r="2664" spans="1:20" ht="45" x14ac:dyDescent="0.25">
      <c r="A2664">
        <v>2662</v>
      </c>
      <c r="B2664" s="3" t="s">
        <v>5409</v>
      </c>
      <c r="C2664" s="3" t="s">
        <v>5410</v>
      </c>
      <c r="D2664" s="12">
        <v>20000</v>
      </c>
      <c r="E2664" s="12">
        <v>21360</v>
      </c>
      <c r="F2664" t="s">
        <v>16</v>
      </c>
      <c r="G2664" t="s">
        <v>17</v>
      </c>
      <c r="H2664" t="s">
        <v>18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5408</v>
      </c>
      <c r="O2664" s="8">
        <f>E2664/D2664*100</f>
        <v>106.80000000000001</v>
      </c>
      <c r="P2664" s="12">
        <f>E2664/L2664</f>
        <v>267</v>
      </c>
      <c r="Q2664" t="str">
        <f>LEFT(N2664,SEARCH("/",N2664,1)-1)</f>
        <v>technology</v>
      </c>
      <c r="R2664" t="str">
        <f>RIGHT(N2664,LEN(N2664)-SEARCH("/",N2664,1))</f>
        <v>makerspaces</v>
      </c>
      <c r="S2664" s="15">
        <f t="shared" si="82"/>
        <v>42207.746678240743</v>
      </c>
      <c r="T2664" s="15">
        <f t="shared" si="83"/>
        <v>42237.746678240743</v>
      </c>
    </row>
    <row r="2665" spans="1:20" ht="60" x14ac:dyDescent="0.25">
      <c r="A2665">
        <v>2663</v>
      </c>
      <c r="B2665" s="3" t="s">
        <v>5411</v>
      </c>
      <c r="C2665" s="3" t="s">
        <v>5412</v>
      </c>
      <c r="D2665" s="12">
        <v>20000</v>
      </c>
      <c r="E2665" s="12">
        <v>20919.25</v>
      </c>
      <c r="F2665" t="s">
        <v>16</v>
      </c>
      <c r="G2665" t="s">
        <v>159</v>
      </c>
      <c r="H2665" t="s">
        <v>160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5408</v>
      </c>
      <c r="O2665" s="8">
        <f>E2665/D2665*100</f>
        <v>104.59625</v>
      </c>
      <c r="P2665" s="12">
        <f>E2665/L2665</f>
        <v>373.55803571428572</v>
      </c>
      <c r="Q2665" t="str">
        <f>LEFT(N2665,SEARCH("/",N2665,1)-1)</f>
        <v>technology</v>
      </c>
      <c r="R2665" t="str">
        <f>RIGHT(N2665,LEN(N2665)-SEARCH("/",N2665,1))</f>
        <v>makerspaces</v>
      </c>
      <c r="S2665" s="15">
        <f t="shared" si="82"/>
        <v>42222.622766203705</v>
      </c>
      <c r="T2665" s="15">
        <f t="shared" si="83"/>
        <v>42251.625</v>
      </c>
    </row>
    <row r="2666" spans="1:20" ht="60" x14ac:dyDescent="0.25">
      <c r="A2666">
        <v>2664</v>
      </c>
      <c r="B2666" s="3" t="s">
        <v>5413</v>
      </c>
      <c r="C2666" s="3" t="s">
        <v>5414</v>
      </c>
      <c r="D2666" s="12">
        <v>17500</v>
      </c>
      <c r="E2666" s="12">
        <v>18100</v>
      </c>
      <c r="F2666" t="s">
        <v>16</v>
      </c>
      <c r="G2666" t="s">
        <v>17</v>
      </c>
      <c r="H2666" t="s">
        <v>18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5408</v>
      </c>
      <c r="O2666" s="8">
        <f>E2666/D2666*100</f>
        <v>103.42857142857143</v>
      </c>
      <c r="P2666" s="12">
        <f>E2666/L2666</f>
        <v>174.03846153846155</v>
      </c>
      <c r="Q2666" t="str">
        <f>LEFT(N2666,SEARCH("/",N2666,1)-1)</f>
        <v>technology</v>
      </c>
      <c r="R2666" t="str">
        <f>RIGHT(N2666,LEN(N2666)-SEARCH("/",N2666,1))</f>
        <v>makerspaces</v>
      </c>
      <c r="S2666" s="15">
        <f t="shared" si="82"/>
        <v>42313.02542824074</v>
      </c>
      <c r="T2666" s="15">
        <f t="shared" si="83"/>
        <v>42347.290972222225</v>
      </c>
    </row>
    <row r="2667" spans="1:20" ht="60" x14ac:dyDescent="0.25">
      <c r="A2667">
        <v>2665</v>
      </c>
      <c r="B2667" s="3" t="s">
        <v>5415</v>
      </c>
      <c r="C2667" s="3" t="s">
        <v>5416</v>
      </c>
      <c r="D2667" s="12">
        <v>3500</v>
      </c>
      <c r="E2667" s="12">
        <v>4310</v>
      </c>
      <c r="F2667" t="s">
        <v>16</v>
      </c>
      <c r="G2667" t="s">
        <v>17</v>
      </c>
      <c r="H2667" t="s">
        <v>18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5408</v>
      </c>
      <c r="O2667" s="8">
        <f>E2667/D2667*100</f>
        <v>123.14285714285715</v>
      </c>
      <c r="P2667" s="12">
        <f>E2667/L2667</f>
        <v>93.695652173913047</v>
      </c>
      <c r="Q2667" t="str">
        <f>LEFT(N2667,SEARCH("/",N2667,1)-1)</f>
        <v>technology</v>
      </c>
      <c r="R2667" t="str">
        <f>RIGHT(N2667,LEN(N2667)-SEARCH("/",N2667,1))</f>
        <v>makerspaces</v>
      </c>
      <c r="S2667" s="15">
        <f t="shared" si="82"/>
        <v>42083.895532407405</v>
      </c>
      <c r="T2667" s="15">
        <f t="shared" si="83"/>
        <v>42128.895532407405</v>
      </c>
    </row>
    <row r="2668" spans="1:20" ht="60" x14ac:dyDescent="0.25">
      <c r="A2668">
        <v>2666</v>
      </c>
      <c r="B2668" s="3" t="s">
        <v>5417</v>
      </c>
      <c r="C2668" s="3" t="s">
        <v>5418</v>
      </c>
      <c r="D2668" s="12">
        <v>10000</v>
      </c>
      <c r="E2668" s="12">
        <v>15929.51</v>
      </c>
      <c r="F2668" t="s">
        <v>16</v>
      </c>
      <c r="G2668" t="s">
        <v>17</v>
      </c>
      <c r="H2668" t="s">
        <v>18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5408</v>
      </c>
      <c r="O2668" s="8">
        <f>E2668/D2668*100</f>
        <v>159.29509999999999</v>
      </c>
      <c r="P2668" s="12">
        <f>E2668/L2668</f>
        <v>77.327718446601949</v>
      </c>
      <c r="Q2668" t="str">
        <f>LEFT(N2668,SEARCH("/",N2668,1)-1)</f>
        <v>technology</v>
      </c>
      <c r="R2668" t="str">
        <f>RIGHT(N2668,LEN(N2668)-SEARCH("/",N2668,1))</f>
        <v>makerspaces</v>
      </c>
      <c r="S2668" s="15">
        <f t="shared" si="82"/>
        <v>42235.764340277776</v>
      </c>
      <c r="T2668" s="15">
        <f t="shared" si="83"/>
        <v>42272.875</v>
      </c>
    </row>
    <row r="2669" spans="1:20" ht="60" x14ac:dyDescent="0.25">
      <c r="A2669">
        <v>2667</v>
      </c>
      <c r="B2669" s="3" t="s">
        <v>5419</v>
      </c>
      <c r="C2669" s="3" t="s">
        <v>5420</v>
      </c>
      <c r="D2669" s="12">
        <v>1500</v>
      </c>
      <c r="E2669" s="12">
        <v>1660</v>
      </c>
      <c r="F2669" t="s">
        <v>16</v>
      </c>
      <c r="G2669" t="s">
        <v>17</v>
      </c>
      <c r="H2669" t="s">
        <v>18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5408</v>
      </c>
      <c r="O2669" s="8">
        <f>E2669/D2669*100</f>
        <v>110.66666666666667</v>
      </c>
      <c r="P2669" s="12">
        <f>E2669/L2669</f>
        <v>92.222222222222229</v>
      </c>
      <c r="Q2669" t="str">
        <f>LEFT(N2669,SEARCH("/",N2669,1)-1)</f>
        <v>technology</v>
      </c>
      <c r="R2669" t="str">
        <f>RIGHT(N2669,LEN(N2669)-SEARCH("/",N2669,1))</f>
        <v>makerspaces</v>
      </c>
      <c r="S2669" s="15">
        <f t="shared" si="82"/>
        <v>42380.926111111112</v>
      </c>
      <c r="T2669" s="15">
        <f t="shared" si="83"/>
        <v>42410.926111111112</v>
      </c>
    </row>
    <row r="2670" spans="1:20" ht="30" x14ac:dyDescent="0.25">
      <c r="A2670">
        <v>2668</v>
      </c>
      <c r="B2670" s="3" t="s">
        <v>5421</v>
      </c>
      <c r="C2670" s="3" t="s">
        <v>5422</v>
      </c>
      <c r="D2670" s="12">
        <v>1000</v>
      </c>
      <c r="E2670" s="12">
        <v>1707</v>
      </c>
      <c r="F2670" t="s">
        <v>16</v>
      </c>
      <c r="G2670" t="s">
        <v>159</v>
      </c>
      <c r="H2670" t="s">
        <v>160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5408</v>
      </c>
      <c r="O2670" s="8">
        <f>E2670/D2670*100</f>
        <v>170.70000000000002</v>
      </c>
      <c r="P2670" s="12">
        <f>E2670/L2670</f>
        <v>60.964285714285715</v>
      </c>
      <c r="Q2670" t="str">
        <f>LEFT(N2670,SEARCH("/",N2670,1)-1)</f>
        <v>technology</v>
      </c>
      <c r="R2670" t="str">
        <f>RIGHT(N2670,LEN(N2670)-SEARCH("/",N2670,1))</f>
        <v>makerspaces</v>
      </c>
      <c r="S2670" s="15">
        <f t="shared" si="82"/>
        <v>42275.588715277772</v>
      </c>
      <c r="T2670" s="15">
        <f t="shared" si="83"/>
        <v>42317.60555555555</v>
      </c>
    </row>
    <row r="2671" spans="1:20" ht="60" x14ac:dyDescent="0.25">
      <c r="A2671">
        <v>2669</v>
      </c>
      <c r="B2671" s="3" t="s">
        <v>5423</v>
      </c>
      <c r="C2671" s="3" t="s">
        <v>5424</v>
      </c>
      <c r="D2671" s="12">
        <v>800</v>
      </c>
      <c r="E2671" s="12">
        <v>1001</v>
      </c>
      <c r="F2671" t="s">
        <v>16</v>
      </c>
      <c r="G2671" t="s">
        <v>17</v>
      </c>
      <c r="H2671" t="s">
        <v>18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5408</v>
      </c>
      <c r="O2671" s="8">
        <f>E2671/D2671*100</f>
        <v>125.125</v>
      </c>
      <c r="P2671" s="12">
        <f>E2671/L2671</f>
        <v>91</v>
      </c>
      <c r="Q2671" t="str">
        <f>LEFT(N2671,SEARCH("/",N2671,1)-1)</f>
        <v>technology</v>
      </c>
      <c r="R2671" t="str">
        <f>RIGHT(N2671,LEN(N2671)-SEARCH("/",N2671,1))</f>
        <v>makerspaces</v>
      </c>
      <c r="S2671" s="15">
        <f t="shared" si="82"/>
        <v>42319.035833333335</v>
      </c>
      <c r="T2671" s="15">
        <f t="shared" si="83"/>
        <v>42379.035833333335</v>
      </c>
    </row>
    <row r="2672" spans="1:20" ht="60" x14ac:dyDescent="0.25">
      <c r="A2672">
        <v>2670</v>
      </c>
      <c r="B2672" s="3" t="s">
        <v>5425</v>
      </c>
      <c r="C2672" s="3" t="s">
        <v>5426</v>
      </c>
      <c r="D2672" s="12">
        <v>38888</v>
      </c>
      <c r="E2672" s="12">
        <v>2495</v>
      </c>
      <c r="F2672" t="s">
        <v>357</v>
      </c>
      <c r="G2672" t="s">
        <v>50</v>
      </c>
      <c r="H2672" t="s">
        <v>51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5408</v>
      </c>
      <c r="O2672" s="8">
        <f>E2672/D2672*100</f>
        <v>6.4158609339642041</v>
      </c>
      <c r="P2672" s="12">
        <f>E2672/L2672</f>
        <v>41.583333333333336</v>
      </c>
      <c r="Q2672" t="str">
        <f>LEFT(N2672,SEARCH("/",N2672,1)-1)</f>
        <v>technology</v>
      </c>
      <c r="R2672" t="str">
        <f>RIGHT(N2672,LEN(N2672)-SEARCH("/",N2672,1))</f>
        <v>makerspaces</v>
      </c>
      <c r="S2672" s="15">
        <f t="shared" si="82"/>
        <v>41821.020601851851</v>
      </c>
      <c r="T2672" s="15">
        <f t="shared" si="83"/>
        <v>41849.020601851851</v>
      </c>
    </row>
    <row r="2673" spans="1:20" ht="45" x14ac:dyDescent="0.25">
      <c r="A2673">
        <v>2671</v>
      </c>
      <c r="B2673" s="3" t="s">
        <v>5427</v>
      </c>
      <c r="C2673" s="3" t="s">
        <v>5428</v>
      </c>
      <c r="D2673" s="12">
        <v>25000</v>
      </c>
      <c r="E2673" s="12">
        <v>2836</v>
      </c>
      <c r="F2673" t="s">
        <v>357</v>
      </c>
      <c r="G2673" t="s">
        <v>17</v>
      </c>
      <c r="H2673" t="s">
        <v>18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5408</v>
      </c>
      <c r="O2673" s="8">
        <f>E2673/D2673*100</f>
        <v>11.343999999999999</v>
      </c>
      <c r="P2673" s="12">
        <f>E2673/L2673</f>
        <v>33.761904761904759</v>
      </c>
      <c r="Q2673" t="str">
        <f>LEFT(N2673,SEARCH("/",N2673,1)-1)</f>
        <v>technology</v>
      </c>
      <c r="R2673" t="str">
        <f>RIGHT(N2673,LEN(N2673)-SEARCH("/",N2673,1))</f>
        <v>makerspaces</v>
      </c>
      <c r="S2673" s="15">
        <f t="shared" si="82"/>
        <v>41962.749027777783</v>
      </c>
      <c r="T2673" s="15">
        <f t="shared" si="83"/>
        <v>41992.818055555559</v>
      </c>
    </row>
    <row r="2674" spans="1:20" ht="60" x14ac:dyDescent="0.25">
      <c r="A2674">
        <v>2672</v>
      </c>
      <c r="B2674" s="3" t="s">
        <v>5429</v>
      </c>
      <c r="C2674" s="3" t="s">
        <v>5430</v>
      </c>
      <c r="D2674" s="12">
        <v>10000</v>
      </c>
      <c r="E2674" s="12">
        <v>3319</v>
      </c>
      <c r="F2674" t="s">
        <v>357</v>
      </c>
      <c r="G2674" t="s">
        <v>17</v>
      </c>
      <c r="H2674" t="s">
        <v>18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5408</v>
      </c>
      <c r="O2674" s="8">
        <f>E2674/D2674*100</f>
        <v>33.19</v>
      </c>
      <c r="P2674" s="12">
        <f>E2674/L2674</f>
        <v>70.61702127659575</v>
      </c>
      <c r="Q2674" t="str">
        <f>LEFT(N2674,SEARCH("/",N2674,1)-1)</f>
        <v>technology</v>
      </c>
      <c r="R2674" t="str">
        <f>RIGHT(N2674,LEN(N2674)-SEARCH("/",N2674,1))</f>
        <v>makerspaces</v>
      </c>
      <c r="S2674" s="15">
        <f t="shared" si="82"/>
        <v>42344.884143518517</v>
      </c>
      <c r="T2674" s="15">
        <f t="shared" si="83"/>
        <v>42366.25</v>
      </c>
    </row>
    <row r="2675" spans="1:20" ht="60" x14ac:dyDescent="0.25">
      <c r="A2675">
        <v>2673</v>
      </c>
      <c r="B2675" s="3" t="s">
        <v>5431</v>
      </c>
      <c r="C2675" s="3" t="s">
        <v>5432</v>
      </c>
      <c r="D2675" s="12">
        <v>40000</v>
      </c>
      <c r="E2675" s="12">
        <v>11032</v>
      </c>
      <c r="F2675" t="s">
        <v>357</v>
      </c>
      <c r="G2675" t="s">
        <v>17</v>
      </c>
      <c r="H2675" t="s">
        <v>18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5408</v>
      </c>
      <c r="O2675" s="8">
        <f>E2675/D2675*100</f>
        <v>27.58</v>
      </c>
      <c r="P2675" s="12">
        <f>E2675/L2675</f>
        <v>167.15151515151516</v>
      </c>
      <c r="Q2675" t="str">
        <f>LEFT(N2675,SEARCH("/",N2675,1)-1)</f>
        <v>technology</v>
      </c>
      <c r="R2675" t="str">
        <f>RIGHT(N2675,LEN(N2675)-SEARCH("/",N2675,1))</f>
        <v>makerspaces</v>
      </c>
      <c r="S2675" s="15">
        <f t="shared" si="82"/>
        <v>41912.541655092595</v>
      </c>
      <c r="T2675" s="15">
        <f t="shared" si="83"/>
        <v>41941.947916666664</v>
      </c>
    </row>
    <row r="2676" spans="1:20" ht="60" x14ac:dyDescent="0.25">
      <c r="A2676">
        <v>2674</v>
      </c>
      <c r="B2676" s="3" t="s">
        <v>5433</v>
      </c>
      <c r="C2676" s="3" t="s">
        <v>5434</v>
      </c>
      <c r="D2676" s="12">
        <v>35000</v>
      </c>
      <c r="E2676" s="12">
        <v>21994</v>
      </c>
      <c r="F2676" t="s">
        <v>357</v>
      </c>
      <c r="G2676" t="s">
        <v>17</v>
      </c>
      <c r="H2676" t="s">
        <v>18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5408</v>
      </c>
      <c r="O2676" s="8">
        <f>E2676/D2676*100</f>
        <v>62.839999999999996</v>
      </c>
      <c r="P2676" s="12">
        <f>E2676/L2676</f>
        <v>128.61988304093566</v>
      </c>
      <c r="Q2676" t="str">
        <f>LEFT(N2676,SEARCH("/",N2676,1)-1)</f>
        <v>technology</v>
      </c>
      <c r="R2676" t="str">
        <f>RIGHT(N2676,LEN(N2676)-SEARCH("/",N2676,1))</f>
        <v>makerspaces</v>
      </c>
      <c r="S2676" s="15">
        <f t="shared" si="82"/>
        <v>42529.632754629631</v>
      </c>
      <c r="T2676" s="15">
        <f t="shared" si="83"/>
        <v>42556.207638888889</v>
      </c>
    </row>
    <row r="2677" spans="1:20" ht="60" x14ac:dyDescent="0.25">
      <c r="A2677">
        <v>2675</v>
      </c>
      <c r="B2677" s="3" t="s">
        <v>5435</v>
      </c>
      <c r="C2677" s="3" t="s">
        <v>5436</v>
      </c>
      <c r="D2677" s="12">
        <v>25000</v>
      </c>
      <c r="E2677" s="12">
        <v>1897</v>
      </c>
      <c r="F2677" t="s">
        <v>357</v>
      </c>
      <c r="G2677" t="s">
        <v>17</v>
      </c>
      <c r="H2677" t="s">
        <v>18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5408</v>
      </c>
      <c r="O2677" s="8">
        <f>E2677/D2677*100</f>
        <v>7.5880000000000001</v>
      </c>
      <c r="P2677" s="12">
        <f>E2677/L2677</f>
        <v>65.41379310344827</v>
      </c>
      <c r="Q2677" t="str">
        <f>LEFT(N2677,SEARCH("/",N2677,1)-1)</f>
        <v>technology</v>
      </c>
      <c r="R2677" t="str">
        <f>RIGHT(N2677,LEN(N2677)-SEARCH("/",N2677,1))</f>
        <v>makerspaces</v>
      </c>
      <c r="S2677" s="15">
        <f t="shared" si="82"/>
        <v>41923.857511574075</v>
      </c>
      <c r="T2677" s="15">
        <f t="shared" si="83"/>
        <v>41953.899178240739</v>
      </c>
    </row>
    <row r="2678" spans="1:20" ht="60" x14ac:dyDescent="0.25">
      <c r="A2678">
        <v>2676</v>
      </c>
      <c r="B2678" s="3" t="s">
        <v>5437</v>
      </c>
      <c r="C2678" s="3" t="s">
        <v>5438</v>
      </c>
      <c r="D2678" s="12">
        <v>2100</v>
      </c>
      <c r="E2678" s="12">
        <v>1058</v>
      </c>
      <c r="F2678" t="s">
        <v>357</v>
      </c>
      <c r="G2678" t="s">
        <v>159</v>
      </c>
      <c r="H2678" t="s">
        <v>160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5408</v>
      </c>
      <c r="O2678" s="8">
        <f>E2678/D2678*100</f>
        <v>50.38095238095238</v>
      </c>
      <c r="P2678" s="12">
        <f>E2678/L2678</f>
        <v>117.55555555555556</v>
      </c>
      <c r="Q2678" t="str">
        <f>LEFT(N2678,SEARCH("/",N2678,1)-1)</f>
        <v>technology</v>
      </c>
      <c r="R2678" t="str">
        <f>RIGHT(N2678,LEN(N2678)-SEARCH("/",N2678,1))</f>
        <v>makerspaces</v>
      </c>
      <c r="S2678" s="15">
        <f t="shared" si="82"/>
        <v>42482.624699074076</v>
      </c>
      <c r="T2678" s="15">
        <f t="shared" si="83"/>
        <v>42512.624699074076</v>
      </c>
    </row>
    <row r="2679" spans="1:20" ht="45" x14ac:dyDescent="0.25">
      <c r="A2679">
        <v>2677</v>
      </c>
      <c r="B2679" s="3" t="s">
        <v>5439</v>
      </c>
      <c r="C2679" s="3" t="s">
        <v>5440</v>
      </c>
      <c r="D2679" s="12">
        <v>19500</v>
      </c>
      <c r="E2679" s="12">
        <v>3415</v>
      </c>
      <c r="F2679" t="s">
        <v>357</v>
      </c>
      <c r="G2679" t="s">
        <v>17</v>
      </c>
      <c r="H2679" t="s">
        <v>18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5408</v>
      </c>
      <c r="O2679" s="8">
        <f>E2679/D2679*100</f>
        <v>17.512820512820511</v>
      </c>
      <c r="P2679" s="12">
        <f>E2679/L2679</f>
        <v>126.48148148148148</v>
      </c>
      <c r="Q2679" t="str">
        <f>LEFT(N2679,SEARCH("/",N2679,1)-1)</f>
        <v>technology</v>
      </c>
      <c r="R2679" t="str">
        <f>RIGHT(N2679,LEN(N2679)-SEARCH("/",N2679,1))</f>
        <v>makerspaces</v>
      </c>
      <c r="S2679" s="15">
        <f t="shared" si="82"/>
        <v>41793.029432870368</v>
      </c>
      <c r="T2679" s="15">
        <f t="shared" si="83"/>
        <v>41823.029432870368</v>
      </c>
    </row>
    <row r="2680" spans="1:20" ht="60" x14ac:dyDescent="0.25">
      <c r="A2680">
        <v>2678</v>
      </c>
      <c r="B2680" s="3" t="s">
        <v>5441</v>
      </c>
      <c r="C2680" s="3" t="s">
        <v>5442</v>
      </c>
      <c r="D2680" s="12">
        <v>8000000</v>
      </c>
      <c r="E2680" s="12">
        <v>1100</v>
      </c>
      <c r="F2680" t="s">
        <v>357</v>
      </c>
      <c r="G2680" t="s">
        <v>54</v>
      </c>
      <c r="H2680" t="s">
        <v>55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5408</v>
      </c>
      <c r="O2680" s="8">
        <f>E2680/D2680*100</f>
        <v>1.375E-2</v>
      </c>
      <c r="P2680" s="12">
        <f>E2680/L2680</f>
        <v>550</v>
      </c>
      <c r="Q2680" t="str">
        <f>LEFT(N2680,SEARCH("/",N2680,1)-1)</f>
        <v>technology</v>
      </c>
      <c r="R2680" t="str">
        <f>RIGHT(N2680,LEN(N2680)-SEARCH("/",N2680,1))</f>
        <v>makerspaces</v>
      </c>
      <c r="S2680" s="15">
        <f t="shared" si="82"/>
        <v>42241.798206018517</v>
      </c>
      <c r="T2680" s="15">
        <f t="shared" si="83"/>
        <v>42271.798206018517</v>
      </c>
    </row>
    <row r="2681" spans="1:20" ht="60" x14ac:dyDescent="0.25">
      <c r="A2681">
        <v>2679</v>
      </c>
      <c r="B2681" s="3" t="s">
        <v>5443</v>
      </c>
      <c r="C2681" s="3" t="s">
        <v>5444</v>
      </c>
      <c r="D2681" s="12">
        <v>40000</v>
      </c>
      <c r="E2681" s="12">
        <v>132</v>
      </c>
      <c r="F2681" t="s">
        <v>357</v>
      </c>
      <c r="G2681" t="s">
        <v>17</v>
      </c>
      <c r="H2681" t="s">
        <v>18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5408</v>
      </c>
      <c r="O2681" s="8">
        <f>E2681/D2681*100</f>
        <v>0.33</v>
      </c>
      <c r="P2681" s="12">
        <f>E2681/L2681</f>
        <v>44</v>
      </c>
      <c r="Q2681" t="str">
        <f>LEFT(N2681,SEARCH("/",N2681,1)-1)</f>
        <v>technology</v>
      </c>
      <c r="R2681" t="str">
        <f>RIGHT(N2681,LEN(N2681)-SEARCH("/",N2681,1))</f>
        <v>makerspaces</v>
      </c>
      <c r="S2681" s="15">
        <f t="shared" si="82"/>
        <v>42033.001087962963</v>
      </c>
      <c r="T2681" s="15">
        <f t="shared" si="83"/>
        <v>42063.001087962963</v>
      </c>
    </row>
    <row r="2682" spans="1:20" x14ac:dyDescent="0.25">
      <c r="A2682">
        <v>2680</v>
      </c>
      <c r="B2682" s="3" t="s">
        <v>5445</v>
      </c>
      <c r="C2682" s="3" t="s">
        <v>5446</v>
      </c>
      <c r="D2682" s="12">
        <v>32000</v>
      </c>
      <c r="E2682" s="12">
        <v>276</v>
      </c>
      <c r="F2682" t="s">
        <v>357</v>
      </c>
      <c r="G2682" t="s">
        <v>54</v>
      </c>
      <c r="H2682" t="s">
        <v>55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5408</v>
      </c>
      <c r="O2682" s="8">
        <f>E2682/D2682*100</f>
        <v>0.86250000000000004</v>
      </c>
      <c r="P2682" s="12">
        <f>E2682/L2682</f>
        <v>69</v>
      </c>
      <c r="Q2682" t="str">
        <f>LEFT(N2682,SEARCH("/",N2682,1)-1)</f>
        <v>technology</v>
      </c>
      <c r="R2682" t="str">
        <f>RIGHT(N2682,LEN(N2682)-SEARCH("/",N2682,1))</f>
        <v>makerspaces</v>
      </c>
      <c r="S2682" s="15">
        <f t="shared" si="82"/>
        <v>42436.211701388893</v>
      </c>
      <c r="T2682" s="15">
        <f t="shared" si="83"/>
        <v>42466.170034722221</v>
      </c>
    </row>
    <row r="2683" spans="1:20" ht="45" x14ac:dyDescent="0.25">
      <c r="A2683">
        <v>2681</v>
      </c>
      <c r="B2683" s="3" t="s">
        <v>5447</v>
      </c>
      <c r="C2683" s="3" t="s">
        <v>5448</v>
      </c>
      <c r="D2683" s="12">
        <v>8000</v>
      </c>
      <c r="E2683" s="12">
        <v>55</v>
      </c>
      <c r="F2683" t="s">
        <v>357</v>
      </c>
      <c r="G2683" t="s">
        <v>17</v>
      </c>
      <c r="H2683" t="s">
        <v>18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2353</v>
      </c>
      <c r="O2683" s="8">
        <f>E2683/D2683*100</f>
        <v>0.6875</v>
      </c>
      <c r="P2683" s="12">
        <f>E2683/L2683</f>
        <v>27.5</v>
      </c>
      <c r="Q2683" t="str">
        <f>LEFT(N2683,SEARCH("/",N2683,1)-1)</f>
        <v>food</v>
      </c>
      <c r="R2683" t="str">
        <f>RIGHT(N2683,LEN(N2683)-SEARCH("/",N2683,1))</f>
        <v>food trucks</v>
      </c>
      <c r="S2683" s="15">
        <f t="shared" si="82"/>
        <v>41805.895254629628</v>
      </c>
      <c r="T2683" s="15">
        <f t="shared" si="83"/>
        <v>41830.895254629628</v>
      </c>
    </row>
    <row r="2684" spans="1:20" ht="45" x14ac:dyDescent="0.25">
      <c r="A2684">
        <v>2682</v>
      </c>
      <c r="B2684" s="3" t="s">
        <v>5449</v>
      </c>
      <c r="C2684" s="3" t="s">
        <v>5450</v>
      </c>
      <c r="D2684" s="12">
        <v>6000</v>
      </c>
      <c r="E2684" s="12">
        <v>1698</v>
      </c>
      <c r="F2684" t="s">
        <v>357</v>
      </c>
      <c r="G2684" t="s">
        <v>17</v>
      </c>
      <c r="H2684" t="s">
        <v>18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2353</v>
      </c>
      <c r="O2684" s="8">
        <f>E2684/D2684*100</f>
        <v>28.299999999999997</v>
      </c>
      <c r="P2684" s="12">
        <f>E2684/L2684</f>
        <v>84.9</v>
      </c>
      <c r="Q2684" t="str">
        <f>LEFT(N2684,SEARCH("/",N2684,1)-1)</f>
        <v>food</v>
      </c>
      <c r="R2684" t="str">
        <f>RIGHT(N2684,LEN(N2684)-SEARCH("/",N2684,1))</f>
        <v>food trucks</v>
      </c>
      <c r="S2684" s="15">
        <f t="shared" si="82"/>
        <v>41932.871990740743</v>
      </c>
      <c r="T2684" s="15">
        <f t="shared" si="83"/>
        <v>41965.249305555553</v>
      </c>
    </row>
    <row r="2685" spans="1:20" ht="60" x14ac:dyDescent="0.25">
      <c r="A2685">
        <v>2683</v>
      </c>
      <c r="B2685" s="3" t="s">
        <v>5451</v>
      </c>
      <c r="C2685" s="3" t="s">
        <v>5452</v>
      </c>
      <c r="D2685" s="12">
        <v>15000</v>
      </c>
      <c r="E2685" s="12">
        <v>36</v>
      </c>
      <c r="F2685" t="s">
        <v>357</v>
      </c>
      <c r="G2685" t="s">
        <v>17</v>
      </c>
      <c r="H2685" t="s">
        <v>18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2353</v>
      </c>
      <c r="O2685" s="8">
        <f>E2685/D2685*100</f>
        <v>0.24</v>
      </c>
      <c r="P2685" s="12">
        <f>E2685/L2685</f>
        <v>12</v>
      </c>
      <c r="Q2685" t="str">
        <f>LEFT(N2685,SEARCH("/",N2685,1)-1)</f>
        <v>food</v>
      </c>
      <c r="R2685" t="str">
        <f>RIGHT(N2685,LEN(N2685)-SEARCH("/",N2685,1))</f>
        <v>food trucks</v>
      </c>
      <c r="S2685" s="15">
        <f t="shared" si="82"/>
        <v>42034.75509259259</v>
      </c>
      <c r="T2685" s="15">
        <f t="shared" si="83"/>
        <v>42064.75509259259</v>
      </c>
    </row>
    <row r="2686" spans="1:20" ht="60" x14ac:dyDescent="0.25">
      <c r="A2686">
        <v>2684</v>
      </c>
      <c r="B2686" s="3" t="s">
        <v>5453</v>
      </c>
      <c r="C2686" s="3" t="s">
        <v>5454</v>
      </c>
      <c r="D2686" s="12">
        <v>70000</v>
      </c>
      <c r="E2686" s="12">
        <v>800</v>
      </c>
      <c r="F2686" t="s">
        <v>357</v>
      </c>
      <c r="G2686" t="s">
        <v>17</v>
      </c>
      <c r="H2686" t="s">
        <v>18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2353</v>
      </c>
      <c r="O2686" s="8">
        <f>E2686/D2686*100</f>
        <v>1.1428571428571428</v>
      </c>
      <c r="P2686" s="12">
        <f>E2686/L2686</f>
        <v>200</v>
      </c>
      <c r="Q2686" t="str">
        <f>LEFT(N2686,SEARCH("/",N2686,1)-1)</f>
        <v>food</v>
      </c>
      <c r="R2686" t="str">
        <f>RIGHT(N2686,LEN(N2686)-SEARCH("/",N2686,1))</f>
        <v>food trucks</v>
      </c>
      <c r="S2686" s="15">
        <f t="shared" si="82"/>
        <v>41820.914641203701</v>
      </c>
      <c r="T2686" s="15">
        <f t="shared" si="83"/>
        <v>41860.914641203701</v>
      </c>
    </row>
    <row r="2687" spans="1:20" ht="60" x14ac:dyDescent="0.25">
      <c r="A2687">
        <v>2685</v>
      </c>
      <c r="B2687" s="3" t="s">
        <v>5455</v>
      </c>
      <c r="C2687" s="3" t="s">
        <v>5456</v>
      </c>
      <c r="D2687" s="12">
        <v>50000</v>
      </c>
      <c r="E2687" s="12">
        <v>10</v>
      </c>
      <c r="F2687" t="s">
        <v>357</v>
      </c>
      <c r="G2687" t="s">
        <v>17</v>
      </c>
      <c r="H2687" t="s">
        <v>18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2353</v>
      </c>
      <c r="O2687" s="8">
        <f>E2687/D2687*100</f>
        <v>0.02</v>
      </c>
      <c r="P2687" s="12">
        <f>E2687/L2687</f>
        <v>10</v>
      </c>
      <c r="Q2687" t="str">
        <f>LEFT(N2687,SEARCH("/",N2687,1)-1)</f>
        <v>food</v>
      </c>
      <c r="R2687" t="str">
        <f>RIGHT(N2687,LEN(N2687)-SEARCH("/",N2687,1))</f>
        <v>food trucks</v>
      </c>
      <c r="S2687" s="15">
        <f t="shared" si="82"/>
        <v>42061.69594907407</v>
      </c>
      <c r="T2687" s="15">
        <f t="shared" si="83"/>
        <v>42121.654282407413</v>
      </c>
    </row>
    <row r="2688" spans="1:20" ht="60" x14ac:dyDescent="0.25">
      <c r="A2688">
        <v>2686</v>
      </c>
      <c r="B2688" s="3" t="s">
        <v>5457</v>
      </c>
      <c r="C2688" s="3" t="s">
        <v>5458</v>
      </c>
      <c r="D2688" s="12">
        <v>30000</v>
      </c>
      <c r="E2688" s="12">
        <v>0</v>
      </c>
      <c r="F2688" t="s">
        <v>357</v>
      </c>
      <c r="G2688" t="s">
        <v>17</v>
      </c>
      <c r="H2688" t="s">
        <v>18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2353</v>
      </c>
      <c r="O2688" s="8">
        <f>E2688/D2688*100</f>
        <v>0</v>
      </c>
      <c r="P2688" s="12" t="e">
        <f>E2688/L2688</f>
        <v>#DIV/0!</v>
      </c>
      <c r="Q2688" t="str">
        <f>LEFT(N2688,SEARCH("/",N2688,1)-1)</f>
        <v>food</v>
      </c>
      <c r="R2688" t="str">
        <f>RIGHT(N2688,LEN(N2688)-SEARCH("/",N2688,1))</f>
        <v>food trucks</v>
      </c>
      <c r="S2688" s="15">
        <f t="shared" si="82"/>
        <v>41892.974803240737</v>
      </c>
      <c r="T2688" s="15">
        <f t="shared" si="83"/>
        <v>41912.974803240737</v>
      </c>
    </row>
    <row r="2689" spans="1:20" ht="45" x14ac:dyDescent="0.25">
      <c r="A2689">
        <v>2687</v>
      </c>
      <c r="B2689" s="3" t="s">
        <v>5459</v>
      </c>
      <c r="C2689" s="3" t="s">
        <v>5460</v>
      </c>
      <c r="D2689" s="12">
        <v>15000</v>
      </c>
      <c r="E2689" s="12">
        <v>0</v>
      </c>
      <c r="F2689" t="s">
        <v>357</v>
      </c>
      <c r="G2689" t="s">
        <v>17</v>
      </c>
      <c r="H2689" t="s">
        <v>18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2353</v>
      </c>
      <c r="O2689" s="8">
        <f>E2689/D2689*100</f>
        <v>0</v>
      </c>
      <c r="P2689" s="12" t="e">
        <f>E2689/L2689</f>
        <v>#DIV/0!</v>
      </c>
      <c r="Q2689" t="str">
        <f>LEFT(N2689,SEARCH("/",N2689,1)-1)</f>
        <v>food</v>
      </c>
      <c r="R2689" t="str">
        <f>RIGHT(N2689,LEN(N2689)-SEARCH("/",N2689,1))</f>
        <v>food trucks</v>
      </c>
      <c r="S2689" s="15">
        <f t="shared" si="82"/>
        <v>42154.64025462963</v>
      </c>
      <c r="T2689" s="15">
        <f t="shared" si="83"/>
        <v>42184.64025462963</v>
      </c>
    </row>
    <row r="2690" spans="1:20" ht="30" x14ac:dyDescent="0.25">
      <c r="A2690">
        <v>2688</v>
      </c>
      <c r="B2690" s="3" t="s">
        <v>5461</v>
      </c>
      <c r="C2690" s="3" t="s">
        <v>5462</v>
      </c>
      <c r="D2690" s="12">
        <v>50000</v>
      </c>
      <c r="E2690" s="12">
        <v>74</v>
      </c>
      <c r="F2690" t="s">
        <v>357</v>
      </c>
      <c r="G2690" t="s">
        <v>17</v>
      </c>
      <c r="H2690" t="s">
        <v>18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2353</v>
      </c>
      <c r="O2690" s="8">
        <f>E2690/D2690*100</f>
        <v>0.14799999999999999</v>
      </c>
      <c r="P2690" s="12">
        <f>E2690/L2690</f>
        <v>5.2857142857142856</v>
      </c>
      <c r="Q2690" t="str">
        <f>LEFT(N2690,SEARCH("/",N2690,1)-1)</f>
        <v>food</v>
      </c>
      <c r="R2690" t="str">
        <f>RIGHT(N2690,LEN(N2690)-SEARCH("/",N2690,1))</f>
        <v>food trucks</v>
      </c>
      <c r="S2690" s="15">
        <f t="shared" si="82"/>
        <v>42028.118865740747</v>
      </c>
      <c r="T2690" s="15">
        <f t="shared" si="83"/>
        <v>42059.125</v>
      </c>
    </row>
    <row r="2691" spans="1:20" ht="60" x14ac:dyDescent="0.25">
      <c r="A2691">
        <v>2689</v>
      </c>
      <c r="B2691" s="3" t="s">
        <v>5463</v>
      </c>
      <c r="C2691" s="3" t="s">
        <v>5464</v>
      </c>
      <c r="D2691" s="12">
        <v>35000</v>
      </c>
      <c r="E2691" s="12">
        <v>1</v>
      </c>
      <c r="F2691" t="s">
        <v>357</v>
      </c>
      <c r="G2691" t="s">
        <v>17</v>
      </c>
      <c r="H2691" t="s">
        <v>18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2353</v>
      </c>
      <c r="O2691" s="8">
        <f>E2691/D2691*100</f>
        <v>2.8571428571428571E-3</v>
      </c>
      <c r="P2691" s="12">
        <f>E2691/L2691</f>
        <v>1</v>
      </c>
      <c r="Q2691" t="str">
        <f>LEFT(N2691,SEARCH("/",N2691,1)-1)</f>
        <v>food</v>
      </c>
      <c r="R2691" t="str">
        <f>RIGHT(N2691,LEN(N2691)-SEARCH("/",N2691,1))</f>
        <v>food trucks</v>
      </c>
      <c r="S2691" s="15">
        <f t="shared" ref="S2691:S2754" si="84">(((J2691/60)/60)/24)+DATE(1970,1,1)</f>
        <v>42551.961689814809</v>
      </c>
      <c r="T2691" s="15">
        <f t="shared" ref="T2691:T2754" si="85">(((I2691/60)/60)/24)+DATE(1970,1,1)</f>
        <v>42581.961689814809</v>
      </c>
    </row>
    <row r="2692" spans="1:20" ht="60" x14ac:dyDescent="0.25">
      <c r="A2692">
        <v>2690</v>
      </c>
      <c r="B2692" s="3" t="s">
        <v>5465</v>
      </c>
      <c r="C2692" s="3" t="s">
        <v>5466</v>
      </c>
      <c r="D2692" s="12">
        <v>80000</v>
      </c>
      <c r="E2692" s="12">
        <v>8586</v>
      </c>
      <c r="F2692" t="s">
        <v>357</v>
      </c>
      <c r="G2692" t="s">
        <v>17</v>
      </c>
      <c r="H2692" t="s">
        <v>18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2353</v>
      </c>
      <c r="O2692" s="8">
        <f>E2692/D2692*100</f>
        <v>10.7325</v>
      </c>
      <c r="P2692" s="12">
        <f>E2692/L2692</f>
        <v>72.762711864406782</v>
      </c>
      <c r="Q2692" t="str">
        <f>LEFT(N2692,SEARCH("/",N2692,1)-1)</f>
        <v>food</v>
      </c>
      <c r="R2692" t="str">
        <f>RIGHT(N2692,LEN(N2692)-SEARCH("/",N2692,1))</f>
        <v>food trucks</v>
      </c>
      <c r="S2692" s="15">
        <f t="shared" si="84"/>
        <v>42113.105046296296</v>
      </c>
      <c r="T2692" s="15">
        <f t="shared" si="85"/>
        <v>42158.105046296296</v>
      </c>
    </row>
    <row r="2693" spans="1:20" ht="30" x14ac:dyDescent="0.25">
      <c r="A2693">
        <v>2691</v>
      </c>
      <c r="B2693" s="3" t="s">
        <v>5467</v>
      </c>
      <c r="C2693" s="3" t="s">
        <v>5468</v>
      </c>
      <c r="D2693" s="12">
        <v>65000</v>
      </c>
      <c r="E2693" s="12">
        <v>35</v>
      </c>
      <c r="F2693" t="s">
        <v>357</v>
      </c>
      <c r="G2693" t="s">
        <v>159</v>
      </c>
      <c r="H2693" t="s">
        <v>160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2353</v>
      </c>
      <c r="O2693" s="8">
        <f>E2693/D2693*100</f>
        <v>5.3846153846153842E-2</v>
      </c>
      <c r="P2693" s="12">
        <f>E2693/L2693</f>
        <v>17.5</v>
      </c>
      <c r="Q2693" t="str">
        <f>LEFT(N2693,SEARCH("/",N2693,1)-1)</f>
        <v>food</v>
      </c>
      <c r="R2693" t="str">
        <f>RIGHT(N2693,LEN(N2693)-SEARCH("/",N2693,1))</f>
        <v>food trucks</v>
      </c>
      <c r="S2693" s="15">
        <f t="shared" si="84"/>
        <v>42089.724039351851</v>
      </c>
      <c r="T2693" s="15">
        <f t="shared" si="85"/>
        <v>42134.724039351851</v>
      </c>
    </row>
    <row r="2694" spans="1:20" ht="45" x14ac:dyDescent="0.25">
      <c r="A2694">
        <v>2692</v>
      </c>
      <c r="B2694" s="3" t="s">
        <v>5469</v>
      </c>
      <c r="C2694" s="3" t="s">
        <v>5470</v>
      </c>
      <c r="D2694" s="12">
        <v>3500</v>
      </c>
      <c r="E2694" s="12">
        <v>25</v>
      </c>
      <c r="F2694" t="s">
        <v>357</v>
      </c>
      <c r="G2694" t="s">
        <v>17</v>
      </c>
      <c r="H2694" t="s">
        <v>18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2353</v>
      </c>
      <c r="O2694" s="8">
        <f>E2694/D2694*100</f>
        <v>0.7142857142857143</v>
      </c>
      <c r="P2694" s="12">
        <f>E2694/L2694</f>
        <v>25</v>
      </c>
      <c r="Q2694" t="str">
        <f>LEFT(N2694,SEARCH("/",N2694,1)-1)</f>
        <v>food</v>
      </c>
      <c r="R2694" t="str">
        <f>RIGHT(N2694,LEN(N2694)-SEARCH("/",N2694,1))</f>
        <v>food trucks</v>
      </c>
      <c r="S2694" s="15">
        <f t="shared" si="84"/>
        <v>42058.334027777775</v>
      </c>
      <c r="T2694" s="15">
        <f t="shared" si="85"/>
        <v>42088.292361111111</v>
      </c>
    </row>
    <row r="2695" spans="1:20" ht="60" x14ac:dyDescent="0.25">
      <c r="A2695">
        <v>2693</v>
      </c>
      <c r="B2695" s="3" t="s">
        <v>5471</v>
      </c>
      <c r="C2695" s="3" t="s">
        <v>5472</v>
      </c>
      <c r="D2695" s="12">
        <v>5000</v>
      </c>
      <c r="E2695" s="12">
        <v>40</v>
      </c>
      <c r="F2695" t="s">
        <v>357</v>
      </c>
      <c r="G2695" t="s">
        <v>17</v>
      </c>
      <c r="H2695" t="s">
        <v>18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2353</v>
      </c>
      <c r="O2695" s="8">
        <f>E2695/D2695*100</f>
        <v>0.8</v>
      </c>
      <c r="P2695" s="12">
        <f>E2695/L2695</f>
        <v>13.333333333333334</v>
      </c>
      <c r="Q2695" t="str">
        <f>LEFT(N2695,SEARCH("/",N2695,1)-1)</f>
        <v>food</v>
      </c>
      <c r="R2695" t="str">
        <f>RIGHT(N2695,LEN(N2695)-SEARCH("/",N2695,1))</f>
        <v>food trucks</v>
      </c>
      <c r="S2695" s="15">
        <f t="shared" si="84"/>
        <v>41834.138495370367</v>
      </c>
      <c r="T2695" s="15">
        <f t="shared" si="85"/>
        <v>41864.138495370367</v>
      </c>
    </row>
    <row r="2696" spans="1:20" ht="60" x14ac:dyDescent="0.25">
      <c r="A2696">
        <v>2694</v>
      </c>
      <c r="B2696" s="3" t="s">
        <v>5473</v>
      </c>
      <c r="C2696" s="3" t="s">
        <v>5474</v>
      </c>
      <c r="D2696" s="12">
        <v>30000</v>
      </c>
      <c r="E2696" s="12">
        <v>1</v>
      </c>
      <c r="F2696" t="s">
        <v>357</v>
      </c>
      <c r="G2696" t="s">
        <v>17</v>
      </c>
      <c r="H2696" t="s">
        <v>18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2353</v>
      </c>
      <c r="O2696" s="8">
        <f>E2696/D2696*100</f>
        <v>3.3333333333333335E-3</v>
      </c>
      <c r="P2696" s="12">
        <f>E2696/L2696</f>
        <v>1</v>
      </c>
      <c r="Q2696" t="str">
        <f>LEFT(N2696,SEARCH("/",N2696,1)-1)</f>
        <v>food</v>
      </c>
      <c r="R2696" t="str">
        <f>RIGHT(N2696,LEN(N2696)-SEARCH("/",N2696,1))</f>
        <v>food trucks</v>
      </c>
      <c r="S2696" s="15">
        <f t="shared" si="84"/>
        <v>41878.140497685185</v>
      </c>
      <c r="T2696" s="15">
        <f t="shared" si="85"/>
        <v>41908.140497685185</v>
      </c>
    </row>
    <row r="2697" spans="1:20" ht="45" x14ac:dyDescent="0.25">
      <c r="A2697">
        <v>2695</v>
      </c>
      <c r="B2697" s="3" t="s">
        <v>5475</v>
      </c>
      <c r="C2697" s="3" t="s">
        <v>5476</v>
      </c>
      <c r="D2697" s="12">
        <v>15000</v>
      </c>
      <c r="E2697" s="12">
        <v>71</v>
      </c>
      <c r="F2697" t="s">
        <v>357</v>
      </c>
      <c r="G2697" t="s">
        <v>17</v>
      </c>
      <c r="H2697" t="s">
        <v>18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2353</v>
      </c>
      <c r="O2697" s="8">
        <f>E2697/D2697*100</f>
        <v>0.47333333333333333</v>
      </c>
      <c r="P2697" s="12">
        <f>E2697/L2697</f>
        <v>23.666666666666668</v>
      </c>
      <c r="Q2697" t="str">
        <f>LEFT(N2697,SEARCH("/",N2697,1)-1)</f>
        <v>food</v>
      </c>
      <c r="R2697" t="str">
        <f>RIGHT(N2697,LEN(N2697)-SEARCH("/",N2697,1))</f>
        <v>food trucks</v>
      </c>
      <c r="S2697" s="15">
        <f t="shared" si="84"/>
        <v>42048.181921296295</v>
      </c>
      <c r="T2697" s="15">
        <f t="shared" si="85"/>
        <v>42108.14025462963</v>
      </c>
    </row>
    <row r="2698" spans="1:20" ht="60" x14ac:dyDescent="0.25">
      <c r="A2698">
        <v>2696</v>
      </c>
      <c r="B2698" s="3" t="s">
        <v>5477</v>
      </c>
      <c r="C2698" s="3" t="s">
        <v>5478</v>
      </c>
      <c r="D2698" s="12">
        <v>60000</v>
      </c>
      <c r="E2698" s="12">
        <v>3390</v>
      </c>
      <c r="F2698" t="s">
        <v>357</v>
      </c>
      <c r="G2698" t="s">
        <v>17</v>
      </c>
      <c r="H2698" t="s">
        <v>18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2353</v>
      </c>
      <c r="O2698" s="8">
        <f>E2698/D2698*100</f>
        <v>5.65</v>
      </c>
      <c r="P2698" s="12">
        <f>E2698/L2698</f>
        <v>89.21052631578948</v>
      </c>
      <c r="Q2698" t="str">
        <f>LEFT(N2698,SEARCH("/",N2698,1)-1)</f>
        <v>food</v>
      </c>
      <c r="R2698" t="str">
        <f>RIGHT(N2698,LEN(N2698)-SEARCH("/",N2698,1))</f>
        <v>food trucks</v>
      </c>
      <c r="S2698" s="15">
        <f t="shared" si="84"/>
        <v>41964.844444444447</v>
      </c>
      <c r="T2698" s="15">
        <f t="shared" si="85"/>
        <v>41998.844444444447</v>
      </c>
    </row>
    <row r="2699" spans="1:20" ht="45" x14ac:dyDescent="0.25">
      <c r="A2699">
        <v>2697</v>
      </c>
      <c r="B2699" s="3" t="s">
        <v>5479</v>
      </c>
      <c r="C2699" s="3" t="s">
        <v>5480</v>
      </c>
      <c r="D2699" s="12">
        <v>23000</v>
      </c>
      <c r="E2699" s="12">
        <v>6061</v>
      </c>
      <c r="F2699" t="s">
        <v>357</v>
      </c>
      <c r="G2699" t="s">
        <v>17</v>
      </c>
      <c r="H2699" t="s">
        <v>18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2353</v>
      </c>
      <c r="O2699" s="8">
        <f>E2699/D2699*100</f>
        <v>26.35217391304348</v>
      </c>
      <c r="P2699" s="12">
        <f>E2699/L2699</f>
        <v>116.55769230769231</v>
      </c>
      <c r="Q2699" t="str">
        <f>LEFT(N2699,SEARCH("/",N2699,1)-1)</f>
        <v>food</v>
      </c>
      <c r="R2699" t="str">
        <f>RIGHT(N2699,LEN(N2699)-SEARCH("/",N2699,1))</f>
        <v>food trucks</v>
      </c>
      <c r="S2699" s="15">
        <f t="shared" si="84"/>
        <v>42187.940081018518</v>
      </c>
      <c r="T2699" s="15">
        <f t="shared" si="85"/>
        <v>42218.916666666672</v>
      </c>
    </row>
    <row r="2700" spans="1:20" ht="45" x14ac:dyDescent="0.25">
      <c r="A2700">
        <v>2698</v>
      </c>
      <c r="B2700" s="3" t="s">
        <v>5481</v>
      </c>
      <c r="C2700" s="3" t="s">
        <v>5482</v>
      </c>
      <c r="D2700" s="12">
        <v>8000</v>
      </c>
      <c r="E2700" s="12">
        <v>26.01</v>
      </c>
      <c r="F2700" t="s">
        <v>357</v>
      </c>
      <c r="G2700" t="s">
        <v>17</v>
      </c>
      <c r="H2700" t="s">
        <v>18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2353</v>
      </c>
      <c r="O2700" s="8">
        <f>E2700/D2700*100</f>
        <v>0.325125</v>
      </c>
      <c r="P2700" s="12">
        <f>E2700/L2700</f>
        <v>13.005000000000001</v>
      </c>
      <c r="Q2700" t="str">
        <f>LEFT(N2700,SEARCH("/",N2700,1)-1)</f>
        <v>food</v>
      </c>
      <c r="R2700" t="str">
        <f>RIGHT(N2700,LEN(N2700)-SEARCH("/",N2700,1))</f>
        <v>food trucks</v>
      </c>
      <c r="S2700" s="15">
        <f t="shared" si="84"/>
        <v>41787.898240740738</v>
      </c>
      <c r="T2700" s="15">
        <f t="shared" si="85"/>
        <v>41817.898240740738</v>
      </c>
    </row>
    <row r="2701" spans="1:20" ht="45" x14ac:dyDescent="0.25">
      <c r="A2701">
        <v>2699</v>
      </c>
      <c r="B2701" s="3" t="s">
        <v>5483</v>
      </c>
      <c r="C2701" s="3" t="s">
        <v>5484</v>
      </c>
      <c r="D2701" s="12">
        <v>2</v>
      </c>
      <c r="E2701" s="12">
        <v>0</v>
      </c>
      <c r="F2701" t="s">
        <v>357</v>
      </c>
      <c r="G2701" t="s">
        <v>159</v>
      </c>
      <c r="H2701" t="s">
        <v>160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2353</v>
      </c>
      <c r="O2701" s="8">
        <f>E2701/D2701*100</f>
        <v>0</v>
      </c>
      <c r="P2701" s="12" t="e">
        <f>E2701/L2701</f>
        <v>#DIV/0!</v>
      </c>
      <c r="Q2701" t="str">
        <f>LEFT(N2701,SEARCH("/",N2701,1)-1)</f>
        <v>food</v>
      </c>
      <c r="R2701" t="str">
        <f>RIGHT(N2701,LEN(N2701)-SEARCH("/",N2701,1))</f>
        <v>food trucks</v>
      </c>
      <c r="S2701" s="15">
        <f t="shared" si="84"/>
        <v>41829.896562499998</v>
      </c>
      <c r="T2701" s="15">
        <f t="shared" si="85"/>
        <v>41859.896562499998</v>
      </c>
    </row>
    <row r="2702" spans="1:20" ht="45" x14ac:dyDescent="0.25">
      <c r="A2702">
        <v>2700</v>
      </c>
      <c r="B2702" s="3" t="s">
        <v>5485</v>
      </c>
      <c r="C2702" s="3" t="s">
        <v>5486</v>
      </c>
      <c r="D2702" s="12">
        <v>9999</v>
      </c>
      <c r="E2702" s="12">
        <v>70</v>
      </c>
      <c r="F2702" t="s">
        <v>357</v>
      </c>
      <c r="G2702" t="s">
        <v>17</v>
      </c>
      <c r="H2702" t="s">
        <v>18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2353</v>
      </c>
      <c r="O2702" s="8">
        <f>E2702/D2702*100</f>
        <v>0.7000700070007001</v>
      </c>
      <c r="P2702" s="12">
        <f>E2702/L2702</f>
        <v>17.5</v>
      </c>
      <c r="Q2702" t="str">
        <f>LEFT(N2702,SEARCH("/",N2702,1)-1)</f>
        <v>food</v>
      </c>
      <c r="R2702" t="str">
        <f>RIGHT(N2702,LEN(N2702)-SEARCH("/",N2702,1))</f>
        <v>food trucks</v>
      </c>
      <c r="S2702" s="15">
        <f t="shared" si="84"/>
        <v>41870.87467592593</v>
      </c>
      <c r="T2702" s="15">
        <f t="shared" si="85"/>
        <v>41900.87467592593</v>
      </c>
    </row>
    <row r="2703" spans="1:20" ht="60" x14ac:dyDescent="0.25">
      <c r="A2703">
        <v>2701</v>
      </c>
      <c r="B2703" s="3" t="s">
        <v>5487</v>
      </c>
      <c r="C2703" s="3" t="s">
        <v>5488</v>
      </c>
      <c r="D2703" s="12">
        <v>3400</v>
      </c>
      <c r="E2703" s="12">
        <v>1570</v>
      </c>
      <c r="F2703" t="s">
        <v>3438</v>
      </c>
      <c r="G2703" t="s">
        <v>2455</v>
      </c>
      <c r="H2703" t="s">
        <v>55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5489</v>
      </c>
      <c r="O2703" s="8">
        <f>E2703/D2703*100</f>
        <v>46.176470588235297</v>
      </c>
      <c r="P2703" s="12">
        <f>E2703/L2703</f>
        <v>34.130434782608695</v>
      </c>
      <c r="Q2703" t="str">
        <f>LEFT(N2703,SEARCH("/",N2703,1)-1)</f>
        <v>theater</v>
      </c>
      <c r="R2703" t="str">
        <f>RIGHT(N2703,LEN(N2703)-SEARCH("/",N2703,1))</f>
        <v>spaces</v>
      </c>
      <c r="S2703" s="15">
        <f t="shared" si="84"/>
        <v>42801.774699074071</v>
      </c>
      <c r="T2703" s="15">
        <f t="shared" si="85"/>
        <v>42832.733032407406</v>
      </c>
    </row>
    <row r="2704" spans="1:20" ht="60" x14ac:dyDescent="0.25">
      <c r="A2704">
        <v>2702</v>
      </c>
      <c r="B2704" s="3" t="s">
        <v>5490</v>
      </c>
      <c r="C2704" s="3" t="s">
        <v>5491</v>
      </c>
      <c r="D2704" s="12">
        <v>10000</v>
      </c>
      <c r="E2704" s="12">
        <v>3441</v>
      </c>
      <c r="F2704" t="s">
        <v>3438</v>
      </c>
      <c r="G2704" t="s">
        <v>17</v>
      </c>
      <c r="H2704" t="s">
        <v>18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5489</v>
      </c>
      <c r="O2704" s="8">
        <f>E2704/D2704*100</f>
        <v>34.410000000000004</v>
      </c>
      <c r="P2704" s="12">
        <f>E2704/L2704</f>
        <v>132.34615384615384</v>
      </c>
      <c r="Q2704" t="str">
        <f>LEFT(N2704,SEARCH("/",N2704,1)-1)</f>
        <v>theater</v>
      </c>
      <c r="R2704" t="str">
        <f>RIGHT(N2704,LEN(N2704)-SEARCH("/",N2704,1))</f>
        <v>spaces</v>
      </c>
      <c r="S2704" s="15">
        <f t="shared" si="84"/>
        <v>42800.801817129628</v>
      </c>
      <c r="T2704" s="15">
        <f t="shared" si="85"/>
        <v>42830.760150462964</v>
      </c>
    </row>
    <row r="2705" spans="1:20" ht="45" x14ac:dyDescent="0.25">
      <c r="A2705">
        <v>2703</v>
      </c>
      <c r="B2705" s="3" t="s">
        <v>5492</v>
      </c>
      <c r="C2705" s="3" t="s">
        <v>5493</v>
      </c>
      <c r="D2705" s="12">
        <v>40000</v>
      </c>
      <c r="E2705" s="12">
        <v>41500</v>
      </c>
      <c r="F2705" t="s">
        <v>3438</v>
      </c>
      <c r="G2705" t="s">
        <v>1424</v>
      </c>
      <c r="H2705" t="s">
        <v>1425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5489</v>
      </c>
      <c r="O2705" s="8">
        <f>E2705/D2705*100</f>
        <v>103.75000000000001</v>
      </c>
      <c r="P2705" s="12">
        <f>E2705/L2705</f>
        <v>922.22222222222217</v>
      </c>
      <c r="Q2705" t="str">
        <f>LEFT(N2705,SEARCH("/",N2705,1)-1)</f>
        <v>theater</v>
      </c>
      <c r="R2705" t="str">
        <f>RIGHT(N2705,LEN(N2705)-SEARCH("/",N2705,1))</f>
        <v>spaces</v>
      </c>
      <c r="S2705" s="15">
        <f t="shared" si="84"/>
        <v>42756.690162037034</v>
      </c>
      <c r="T2705" s="15">
        <f t="shared" si="85"/>
        <v>42816.648495370369</v>
      </c>
    </row>
    <row r="2706" spans="1:20" ht="60" x14ac:dyDescent="0.25">
      <c r="A2706">
        <v>2704</v>
      </c>
      <c r="B2706" s="3" t="s">
        <v>5494</v>
      </c>
      <c r="C2706" s="3" t="s">
        <v>5495</v>
      </c>
      <c r="D2706" s="12">
        <v>19000</v>
      </c>
      <c r="E2706" s="12">
        <v>1145</v>
      </c>
      <c r="F2706" t="s">
        <v>3438</v>
      </c>
      <c r="G2706" t="s">
        <v>17</v>
      </c>
      <c r="H2706" t="s">
        <v>18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5489</v>
      </c>
      <c r="O2706" s="8">
        <f>E2706/D2706*100</f>
        <v>6.0263157894736841</v>
      </c>
      <c r="P2706" s="12">
        <f>E2706/L2706</f>
        <v>163.57142857142858</v>
      </c>
      <c r="Q2706" t="str">
        <f>LEFT(N2706,SEARCH("/",N2706,1)-1)</f>
        <v>theater</v>
      </c>
      <c r="R2706" t="str">
        <f>RIGHT(N2706,LEN(N2706)-SEARCH("/",N2706,1))</f>
        <v>spaces</v>
      </c>
      <c r="S2706" s="15">
        <f t="shared" si="84"/>
        <v>42787.862430555557</v>
      </c>
      <c r="T2706" s="15">
        <f t="shared" si="85"/>
        <v>42830.820763888885</v>
      </c>
    </row>
    <row r="2707" spans="1:20" ht="30" x14ac:dyDescent="0.25">
      <c r="A2707">
        <v>2705</v>
      </c>
      <c r="B2707" s="3" t="s">
        <v>5496</v>
      </c>
      <c r="C2707" s="3" t="s">
        <v>5497</v>
      </c>
      <c r="D2707" s="12">
        <v>16500</v>
      </c>
      <c r="E2707" s="12">
        <v>1739</v>
      </c>
      <c r="F2707" t="s">
        <v>3438</v>
      </c>
      <c r="G2707" t="s">
        <v>17</v>
      </c>
      <c r="H2707" t="s">
        <v>18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5489</v>
      </c>
      <c r="O2707" s="8">
        <f>E2707/D2707*100</f>
        <v>10.539393939393939</v>
      </c>
      <c r="P2707" s="12">
        <f>E2707/L2707</f>
        <v>217.375</v>
      </c>
      <c r="Q2707" t="str">
        <f>LEFT(N2707,SEARCH("/",N2707,1)-1)</f>
        <v>theater</v>
      </c>
      <c r="R2707" t="str">
        <f>RIGHT(N2707,LEN(N2707)-SEARCH("/",N2707,1))</f>
        <v>spaces</v>
      </c>
      <c r="S2707" s="15">
        <f t="shared" si="84"/>
        <v>42773.916180555556</v>
      </c>
      <c r="T2707" s="15">
        <f t="shared" si="85"/>
        <v>42818.874513888892</v>
      </c>
    </row>
    <row r="2708" spans="1:20" ht="45" x14ac:dyDescent="0.25">
      <c r="A2708">
        <v>2706</v>
      </c>
      <c r="B2708" s="3" t="s">
        <v>5498</v>
      </c>
      <c r="C2708" s="3" t="s">
        <v>5499</v>
      </c>
      <c r="D2708" s="12">
        <v>35000</v>
      </c>
      <c r="E2708" s="12">
        <v>39304</v>
      </c>
      <c r="F2708" t="s">
        <v>16</v>
      </c>
      <c r="G2708" t="s">
        <v>17</v>
      </c>
      <c r="H2708" t="s">
        <v>18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5489</v>
      </c>
      <c r="O2708" s="8">
        <f>E2708/D2708*100</f>
        <v>112.29714285714284</v>
      </c>
      <c r="P2708" s="12">
        <f>E2708/L2708</f>
        <v>149.44486692015209</v>
      </c>
      <c r="Q2708" t="str">
        <f>LEFT(N2708,SEARCH("/",N2708,1)-1)</f>
        <v>theater</v>
      </c>
      <c r="R2708" t="str">
        <f>RIGHT(N2708,LEN(N2708)-SEARCH("/",N2708,1))</f>
        <v>spaces</v>
      </c>
      <c r="S2708" s="15">
        <f t="shared" si="84"/>
        <v>41899.294942129629</v>
      </c>
      <c r="T2708" s="15">
        <f t="shared" si="85"/>
        <v>41928.290972222225</v>
      </c>
    </row>
    <row r="2709" spans="1:20" ht="45" x14ac:dyDescent="0.25">
      <c r="A2709">
        <v>2707</v>
      </c>
      <c r="B2709" s="3" t="s">
        <v>5500</v>
      </c>
      <c r="C2709" s="3" t="s">
        <v>5501</v>
      </c>
      <c r="D2709" s="12">
        <v>8000</v>
      </c>
      <c r="E2709" s="12">
        <v>28067.57</v>
      </c>
      <c r="F2709" t="s">
        <v>16</v>
      </c>
      <c r="G2709" t="s">
        <v>17</v>
      </c>
      <c r="H2709" t="s">
        <v>18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5489</v>
      </c>
      <c r="O2709" s="8">
        <f>E2709/D2709*100</f>
        <v>350.84462500000001</v>
      </c>
      <c r="P2709" s="12">
        <f>E2709/L2709</f>
        <v>71.237487309644663</v>
      </c>
      <c r="Q2709" t="str">
        <f>LEFT(N2709,SEARCH("/",N2709,1)-1)</f>
        <v>theater</v>
      </c>
      <c r="R2709" t="str">
        <f>RIGHT(N2709,LEN(N2709)-SEARCH("/",N2709,1))</f>
        <v>spaces</v>
      </c>
      <c r="S2709" s="15">
        <f t="shared" si="84"/>
        <v>41391.782905092594</v>
      </c>
      <c r="T2709" s="15">
        <f t="shared" si="85"/>
        <v>41421.290972222225</v>
      </c>
    </row>
    <row r="2710" spans="1:20" ht="45" x14ac:dyDescent="0.25">
      <c r="A2710">
        <v>2708</v>
      </c>
      <c r="B2710" s="3" t="s">
        <v>5502</v>
      </c>
      <c r="C2710" s="3" t="s">
        <v>5503</v>
      </c>
      <c r="D2710" s="12">
        <v>20000</v>
      </c>
      <c r="E2710" s="12">
        <v>46643.07</v>
      </c>
      <c r="F2710" t="s">
        <v>16</v>
      </c>
      <c r="G2710" t="s">
        <v>24</v>
      </c>
      <c r="H2710" t="s">
        <v>25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5489</v>
      </c>
      <c r="O2710" s="8">
        <f>E2710/D2710*100</f>
        <v>233.21535</v>
      </c>
      <c r="P2710" s="12">
        <f>E2710/L2710</f>
        <v>44.464318398474738</v>
      </c>
      <c r="Q2710" t="str">
        <f>LEFT(N2710,SEARCH("/",N2710,1)-1)</f>
        <v>theater</v>
      </c>
      <c r="R2710" t="str">
        <f>RIGHT(N2710,LEN(N2710)-SEARCH("/",N2710,1))</f>
        <v>spaces</v>
      </c>
      <c r="S2710" s="15">
        <f t="shared" si="84"/>
        <v>42512.698217592595</v>
      </c>
      <c r="T2710" s="15">
        <f t="shared" si="85"/>
        <v>42572.698217592595</v>
      </c>
    </row>
    <row r="2711" spans="1:20" ht="45" x14ac:dyDescent="0.25">
      <c r="A2711">
        <v>2709</v>
      </c>
      <c r="B2711" s="3" t="s">
        <v>5504</v>
      </c>
      <c r="C2711" s="3" t="s">
        <v>5505</v>
      </c>
      <c r="D2711" s="12">
        <v>50000</v>
      </c>
      <c r="E2711" s="12">
        <v>50803</v>
      </c>
      <c r="F2711" t="s">
        <v>16</v>
      </c>
      <c r="G2711" t="s">
        <v>17</v>
      </c>
      <c r="H2711" t="s">
        <v>18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5489</v>
      </c>
      <c r="O2711" s="8">
        <f>E2711/D2711*100</f>
        <v>101.60599999999999</v>
      </c>
      <c r="P2711" s="12">
        <f>E2711/L2711</f>
        <v>164.94480519480518</v>
      </c>
      <c r="Q2711" t="str">
        <f>LEFT(N2711,SEARCH("/",N2711,1)-1)</f>
        <v>theater</v>
      </c>
      <c r="R2711" t="str">
        <f>RIGHT(N2711,LEN(N2711)-SEARCH("/",N2711,1))</f>
        <v>spaces</v>
      </c>
      <c r="S2711" s="15">
        <f t="shared" si="84"/>
        <v>42612.149780092594</v>
      </c>
      <c r="T2711" s="15">
        <f t="shared" si="85"/>
        <v>42647.165972222225</v>
      </c>
    </row>
    <row r="2712" spans="1:20" ht="30" x14ac:dyDescent="0.25">
      <c r="A2712">
        <v>2710</v>
      </c>
      <c r="B2712" s="3" t="s">
        <v>5506</v>
      </c>
      <c r="C2712" s="3" t="s">
        <v>5507</v>
      </c>
      <c r="D2712" s="12">
        <v>60000</v>
      </c>
      <c r="E2712" s="12">
        <v>92340.21</v>
      </c>
      <c r="F2712" t="s">
        <v>16</v>
      </c>
      <c r="G2712" t="s">
        <v>17</v>
      </c>
      <c r="H2712" t="s">
        <v>18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5489</v>
      </c>
      <c r="O2712" s="8">
        <f>E2712/D2712*100</f>
        <v>153.90035000000003</v>
      </c>
      <c r="P2712" s="12">
        <f>E2712/L2712</f>
        <v>84.871516544117654</v>
      </c>
      <c r="Q2712" t="str">
        <f>LEFT(N2712,SEARCH("/",N2712,1)-1)</f>
        <v>theater</v>
      </c>
      <c r="R2712" t="str">
        <f>RIGHT(N2712,LEN(N2712)-SEARCH("/",N2712,1))</f>
        <v>spaces</v>
      </c>
      <c r="S2712" s="15">
        <f t="shared" si="84"/>
        <v>41828.229490740741</v>
      </c>
      <c r="T2712" s="15">
        <f t="shared" si="85"/>
        <v>41860.083333333336</v>
      </c>
    </row>
    <row r="2713" spans="1:20" ht="60" x14ac:dyDescent="0.25">
      <c r="A2713">
        <v>2711</v>
      </c>
      <c r="B2713" s="3" t="s">
        <v>5508</v>
      </c>
      <c r="C2713" s="3" t="s">
        <v>5509</v>
      </c>
      <c r="D2713" s="12">
        <v>3910</v>
      </c>
      <c r="E2713" s="12">
        <v>3938</v>
      </c>
      <c r="F2713" t="s">
        <v>16</v>
      </c>
      <c r="G2713" t="s">
        <v>24</v>
      </c>
      <c r="H2713" t="s">
        <v>25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5489</v>
      </c>
      <c r="O2713" s="8">
        <f>E2713/D2713*100</f>
        <v>100.7161125319693</v>
      </c>
      <c r="P2713" s="12">
        <f>E2713/L2713</f>
        <v>53.945205479452056</v>
      </c>
      <c r="Q2713" t="str">
        <f>LEFT(N2713,SEARCH("/",N2713,1)-1)</f>
        <v>theater</v>
      </c>
      <c r="R2713" t="str">
        <f>RIGHT(N2713,LEN(N2713)-SEARCH("/",N2713,1))</f>
        <v>spaces</v>
      </c>
      <c r="S2713" s="15">
        <f t="shared" si="84"/>
        <v>41780.745254629634</v>
      </c>
      <c r="T2713" s="15">
        <f t="shared" si="85"/>
        <v>41810.917361111111</v>
      </c>
    </row>
    <row r="2714" spans="1:20" ht="60" x14ac:dyDescent="0.25">
      <c r="A2714">
        <v>2712</v>
      </c>
      <c r="B2714" s="3" t="s">
        <v>5510</v>
      </c>
      <c r="C2714" s="3" t="s">
        <v>5511</v>
      </c>
      <c r="D2714" s="12">
        <v>5500</v>
      </c>
      <c r="E2714" s="12">
        <v>7226</v>
      </c>
      <c r="F2714" t="s">
        <v>16</v>
      </c>
      <c r="G2714" t="s">
        <v>17</v>
      </c>
      <c r="H2714" t="s">
        <v>18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5489</v>
      </c>
      <c r="O2714" s="8">
        <f>E2714/D2714*100</f>
        <v>131.38181818181818</v>
      </c>
      <c r="P2714" s="12">
        <f>E2714/L2714</f>
        <v>50.531468531468533</v>
      </c>
      <c r="Q2714" t="str">
        <f>LEFT(N2714,SEARCH("/",N2714,1)-1)</f>
        <v>theater</v>
      </c>
      <c r="R2714" t="str">
        <f>RIGHT(N2714,LEN(N2714)-SEARCH("/",N2714,1))</f>
        <v>spaces</v>
      </c>
      <c r="S2714" s="15">
        <f t="shared" si="84"/>
        <v>41432.062037037038</v>
      </c>
      <c r="T2714" s="15">
        <f t="shared" si="85"/>
        <v>41468.75</v>
      </c>
    </row>
    <row r="2715" spans="1:20" ht="60" x14ac:dyDescent="0.25">
      <c r="A2715">
        <v>2713</v>
      </c>
      <c r="B2715" s="3" t="s">
        <v>5512</v>
      </c>
      <c r="C2715" s="3" t="s">
        <v>5513</v>
      </c>
      <c r="D2715" s="12">
        <v>150000</v>
      </c>
      <c r="E2715" s="12">
        <v>153362</v>
      </c>
      <c r="F2715" t="s">
        <v>16</v>
      </c>
      <c r="G2715" t="s">
        <v>17</v>
      </c>
      <c r="H2715" t="s">
        <v>18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5489</v>
      </c>
      <c r="O2715" s="8">
        <f>E2715/D2715*100</f>
        <v>102.24133333333334</v>
      </c>
      <c r="P2715" s="12">
        <f>E2715/L2715</f>
        <v>108.00140845070422</v>
      </c>
      <c r="Q2715" t="str">
        <f>LEFT(N2715,SEARCH("/",N2715,1)-1)</f>
        <v>theater</v>
      </c>
      <c r="R2715" t="str">
        <f>RIGHT(N2715,LEN(N2715)-SEARCH("/",N2715,1))</f>
        <v>spaces</v>
      </c>
      <c r="S2715" s="15">
        <f t="shared" si="84"/>
        <v>42322.653749999998</v>
      </c>
      <c r="T2715" s="15">
        <f t="shared" si="85"/>
        <v>42362.653749999998</v>
      </c>
    </row>
    <row r="2716" spans="1:20" ht="45" x14ac:dyDescent="0.25">
      <c r="A2716">
        <v>2714</v>
      </c>
      <c r="B2716" s="3" t="s">
        <v>5514</v>
      </c>
      <c r="C2716" s="3" t="s">
        <v>5515</v>
      </c>
      <c r="D2716" s="12">
        <v>25000</v>
      </c>
      <c r="E2716" s="12">
        <v>29089</v>
      </c>
      <c r="F2716" t="s">
        <v>16</v>
      </c>
      <c r="G2716" t="s">
        <v>17</v>
      </c>
      <c r="H2716" t="s">
        <v>18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5489</v>
      </c>
      <c r="O2716" s="8">
        <f>E2716/D2716*100</f>
        <v>116.35599999999999</v>
      </c>
      <c r="P2716" s="12">
        <f>E2716/L2716</f>
        <v>95.373770491803285</v>
      </c>
      <c r="Q2716" t="str">
        <f>LEFT(N2716,SEARCH("/",N2716,1)-1)</f>
        <v>theater</v>
      </c>
      <c r="R2716" t="str">
        <f>RIGHT(N2716,LEN(N2716)-SEARCH("/",N2716,1))</f>
        <v>spaces</v>
      </c>
      <c r="S2716" s="15">
        <f t="shared" si="84"/>
        <v>42629.655046296291</v>
      </c>
      <c r="T2716" s="15">
        <f t="shared" si="85"/>
        <v>42657.958333333328</v>
      </c>
    </row>
    <row r="2717" spans="1:20" ht="60" x14ac:dyDescent="0.25">
      <c r="A2717">
        <v>2715</v>
      </c>
      <c r="B2717" s="3" t="s">
        <v>5516</v>
      </c>
      <c r="C2717" s="3" t="s">
        <v>5517</v>
      </c>
      <c r="D2717" s="12">
        <v>12000</v>
      </c>
      <c r="E2717" s="12">
        <v>31754.69</v>
      </c>
      <c r="F2717" t="s">
        <v>16</v>
      </c>
      <c r="G2717" t="s">
        <v>17</v>
      </c>
      <c r="H2717" t="s">
        <v>18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5489</v>
      </c>
      <c r="O2717" s="8">
        <f>E2717/D2717*100</f>
        <v>264.62241666666665</v>
      </c>
      <c r="P2717" s="12">
        <f>E2717/L2717</f>
        <v>57.631016333938291</v>
      </c>
      <c r="Q2717" t="str">
        <f>LEFT(N2717,SEARCH("/",N2717,1)-1)</f>
        <v>theater</v>
      </c>
      <c r="R2717" t="str">
        <f>RIGHT(N2717,LEN(N2717)-SEARCH("/",N2717,1))</f>
        <v>spaces</v>
      </c>
      <c r="S2717" s="15">
        <f t="shared" si="84"/>
        <v>42387.398472222223</v>
      </c>
      <c r="T2717" s="15">
        <f t="shared" si="85"/>
        <v>42421.398472222223</v>
      </c>
    </row>
    <row r="2718" spans="1:20" ht="75" x14ac:dyDescent="0.25">
      <c r="A2718">
        <v>2716</v>
      </c>
      <c r="B2718" s="3" t="s">
        <v>5518</v>
      </c>
      <c r="C2718" s="3" t="s">
        <v>5519</v>
      </c>
      <c r="D2718" s="12">
        <v>10000</v>
      </c>
      <c r="E2718" s="12">
        <v>11998.01</v>
      </c>
      <c r="F2718" t="s">
        <v>16</v>
      </c>
      <c r="G2718" t="s">
        <v>502</v>
      </c>
      <c r="H2718" t="s">
        <v>55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5489</v>
      </c>
      <c r="O2718" s="8">
        <f>E2718/D2718*100</f>
        <v>119.98010000000001</v>
      </c>
      <c r="P2718" s="12">
        <f>E2718/L2718</f>
        <v>64.160481283422456</v>
      </c>
      <c r="Q2718" t="str">
        <f>LEFT(N2718,SEARCH("/",N2718,1)-1)</f>
        <v>theater</v>
      </c>
      <c r="R2718" t="str">
        <f>RIGHT(N2718,LEN(N2718)-SEARCH("/",N2718,1))</f>
        <v>spaces</v>
      </c>
      <c r="S2718" s="15">
        <f t="shared" si="84"/>
        <v>42255.333252314813</v>
      </c>
      <c r="T2718" s="15">
        <f t="shared" si="85"/>
        <v>42285.333252314813</v>
      </c>
    </row>
    <row r="2719" spans="1:20" ht="45" x14ac:dyDescent="0.25">
      <c r="A2719">
        <v>2717</v>
      </c>
      <c r="B2719" s="3" t="s">
        <v>5520</v>
      </c>
      <c r="C2719" s="3" t="s">
        <v>5521</v>
      </c>
      <c r="D2719" s="12">
        <v>25000</v>
      </c>
      <c r="E2719" s="12">
        <v>30026</v>
      </c>
      <c r="F2719" t="s">
        <v>16</v>
      </c>
      <c r="G2719" t="s">
        <v>17</v>
      </c>
      <c r="H2719" t="s">
        <v>18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5489</v>
      </c>
      <c r="O2719" s="8">
        <f>E2719/D2719*100</f>
        <v>120.10400000000001</v>
      </c>
      <c r="P2719" s="12">
        <f>E2719/L2719</f>
        <v>92.387692307692305</v>
      </c>
      <c r="Q2719" t="str">
        <f>LEFT(N2719,SEARCH("/",N2719,1)-1)</f>
        <v>theater</v>
      </c>
      <c r="R2719" t="str">
        <f>RIGHT(N2719,LEN(N2719)-SEARCH("/",N2719,1))</f>
        <v>spaces</v>
      </c>
      <c r="S2719" s="15">
        <f t="shared" si="84"/>
        <v>41934.914918981485</v>
      </c>
      <c r="T2719" s="15">
        <f t="shared" si="85"/>
        <v>41979.956585648149</v>
      </c>
    </row>
    <row r="2720" spans="1:20" ht="60" x14ac:dyDescent="0.25">
      <c r="A2720">
        <v>2718</v>
      </c>
      <c r="B2720" s="3" t="s">
        <v>5522</v>
      </c>
      <c r="C2720" s="3" t="s">
        <v>5523</v>
      </c>
      <c r="D2720" s="12">
        <v>18000</v>
      </c>
      <c r="E2720" s="12">
        <v>18645</v>
      </c>
      <c r="F2720" t="s">
        <v>16</v>
      </c>
      <c r="G2720" t="s">
        <v>17</v>
      </c>
      <c r="H2720" t="s">
        <v>18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5489</v>
      </c>
      <c r="O2720" s="8">
        <f>E2720/D2720*100</f>
        <v>103.58333333333334</v>
      </c>
      <c r="P2720" s="12">
        <f>E2720/L2720</f>
        <v>125.97972972972973</v>
      </c>
      <c r="Q2720" t="str">
        <f>LEFT(N2720,SEARCH("/",N2720,1)-1)</f>
        <v>theater</v>
      </c>
      <c r="R2720" t="str">
        <f>RIGHT(N2720,LEN(N2720)-SEARCH("/",N2720,1))</f>
        <v>spaces</v>
      </c>
      <c r="S2720" s="15">
        <f t="shared" si="84"/>
        <v>42465.596585648149</v>
      </c>
      <c r="T2720" s="15">
        <f t="shared" si="85"/>
        <v>42493.958333333328</v>
      </c>
    </row>
    <row r="2721" spans="1:20" ht="60" x14ac:dyDescent="0.25">
      <c r="A2721">
        <v>2719</v>
      </c>
      <c r="B2721" s="3" t="s">
        <v>5524</v>
      </c>
      <c r="C2721" s="3" t="s">
        <v>5525</v>
      </c>
      <c r="D2721" s="12">
        <v>6000</v>
      </c>
      <c r="E2721" s="12">
        <v>6530</v>
      </c>
      <c r="F2721" t="s">
        <v>16</v>
      </c>
      <c r="G2721" t="s">
        <v>17</v>
      </c>
      <c r="H2721" t="s">
        <v>18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5489</v>
      </c>
      <c r="O2721" s="8">
        <f>E2721/D2721*100</f>
        <v>108.83333333333334</v>
      </c>
      <c r="P2721" s="12">
        <f>E2721/L2721</f>
        <v>94.637681159420296</v>
      </c>
      <c r="Q2721" t="str">
        <f>LEFT(N2721,SEARCH("/",N2721,1)-1)</f>
        <v>theater</v>
      </c>
      <c r="R2721" t="str">
        <f>RIGHT(N2721,LEN(N2721)-SEARCH("/",N2721,1))</f>
        <v>spaces</v>
      </c>
      <c r="S2721" s="15">
        <f t="shared" si="84"/>
        <v>42418.031180555554</v>
      </c>
      <c r="T2721" s="15">
        <f t="shared" si="85"/>
        <v>42477.989513888882</v>
      </c>
    </row>
    <row r="2722" spans="1:20" ht="45" x14ac:dyDescent="0.25">
      <c r="A2722">
        <v>2720</v>
      </c>
      <c r="B2722" s="3" t="s">
        <v>5526</v>
      </c>
      <c r="C2722" s="3" t="s">
        <v>5527</v>
      </c>
      <c r="D2722" s="12">
        <v>25000</v>
      </c>
      <c r="E2722" s="12">
        <v>29531</v>
      </c>
      <c r="F2722" t="s">
        <v>16</v>
      </c>
      <c r="G2722" t="s">
        <v>17</v>
      </c>
      <c r="H2722" t="s">
        <v>18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5489</v>
      </c>
      <c r="O2722" s="8">
        <f>E2722/D2722*100</f>
        <v>118.12400000000001</v>
      </c>
      <c r="P2722" s="12">
        <f>E2722/L2722</f>
        <v>170.69942196531792</v>
      </c>
      <c r="Q2722" t="str">
        <f>LEFT(N2722,SEARCH("/",N2722,1)-1)</f>
        <v>theater</v>
      </c>
      <c r="R2722" t="str">
        <f>RIGHT(N2722,LEN(N2722)-SEARCH("/",N2722,1))</f>
        <v>spaces</v>
      </c>
      <c r="S2722" s="15">
        <f t="shared" si="84"/>
        <v>42655.465891203698</v>
      </c>
      <c r="T2722" s="15">
        <f t="shared" si="85"/>
        <v>42685.507557870369</v>
      </c>
    </row>
    <row r="2723" spans="1:20" ht="60" x14ac:dyDescent="0.25">
      <c r="A2723">
        <v>2721</v>
      </c>
      <c r="B2723" s="3" t="s">
        <v>5528</v>
      </c>
      <c r="C2723" s="3" t="s">
        <v>5529</v>
      </c>
      <c r="D2723" s="12">
        <v>750</v>
      </c>
      <c r="E2723" s="12">
        <v>10965</v>
      </c>
      <c r="F2723" t="s">
        <v>16</v>
      </c>
      <c r="G2723" t="s">
        <v>24</v>
      </c>
      <c r="H2723" t="s">
        <v>25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3962</v>
      </c>
      <c r="O2723" s="8">
        <f>E2723/D2723*100</f>
        <v>1462</v>
      </c>
      <c r="P2723" s="12">
        <f>E2723/L2723</f>
        <v>40.762081784386616</v>
      </c>
      <c r="Q2723" t="str">
        <f>LEFT(N2723,SEARCH("/",N2723,1)-1)</f>
        <v>technology</v>
      </c>
      <c r="R2723" t="str">
        <f>RIGHT(N2723,LEN(N2723)-SEARCH("/",N2723,1))</f>
        <v>hardware</v>
      </c>
      <c r="S2723" s="15">
        <f t="shared" si="84"/>
        <v>41493.543958333335</v>
      </c>
      <c r="T2723" s="15">
        <f t="shared" si="85"/>
        <v>41523.791666666664</v>
      </c>
    </row>
    <row r="2724" spans="1:20" ht="60" x14ac:dyDescent="0.25">
      <c r="A2724">
        <v>2722</v>
      </c>
      <c r="B2724" s="3" t="s">
        <v>5530</v>
      </c>
      <c r="C2724" s="3" t="s">
        <v>5531</v>
      </c>
      <c r="D2724" s="12">
        <v>5000</v>
      </c>
      <c r="E2724" s="12">
        <v>12627</v>
      </c>
      <c r="F2724" t="s">
        <v>16</v>
      </c>
      <c r="G2724" t="s">
        <v>17</v>
      </c>
      <c r="H2724" t="s">
        <v>18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3962</v>
      </c>
      <c r="O2724" s="8">
        <f>E2724/D2724*100</f>
        <v>252.54</v>
      </c>
      <c r="P2724" s="12">
        <f>E2724/L2724</f>
        <v>68.254054054054052</v>
      </c>
      <c r="Q2724" t="str">
        <f>LEFT(N2724,SEARCH("/",N2724,1)-1)</f>
        <v>technology</v>
      </c>
      <c r="R2724" t="str">
        <f>RIGHT(N2724,LEN(N2724)-SEARCH("/",N2724,1))</f>
        <v>hardware</v>
      </c>
      <c r="S2724" s="15">
        <f t="shared" si="84"/>
        <v>42704.857094907406</v>
      </c>
      <c r="T2724" s="15">
        <f t="shared" si="85"/>
        <v>42764.857094907406</v>
      </c>
    </row>
    <row r="2725" spans="1:20" ht="60" x14ac:dyDescent="0.25">
      <c r="A2725">
        <v>2723</v>
      </c>
      <c r="B2725" s="3" t="s">
        <v>5532</v>
      </c>
      <c r="C2725" s="3" t="s">
        <v>5533</v>
      </c>
      <c r="D2725" s="12">
        <v>12000</v>
      </c>
      <c r="E2725" s="12">
        <v>16806</v>
      </c>
      <c r="F2725" t="s">
        <v>16</v>
      </c>
      <c r="G2725" t="s">
        <v>17</v>
      </c>
      <c r="H2725" t="s">
        <v>18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3962</v>
      </c>
      <c r="O2725" s="8">
        <f>E2725/D2725*100</f>
        <v>140.05000000000001</v>
      </c>
      <c r="P2725" s="12">
        <f>E2725/L2725</f>
        <v>95.48863636363636</v>
      </c>
      <c r="Q2725" t="str">
        <f>LEFT(N2725,SEARCH("/",N2725,1)-1)</f>
        <v>technology</v>
      </c>
      <c r="R2725" t="str">
        <f>RIGHT(N2725,LEN(N2725)-SEARCH("/",N2725,1))</f>
        <v>hardware</v>
      </c>
      <c r="S2725" s="15">
        <f t="shared" si="84"/>
        <v>41944.83898148148</v>
      </c>
      <c r="T2725" s="15">
        <f t="shared" si="85"/>
        <v>42004.880648148144</v>
      </c>
    </row>
    <row r="2726" spans="1:20" ht="60" x14ac:dyDescent="0.25">
      <c r="A2726">
        <v>2724</v>
      </c>
      <c r="B2726" s="3" t="s">
        <v>5534</v>
      </c>
      <c r="C2726" s="3" t="s">
        <v>5535</v>
      </c>
      <c r="D2726" s="12">
        <v>2468</v>
      </c>
      <c r="E2726" s="12">
        <v>7326.88</v>
      </c>
      <c r="F2726" t="s">
        <v>16</v>
      </c>
      <c r="G2726" t="s">
        <v>24</v>
      </c>
      <c r="H2726" t="s">
        <v>25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3962</v>
      </c>
      <c r="O2726" s="8">
        <f>E2726/D2726*100</f>
        <v>296.87520259319291</v>
      </c>
      <c r="P2726" s="12">
        <f>E2726/L2726</f>
        <v>7.1902649656526005</v>
      </c>
      <c r="Q2726" t="str">
        <f>LEFT(N2726,SEARCH("/",N2726,1)-1)</f>
        <v>technology</v>
      </c>
      <c r="R2726" t="str">
        <f>RIGHT(N2726,LEN(N2726)-SEARCH("/",N2726,1))</f>
        <v>hardware</v>
      </c>
      <c r="S2726" s="15">
        <f t="shared" si="84"/>
        <v>42199.32707175926</v>
      </c>
      <c r="T2726" s="15">
        <f t="shared" si="85"/>
        <v>42231.32707175926</v>
      </c>
    </row>
    <row r="2727" spans="1:20" ht="45" x14ac:dyDescent="0.25">
      <c r="A2727">
        <v>2725</v>
      </c>
      <c r="B2727" s="3" t="s">
        <v>5536</v>
      </c>
      <c r="C2727" s="3" t="s">
        <v>5537</v>
      </c>
      <c r="D2727" s="12">
        <v>40000</v>
      </c>
      <c r="E2727" s="12">
        <v>57817</v>
      </c>
      <c r="F2727" t="s">
        <v>16</v>
      </c>
      <c r="G2727" t="s">
        <v>159</v>
      </c>
      <c r="H2727" t="s">
        <v>160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3962</v>
      </c>
      <c r="O2727" s="8">
        <f>E2727/D2727*100</f>
        <v>144.54249999999999</v>
      </c>
      <c r="P2727" s="12">
        <f>E2727/L2727</f>
        <v>511.65486725663715</v>
      </c>
      <c r="Q2727" t="str">
        <f>LEFT(N2727,SEARCH("/",N2727,1)-1)</f>
        <v>technology</v>
      </c>
      <c r="R2727" t="str">
        <f>RIGHT(N2727,LEN(N2727)-SEARCH("/",N2727,1))</f>
        <v>hardware</v>
      </c>
      <c r="S2727" s="15">
        <f t="shared" si="84"/>
        <v>42745.744618055556</v>
      </c>
      <c r="T2727" s="15">
        <f t="shared" si="85"/>
        <v>42795.744618055556</v>
      </c>
    </row>
    <row r="2728" spans="1:20" x14ac:dyDescent="0.25">
      <c r="A2728">
        <v>2726</v>
      </c>
      <c r="B2728" s="3" t="s">
        <v>5538</v>
      </c>
      <c r="C2728" s="3" t="s">
        <v>5539</v>
      </c>
      <c r="D2728" s="12">
        <v>100000</v>
      </c>
      <c r="E2728" s="12">
        <v>105745</v>
      </c>
      <c r="F2728" t="s">
        <v>16</v>
      </c>
      <c r="G2728" t="s">
        <v>17</v>
      </c>
      <c r="H2728" t="s">
        <v>18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3962</v>
      </c>
      <c r="O2728" s="8">
        <f>E2728/D2728*100</f>
        <v>105.745</v>
      </c>
      <c r="P2728" s="12">
        <f>E2728/L2728</f>
        <v>261.74504950495049</v>
      </c>
      <c r="Q2728" t="str">
        <f>LEFT(N2728,SEARCH("/",N2728,1)-1)</f>
        <v>technology</v>
      </c>
      <c r="R2728" t="str">
        <f>RIGHT(N2728,LEN(N2728)-SEARCH("/",N2728,1))</f>
        <v>hardware</v>
      </c>
      <c r="S2728" s="15">
        <f t="shared" si="84"/>
        <v>42452.579988425925</v>
      </c>
      <c r="T2728" s="15">
        <f t="shared" si="85"/>
        <v>42482.579988425925</v>
      </c>
    </row>
    <row r="2729" spans="1:20" ht="45" x14ac:dyDescent="0.25">
      <c r="A2729">
        <v>2727</v>
      </c>
      <c r="B2729" s="3" t="s">
        <v>5540</v>
      </c>
      <c r="C2729" s="3" t="s">
        <v>5541</v>
      </c>
      <c r="D2729" s="12">
        <v>10000</v>
      </c>
      <c r="E2729" s="12">
        <v>49321</v>
      </c>
      <c r="F2729" t="s">
        <v>16</v>
      </c>
      <c r="G2729" t="s">
        <v>17</v>
      </c>
      <c r="H2729" t="s">
        <v>18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3962</v>
      </c>
      <c r="O2729" s="8">
        <f>E2729/D2729*100</f>
        <v>493.21000000000004</v>
      </c>
      <c r="P2729" s="12">
        <f>E2729/L2729</f>
        <v>69.760961810466767</v>
      </c>
      <c r="Q2729" t="str">
        <f>LEFT(N2729,SEARCH("/",N2729,1)-1)</f>
        <v>technology</v>
      </c>
      <c r="R2729" t="str">
        <f>RIGHT(N2729,LEN(N2729)-SEARCH("/",N2729,1))</f>
        <v>hardware</v>
      </c>
      <c r="S2729" s="15">
        <f t="shared" si="84"/>
        <v>42198.676655092597</v>
      </c>
      <c r="T2729" s="15">
        <f t="shared" si="85"/>
        <v>42223.676655092597</v>
      </c>
    </row>
    <row r="2730" spans="1:20" ht="30" x14ac:dyDescent="0.25">
      <c r="A2730">
        <v>2728</v>
      </c>
      <c r="B2730" s="3" t="s">
        <v>5542</v>
      </c>
      <c r="C2730" s="3" t="s">
        <v>5543</v>
      </c>
      <c r="D2730" s="12">
        <v>15000</v>
      </c>
      <c r="E2730" s="12">
        <v>30274</v>
      </c>
      <c r="F2730" t="s">
        <v>16</v>
      </c>
      <c r="G2730" t="s">
        <v>17</v>
      </c>
      <c r="H2730" t="s">
        <v>18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3962</v>
      </c>
      <c r="O2730" s="8">
        <f>E2730/D2730*100</f>
        <v>201.82666666666668</v>
      </c>
      <c r="P2730" s="12">
        <f>E2730/L2730</f>
        <v>77.229591836734699</v>
      </c>
      <c r="Q2730" t="str">
        <f>LEFT(N2730,SEARCH("/",N2730,1)-1)</f>
        <v>technology</v>
      </c>
      <c r="R2730" t="str">
        <f>RIGHT(N2730,LEN(N2730)-SEARCH("/",N2730,1))</f>
        <v>hardware</v>
      </c>
      <c r="S2730" s="15">
        <f t="shared" si="84"/>
        <v>42333.59993055556</v>
      </c>
      <c r="T2730" s="15">
        <f t="shared" si="85"/>
        <v>42368.59993055556</v>
      </c>
    </row>
    <row r="2731" spans="1:20" ht="30" x14ac:dyDescent="0.25">
      <c r="A2731">
        <v>2729</v>
      </c>
      <c r="B2731" s="3" t="s">
        <v>5544</v>
      </c>
      <c r="C2731" s="3" t="s">
        <v>5545</v>
      </c>
      <c r="D2731" s="12">
        <v>7500</v>
      </c>
      <c r="E2731" s="12">
        <v>7833</v>
      </c>
      <c r="F2731" t="s">
        <v>16</v>
      </c>
      <c r="G2731" t="s">
        <v>17</v>
      </c>
      <c r="H2731" t="s">
        <v>18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3962</v>
      </c>
      <c r="O2731" s="8">
        <f>E2731/D2731*100</f>
        <v>104.44</v>
      </c>
      <c r="P2731" s="12">
        <f>E2731/L2731</f>
        <v>340.56521739130437</v>
      </c>
      <c r="Q2731" t="str">
        <f>LEFT(N2731,SEARCH("/",N2731,1)-1)</f>
        <v>technology</v>
      </c>
      <c r="R2731" t="str">
        <f>RIGHT(N2731,LEN(N2731)-SEARCH("/",N2731,1))</f>
        <v>hardware</v>
      </c>
      <c r="S2731" s="15">
        <f t="shared" si="84"/>
        <v>42095.240706018521</v>
      </c>
      <c r="T2731" s="15">
        <f t="shared" si="85"/>
        <v>42125.240706018521</v>
      </c>
    </row>
    <row r="2732" spans="1:20" ht="45" x14ac:dyDescent="0.25">
      <c r="A2732">
        <v>2730</v>
      </c>
      <c r="B2732" s="3" t="s">
        <v>5546</v>
      </c>
      <c r="C2732" s="3" t="s">
        <v>5547</v>
      </c>
      <c r="D2732" s="12">
        <v>27000</v>
      </c>
      <c r="E2732" s="12">
        <v>45979.01</v>
      </c>
      <c r="F2732" t="s">
        <v>16</v>
      </c>
      <c r="G2732" t="s">
        <v>17</v>
      </c>
      <c r="H2732" t="s">
        <v>18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3962</v>
      </c>
      <c r="O2732" s="8">
        <f>E2732/D2732*100</f>
        <v>170.29262962962963</v>
      </c>
      <c r="P2732" s="12">
        <f>E2732/L2732</f>
        <v>67.417903225806455</v>
      </c>
      <c r="Q2732" t="str">
        <f>LEFT(N2732,SEARCH("/",N2732,1)-1)</f>
        <v>technology</v>
      </c>
      <c r="R2732" t="str">
        <f>RIGHT(N2732,LEN(N2732)-SEARCH("/",N2732,1))</f>
        <v>hardware</v>
      </c>
      <c r="S2732" s="15">
        <f t="shared" si="84"/>
        <v>41351.541377314818</v>
      </c>
      <c r="T2732" s="15">
        <f t="shared" si="85"/>
        <v>41386.541377314818</v>
      </c>
    </row>
    <row r="2733" spans="1:20" ht="60" x14ac:dyDescent="0.25">
      <c r="A2733">
        <v>2731</v>
      </c>
      <c r="B2733" s="3" t="s">
        <v>5548</v>
      </c>
      <c r="C2733" s="3" t="s">
        <v>5549</v>
      </c>
      <c r="D2733" s="12">
        <v>30000</v>
      </c>
      <c r="E2733" s="12">
        <v>31291</v>
      </c>
      <c r="F2733" t="s">
        <v>16</v>
      </c>
      <c r="G2733" t="s">
        <v>17</v>
      </c>
      <c r="H2733" t="s">
        <v>18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3962</v>
      </c>
      <c r="O2733" s="8">
        <f>E2733/D2733*100</f>
        <v>104.30333333333333</v>
      </c>
      <c r="P2733" s="12">
        <f>E2733/L2733</f>
        <v>845.70270270270271</v>
      </c>
      <c r="Q2733" t="str">
        <f>LEFT(N2733,SEARCH("/",N2733,1)-1)</f>
        <v>technology</v>
      </c>
      <c r="R2733" t="str">
        <f>RIGHT(N2733,LEN(N2733)-SEARCH("/",N2733,1))</f>
        <v>hardware</v>
      </c>
      <c r="S2733" s="15">
        <f t="shared" si="84"/>
        <v>41872.525717592594</v>
      </c>
      <c r="T2733" s="15">
        <f t="shared" si="85"/>
        <v>41930.166666666664</v>
      </c>
    </row>
    <row r="2734" spans="1:20" ht="60" x14ac:dyDescent="0.25">
      <c r="A2734">
        <v>2732</v>
      </c>
      <c r="B2734" s="3" t="s">
        <v>5550</v>
      </c>
      <c r="C2734" s="3" t="s">
        <v>5551</v>
      </c>
      <c r="D2734" s="12">
        <v>12000</v>
      </c>
      <c r="E2734" s="12">
        <v>14190</v>
      </c>
      <c r="F2734" t="s">
        <v>16</v>
      </c>
      <c r="G2734" t="s">
        <v>17</v>
      </c>
      <c r="H2734" t="s">
        <v>18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3962</v>
      </c>
      <c r="O2734" s="8">
        <f>E2734/D2734*100</f>
        <v>118.25000000000001</v>
      </c>
      <c r="P2734" s="12">
        <f>E2734/L2734</f>
        <v>97.191780821917803</v>
      </c>
      <c r="Q2734" t="str">
        <f>LEFT(N2734,SEARCH("/",N2734,1)-1)</f>
        <v>technology</v>
      </c>
      <c r="R2734" t="str">
        <f>RIGHT(N2734,LEN(N2734)-SEARCH("/",N2734,1))</f>
        <v>hardware</v>
      </c>
      <c r="S2734" s="15">
        <f t="shared" si="84"/>
        <v>41389.808194444442</v>
      </c>
      <c r="T2734" s="15">
        <f t="shared" si="85"/>
        <v>41422</v>
      </c>
    </row>
    <row r="2735" spans="1:20" ht="60" x14ac:dyDescent="0.25">
      <c r="A2735">
        <v>2733</v>
      </c>
      <c r="B2735" s="3" t="s">
        <v>5552</v>
      </c>
      <c r="C2735" s="3" t="s">
        <v>5553</v>
      </c>
      <c r="D2735" s="12">
        <v>50000</v>
      </c>
      <c r="E2735" s="12">
        <v>53769</v>
      </c>
      <c r="F2735" t="s">
        <v>16</v>
      </c>
      <c r="G2735" t="s">
        <v>17</v>
      </c>
      <c r="H2735" t="s">
        <v>18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3962</v>
      </c>
      <c r="O2735" s="8">
        <f>E2735/D2735*100</f>
        <v>107.538</v>
      </c>
      <c r="P2735" s="12">
        <f>E2735/L2735</f>
        <v>451.84033613445376</v>
      </c>
      <c r="Q2735" t="str">
        <f>LEFT(N2735,SEARCH("/",N2735,1)-1)</f>
        <v>technology</v>
      </c>
      <c r="R2735" t="str">
        <f>RIGHT(N2735,LEN(N2735)-SEARCH("/",N2735,1))</f>
        <v>hardware</v>
      </c>
      <c r="S2735" s="15">
        <f t="shared" si="84"/>
        <v>42044.272847222222</v>
      </c>
      <c r="T2735" s="15">
        <f t="shared" si="85"/>
        <v>42104.231180555551</v>
      </c>
    </row>
    <row r="2736" spans="1:20" ht="60" x14ac:dyDescent="0.25">
      <c r="A2736">
        <v>2734</v>
      </c>
      <c r="B2736" s="3" t="s">
        <v>5554</v>
      </c>
      <c r="C2736" s="3" t="s">
        <v>5555</v>
      </c>
      <c r="D2736" s="12">
        <v>1</v>
      </c>
      <c r="E2736" s="12">
        <v>22603</v>
      </c>
      <c r="F2736" t="s">
        <v>16</v>
      </c>
      <c r="G2736" t="s">
        <v>17</v>
      </c>
      <c r="H2736" t="s">
        <v>18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3962</v>
      </c>
      <c r="O2736" s="8">
        <f>E2736/D2736*100</f>
        <v>2260300</v>
      </c>
      <c r="P2736" s="12">
        <f>E2736/L2736</f>
        <v>138.66871165644173</v>
      </c>
      <c r="Q2736" t="str">
        <f>LEFT(N2736,SEARCH("/",N2736,1)-1)</f>
        <v>technology</v>
      </c>
      <c r="R2736" t="str">
        <f>RIGHT(N2736,LEN(N2736)-SEARCH("/",N2736,1))</f>
        <v>hardware</v>
      </c>
      <c r="S2736" s="15">
        <f t="shared" si="84"/>
        <v>42626.668888888889</v>
      </c>
      <c r="T2736" s="15">
        <f t="shared" si="85"/>
        <v>42656.915972222225</v>
      </c>
    </row>
    <row r="2737" spans="1:20" ht="60" x14ac:dyDescent="0.25">
      <c r="A2737">
        <v>2735</v>
      </c>
      <c r="B2737" s="3" t="s">
        <v>5556</v>
      </c>
      <c r="C2737" s="3" t="s">
        <v>5557</v>
      </c>
      <c r="D2737" s="12">
        <v>750</v>
      </c>
      <c r="E2737" s="12">
        <v>7336.01</v>
      </c>
      <c r="F2737" t="s">
        <v>16</v>
      </c>
      <c r="G2737" t="s">
        <v>24</v>
      </c>
      <c r="H2737" t="s">
        <v>25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3962</v>
      </c>
      <c r="O2737" s="8">
        <f>E2737/D2737*100</f>
        <v>978.13466666666682</v>
      </c>
      <c r="P2737" s="12">
        <f>E2737/L2737</f>
        <v>21.640147492625371</v>
      </c>
      <c r="Q2737" t="str">
        <f>LEFT(N2737,SEARCH("/",N2737,1)-1)</f>
        <v>technology</v>
      </c>
      <c r="R2737" t="str">
        <f>RIGHT(N2737,LEN(N2737)-SEARCH("/",N2737,1))</f>
        <v>hardware</v>
      </c>
      <c r="S2737" s="15">
        <f t="shared" si="84"/>
        <v>41316.120949074073</v>
      </c>
      <c r="T2737" s="15">
        <f t="shared" si="85"/>
        <v>41346.833333333336</v>
      </c>
    </row>
    <row r="2738" spans="1:20" ht="75" x14ac:dyDescent="0.25">
      <c r="A2738">
        <v>2736</v>
      </c>
      <c r="B2738" s="3" t="s">
        <v>5558</v>
      </c>
      <c r="C2738" s="3" t="s">
        <v>5559</v>
      </c>
      <c r="D2738" s="12">
        <v>8000</v>
      </c>
      <c r="E2738" s="12">
        <v>9832</v>
      </c>
      <c r="F2738" t="s">
        <v>16</v>
      </c>
      <c r="G2738" t="s">
        <v>159</v>
      </c>
      <c r="H2738" t="s">
        <v>160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3962</v>
      </c>
      <c r="O2738" s="8">
        <f>E2738/D2738*100</f>
        <v>122.9</v>
      </c>
      <c r="P2738" s="12">
        <f>E2738/L2738</f>
        <v>169.51724137931035</v>
      </c>
      <c r="Q2738" t="str">
        <f>LEFT(N2738,SEARCH("/",N2738,1)-1)</f>
        <v>technology</v>
      </c>
      <c r="R2738" t="str">
        <f>RIGHT(N2738,LEN(N2738)-SEARCH("/",N2738,1))</f>
        <v>hardware</v>
      </c>
      <c r="S2738" s="15">
        <f t="shared" si="84"/>
        <v>41722.666354166664</v>
      </c>
      <c r="T2738" s="15">
        <f t="shared" si="85"/>
        <v>41752.666354166664</v>
      </c>
    </row>
    <row r="2739" spans="1:20" ht="60" x14ac:dyDescent="0.25">
      <c r="A2739">
        <v>2737</v>
      </c>
      <c r="B2739" s="3" t="s">
        <v>5560</v>
      </c>
      <c r="C2739" s="3" t="s">
        <v>5561</v>
      </c>
      <c r="D2739" s="12">
        <v>30000</v>
      </c>
      <c r="E2739" s="12">
        <v>73818.240000000005</v>
      </c>
      <c r="F2739" t="s">
        <v>16</v>
      </c>
      <c r="G2739" t="s">
        <v>17</v>
      </c>
      <c r="H2739" t="s">
        <v>18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3962</v>
      </c>
      <c r="O2739" s="8">
        <f>E2739/D2739*100</f>
        <v>246.0608</v>
      </c>
      <c r="P2739" s="12">
        <f>E2739/L2739</f>
        <v>161.88210526315791</v>
      </c>
      <c r="Q2739" t="str">
        <f>LEFT(N2739,SEARCH("/",N2739,1)-1)</f>
        <v>technology</v>
      </c>
      <c r="R2739" t="str">
        <f>RIGHT(N2739,LEN(N2739)-SEARCH("/",N2739,1))</f>
        <v>hardware</v>
      </c>
      <c r="S2739" s="15">
        <f t="shared" si="84"/>
        <v>41611.917673611111</v>
      </c>
      <c r="T2739" s="15">
        <f t="shared" si="85"/>
        <v>41654.791666666664</v>
      </c>
    </row>
    <row r="2740" spans="1:20" ht="45" x14ac:dyDescent="0.25">
      <c r="A2740">
        <v>2738</v>
      </c>
      <c r="B2740" s="3" t="s">
        <v>5562</v>
      </c>
      <c r="C2740" s="3" t="s">
        <v>5563</v>
      </c>
      <c r="D2740" s="12">
        <v>5000</v>
      </c>
      <c r="E2740" s="12">
        <v>7397</v>
      </c>
      <c r="F2740" t="s">
        <v>16</v>
      </c>
      <c r="G2740" t="s">
        <v>17</v>
      </c>
      <c r="H2740" t="s">
        <v>18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3962</v>
      </c>
      <c r="O2740" s="8">
        <f>E2740/D2740*100</f>
        <v>147.94</v>
      </c>
      <c r="P2740" s="12">
        <f>E2740/L2740</f>
        <v>493.13333333333333</v>
      </c>
      <c r="Q2740" t="str">
        <f>LEFT(N2740,SEARCH("/",N2740,1)-1)</f>
        <v>technology</v>
      </c>
      <c r="R2740" t="str">
        <f>RIGHT(N2740,LEN(N2740)-SEARCH("/",N2740,1))</f>
        <v>hardware</v>
      </c>
      <c r="S2740" s="15">
        <f t="shared" si="84"/>
        <v>42620.143564814818</v>
      </c>
      <c r="T2740" s="15">
        <f t="shared" si="85"/>
        <v>42680.143564814818</v>
      </c>
    </row>
    <row r="2741" spans="1:20" ht="60" x14ac:dyDescent="0.25">
      <c r="A2741">
        <v>2739</v>
      </c>
      <c r="B2741" s="3" t="s">
        <v>5564</v>
      </c>
      <c r="C2741" s="3" t="s">
        <v>5565</v>
      </c>
      <c r="D2741" s="12">
        <v>1100</v>
      </c>
      <c r="E2741" s="12">
        <v>4225</v>
      </c>
      <c r="F2741" t="s">
        <v>16</v>
      </c>
      <c r="G2741" t="s">
        <v>24</v>
      </c>
      <c r="H2741" t="s">
        <v>25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3962</v>
      </c>
      <c r="O2741" s="8">
        <f>E2741/D2741*100</f>
        <v>384.09090909090907</v>
      </c>
      <c r="P2741" s="12">
        <f>E2741/L2741</f>
        <v>22.120418848167539</v>
      </c>
      <c r="Q2741" t="str">
        <f>LEFT(N2741,SEARCH("/",N2741,1)-1)</f>
        <v>technology</v>
      </c>
      <c r="R2741" t="str">
        <f>RIGHT(N2741,LEN(N2741)-SEARCH("/",N2741,1))</f>
        <v>hardware</v>
      </c>
      <c r="S2741" s="15">
        <f t="shared" si="84"/>
        <v>41719.887928240743</v>
      </c>
      <c r="T2741" s="15">
        <f t="shared" si="85"/>
        <v>41764.887928240743</v>
      </c>
    </row>
    <row r="2742" spans="1:20" ht="45" x14ac:dyDescent="0.25">
      <c r="A2742">
        <v>2740</v>
      </c>
      <c r="B2742" s="3" t="s">
        <v>5566</v>
      </c>
      <c r="C2742" s="3" t="s">
        <v>5567</v>
      </c>
      <c r="D2742" s="12">
        <v>300</v>
      </c>
      <c r="E2742" s="12">
        <v>310</v>
      </c>
      <c r="F2742" t="s">
        <v>16</v>
      </c>
      <c r="G2742" t="s">
        <v>17</v>
      </c>
      <c r="H2742" t="s">
        <v>18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3962</v>
      </c>
      <c r="O2742" s="8">
        <f>E2742/D2742*100</f>
        <v>103.33333333333334</v>
      </c>
      <c r="P2742" s="12">
        <f>E2742/L2742</f>
        <v>18.235294117647058</v>
      </c>
      <c r="Q2742" t="str">
        <f>LEFT(N2742,SEARCH("/",N2742,1)-1)</f>
        <v>technology</v>
      </c>
      <c r="R2742" t="str">
        <f>RIGHT(N2742,LEN(N2742)-SEARCH("/",N2742,1))</f>
        <v>hardware</v>
      </c>
      <c r="S2742" s="15">
        <f t="shared" si="84"/>
        <v>42045.031851851847</v>
      </c>
      <c r="T2742" s="15">
        <f t="shared" si="85"/>
        <v>42074.99018518519</v>
      </c>
    </row>
    <row r="2743" spans="1:20" ht="30" x14ac:dyDescent="0.25">
      <c r="A2743">
        <v>2741</v>
      </c>
      <c r="B2743" s="3" t="s">
        <v>5568</v>
      </c>
      <c r="C2743" s="3" t="s">
        <v>5569</v>
      </c>
      <c r="D2743" s="12">
        <v>8000</v>
      </c>
      <c r="E2743" s="12">
        <v>35</v>
      </c>
      <c r="F2743" t="s">
        <v>357</v>
      </c>
      <c r="G2743" t="s">
        <v>17</v>
      </c>
      <c r="H2743" t="s">
        <v>18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5570</v>
      </c>
      <c r="O2743" s="8">
        <f>E2743/D2743*100</f>
        <v>0.43750000000000006</v>
      </c>
      <c r="P2743" s="12">
        <f>E2743/L2743</f>
        <v>8.75</v>
      </c>
      <c r="Q2743" t="str">
        <f>LEFT(N2743,SEARCH("/",N2743,1)-1)</f>
        <v>publishing</v>
      </c>
      <c r="R2743" t="str">
        <f>RIGHT(N2743,LEN(N2743)-SEARCH("/",N2743,1))</f>
        <v>children's books</v>
      </c>
      <c r="S2743" s="15">
        <f t="shared" si="84"/>
        <v>41911.657430555555</v>
      </c>
      <c r="T2743" s="15">
        <f t="shared" si="85"/>
        <v>41932.088194444441</v>
      </c>
    </row>
    <row r="2744" spans="1:20" ht="45" x14ac:dyDescent="0.25">
      <c r="A2744">
        <v>2742</v>
      </c>
      <c r="B2744" s="3" t="s">
        <v>5571</v>
      </c>
      <c r="C2744" s="3" t="s">
        <v>5572</v>
      </c>
      <c r="D2744" s="12">
        <v>2500</v>
      </c>
      <c r="E2744" s="12">
        <v>731</v>
      </c>
      <c r="F2744" t="s">
        <v>357</v>
      </c>
      <c r="G2744" t="s">
        <v>17</v>
      </c>
      <c r="H2744" t="s">
        <v>18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5570</v>
      </c>
      <c r="O2744" s="8">
        <f>E2744/D2744*100</f>
        <v>29.24</v>
      </c>
      <c r="P2744" s="12">
        <f>E2744/L2744</f>
        <v>40.611111111111114</v>
      </c>
      <c r="Q2744" t="str">
        <f>LEFT(N2744,SEARCH("/",N2744,1)-1)</f>
        <v>publishing</v>
      </c>
      <c r="R2744" t="str">
        <f>RIGHT(N2744,LEN(N2744)-SEARCH("/",N2744,1))</f>
        <v>children's books</v>
      </c>
      <c r="S2744" s="15">
        <f t="shared" si="84"/>
        <v>41030.719756944447</v>
      </c>
      <c r="T2744" s="15">
        <f t="shared" si="85"/>
        <v>41044.719756944447</v>
      </c>
    </row>
    <row r="2745" spans="1:20" ht="60" x14ac:dyDescent="0.25">
      <c r="A2745">
        <v>2743</v>
      </c>
      <c r="B2745" s="3" t="s">
        <v>5573</v>
      </c>
      <c r="C2745" s="3" t="s">
        <v>5574</v>
      </c>
      <c r="D2745" s="12">
        <v>5999</v>
      </c>
      <c r="E2745" s="12">
        <v>0</v>
      </c>
      <c r="F2745" t="s">
        <v>357</v>
      </c>
      <c r="G2745" t="s">
        <v>17</v>
      </c>
      <c r="H2745" t="s">
        <v>18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5570</v>
      </c>
      <c r="O2745" s="8">
        <f>E2745/D2745*100</f>
        <v>0</v>
      </c>
      <c r="P2745" s="12" t="e">
        <f>E2745/L2745</f>
        <v>#DIV/0!</v>
      </c>
      <c r="Q2745" t="str">
        <f>LEFT(N2745,SEARCH("/",N2745,1)-1)</f>
        <v>publishing</v>
      </c>
      <c r="R2745" t="str">
        <f>RIGHT(N2745,LEN(N2745)-SEARCH("/",N2745,1))</f>
        <v>children's books</v>
      </c>
      <c r="S2745" s="15">
        <f t="shared" si="84"/>
        <v>42632.328784722224</v>
      </c>
      <c r="T2745" s="15">
        <f t="shared" si="85"/>
        <v>42662.328784722224</v>
      </c>
    </row>
    <row r="2746" spans="1:20" ht="60" x14ac:dyDescent="0.25">
      <c r="A2746">
        <v>2744</v>
      </c>
      <c r="B2746" s="3" t="s">
        <v>5575</v>
      </c>
      <c r="C2746" s="3" t="s">
        <v>5576</v>
      </c>
      <c r="D2746" s="12">
        <v>16000</v>
      </c>
      <c r="E2746" s="12">
        <v>835</v>
      </c>
      <c r="F2746" t="s">
        <v>357</v>
      </c>
      <c r="G2746" t="s">
        <v>17</v>
      </c>
      <c r="H2746" t="s">
        <v>18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5570</v>
      </c>
      <c r="O2746" s="8">
        <f>E2746/D2746*100</f>
        <v>5.21875</v>
      </c>
      <c r="P2746" s="12">
        <f>E2746/L2746</f>
        <v>37.954545454545453</v>
      </c>
      <c r="Q2746" t="str">
        <f>LEFT(N2746,SEARCH("/",N2746,1)-1)</f>
        <v>publishing</v>
      </c>
      <c r="R2746" t="str">
        <f>RIGHT(N2746,LEN(N2746)-SEARCH("/",N2746,1))</f>
        <v>children's books</v>
      </c>
      <c r="S2746" s="15">
        <f t="shared" si="84"/>
        <v>40938.062476851854</v>
      </c>
      <c r="T2746" s="15">
        <f t="shared" si="85"/>
        <v>40968.062476851854</v>
      </c>
    </row>
    <row r="2747" spans="1:20" ht="60" x14ac:dyDescent="0.25">
      <c r="A2747">
        <v>2745</v>
      </c>
      <c r="B2747" s="3" t="s">
        <v>5577</v>
      </c>
      <c r="C2747" s="3" t="s">
        <v>5578</v>
      </c>
      <c r="D2747" s="12">
        <v>8000</v>
      </c>
      <c r="E2747" s="12">
        <v>1751</v>
      </c>
      <c r="F2747" t="s">
        <v>357</v>
      </c>
      <c r="G2747" t="s">
        <v>17</v>
      </c>
      <c r="H2747" t="s">
        <v>18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5570</v>
      </c>
      <c r="O2747" s="8">
        <f>E2747/D2747*100</f>
        <v>21.887499999999999</v>
      </c>
      <c r="P2747" s="12">
        <f>E2747/L2747</f>
        <v>35.734693877551024</v>
      </c>
      <c r="Q2747" t="str">
        <f>LEFT(N2747,SEARCH("/",N2747,1)-1)</f>
        <v>publishing</v>
      </c>
      <c r="R2747" t="str">
        <f>RIGHT(N2747,LEN(N2747)-SEARCH("/",N2747,1))</f>
        <v>children's books</v>
      </c>
      <c r="S2747" s="15">
        <f t="shared" si="84"/>
        <v>41044.988055555557</v>
      </c>
      <c r="T2747" s="15">
        <f t="shared" si="85"/>
        <v>41104.988055555557</v>
      </c>
    </row>
    <row r="2748" spans="1:20" ht="60" x14ac:dyDescent="0.25">
      <c r="A2748">
        <v>2746</v>
      </c>
      <c r="B2748" s="3" t="s">
        <v>5579</v>
      </c>
      <c r="C2748" s="3" t="s">
        <v>5580</v>
      </c>
      <c r="D2748" s="12">
        <v>3000</v>
      </c>
      <c r="E2748" s="12">
        <v>801</v>
      </c>
      <c r="F2748" t="s">
        <v>357</v>
      </c>
      <c r="G2748" t="s">
        <v>17</v>
      </c>
      <c r="H2748" t="s">
        <v>18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5570</v>
      </c>
      <c r="O2748" s="8">
        <f>E2748/D2748*100</f>
        <v>26.700000000000003</v>
      </c>
      <c r="P2748" s="12">
        <f>E2748/L2748</f>
        <v>42.157894736842103</v>
      </c>
      <c r="Q2748" t="str">
        <f>LEFT(N2748,SEARCH("/",N2748,1)-1)</f>
        <v>publishing</v>
      </c>
      <c r="R2748" t="str">
        <f>RIGHT(N2748,LEN(N2748)-SEARCH("/",N2748,1))</f>
        <v>children's books</v>
      </c>
      <c r="S2748" s="15">
        <f t="shared" si="84"/>
        <v>41850.781377314815</v>
      </c>
      <c r="T2748" s="15">
        <f t="shared" si="85"/>
        <v>41880.781377314815</v>
      </c>
    </row>
    <row r="2749" spans="1:20" ht="45" x14ac:dyDescent="0.25">
      <c r="A2749">
        <v>2747</v>
      </c>
      <c r="B2749" s="3" t="s">
        <v>5581</v>
      </c>
      <c r="C2749" s="3" t="s">
        <v>5582</v>
      </c>
      <c r="D2749" s="12">
        <v>500</v>
      </c>
      <c r="E2749" s="12">
        <v>140</v>
      </c>
      <c r="F2749" t="s">
        <v>357</v>
      </c>
      <c r="G2749" t="s">
        <v>17</v>
      </c>
      <c r="H2749" t="s">
        <v>18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5570</v>
      </c>
      <c r="O2749" s="8">
        <f>E2749/D2749*100</f>
        <v>28.000000000000004</v>
      </c>
      <c r="P2749" s="12">
        <f>E2749/L2749</f>
        <v>35</v>
      </c>
      <c r="Q2749" t="str">
        <f>LEFT(N2749,SEARCH("/",N2749,1)-1)</f>
        <v>publishing</v>
      </c>
      <c r="R2749" t="str">
        <f>RIGHT(N2749,LEN(N2749)-SEARCH("/",N2749,1))</f>
        <v>children's books</v>
      </c>
      <c r="S2749" s="15">
        <f t="shared" si="84"/>
        <v>41044.64811342593</v>
      </c>
      <c r="T2749" s="15">
        <f t="shared" si="85"/>
        <v>41076.131944444445</v>
      </c>
    </row>
    <row r="2750" spans="1:20" ht="45" x14ac:dyDescent="0.25">
      <c r="A2750">
        <v>2748</v>
      </c>
      <c r="B2750" s="3" t="s">
        <v>5583</v>
      </c>
      <c r="C2750" s="3" t="s">
        <v>5584</v>
      </c>
      <c r="D2750" s="12">
        <v>5000</v>
      </c>
      <c r="E2750" s="12">
        <v>53</v>
      </c>
      <c r="F2750" t="s">
        <v>357</v>
      </c>
      <c r="G2750" t="s">
        <v>17</v>
      </c>
      <c r="H2750" t="s">
        <v>18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5570</v>
      </c>
      <c r="O2750" s="8">
        <f>E2750/D2750*100</f>
        <v>1.06</v>
      </c>
      <c r="P2750" s="12">
        <f>E2750/L2750</f>
        <v>13.25</v>
      </c>
      <c r="Q2750" t="str">
        <f>LEFT(N2750,SEARCH("/",N2750,1)-1)</f>
        <v>publishing</v>
      </c>
      <c r="R2750" t="str">
        <f>RIGHT(N2750,LEN(N2750)-SEARCH("/",N2750,1))</f>
        <v>children's books</v>
      </c>
      <c r="S2750" s="15">
        <f t="shared" si="84"/>
        <v>42585.7106712963</v>
      </c>
      <c r="T2750" s="15">
        <f t="shared" si="85"/>
        <v>42615.7106712963</v>
      </c>
    </row>
    <row r="2751" spans="1:20" ht="30" x14ac:dyDescent="0.25">
      <c r="A2751">
        <v>2749</v>
      </c>
      <c r="B2751" s="3" t="s">
        <v>5585</v>
      </c>
      <c r="C2751" s="3" t="s">
        <v>5586</v>
      </c>
      <c r="D2751" s="12">
        <v>10000</v>
      </c>
      <c r="E2751" s="12">
        <v>110</v>
      </c>
      <c r="F2751" t="s">
        <v>357</v>
      </c>
      <c r="G2751" t="s">
        <v>17</v>
      </c>
      <c r="H2751" t="s">
        <v>18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5570</v>
      </c>
      <c r="O2751" s="8">
        <f>E2751/D2751*100</f>
        <v>1.0999999999999999</v>
      </c>
      <c r="P2751" s="12">
        <f>E2751/L2751</f>
        <v>55</v>
      </c>
      <c r="Q2751" t="str">
        <f>LEFT(N2751,SEARCH("/",N2751,1)-1)</f>
        <v>publishing</v>
      </c>
      <c r="R2751" t="str">
        <f>RIGHT(N2751,LEN(N2751)-SEARCH("/",N2751,1))</f>
        <v>children's books</v>
      </c>
      <c r="S2751" s="15">
        <f t="shared" si="84"/>
        <v>42068.799039351856</v>
      </c>
      <c r="T2751" s="15">
        <f t="shared" si="85"/>
        <v>42098.757372685184</v>
      </c>
    </row>
    <row r="2752" spans="1:20" ht="45" x14ac:dyDescent="0.25">
      <c r="A2752">
        <v>2750</v>
      </c>
      <c r="B2752" s="3" t="s">
        <v>5587</v>
      </c>
      <c r="C2752" s="3" t="s">
        <v>5588</v>
      </c>
      <c r="D2752" s="12">
        <v>1999</v>
      </c>
      <c r="E2752" s="12">
        <v>0</v>
      </c>
      <c r="F2752" t="s">
        <v>357</v>
      </c>
      <c r="G2752" t="s">
        <v>17</v>
      </c>
      <c r="H2752" t="s">
        <v>18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5570</v>
      </c>
      <c r="O2752" s="8">
        <f>E2752/D2752*100</f>
        <v>0</v>
      </c>
      <c r="P2752" s="12" t="e">
        <f>E2752/L2752</f>
        <v>#DIV/0!</v>
      </c>
      <c r="Q2752" t="str">
        <f>LEFT(N2752,SEARCH("/",N2752,1)-1)</f>
        <v>publishing</v>
      </c>
      <c r="R2752" t="str">
        <f>RIGHT(N2752,LEN(N2752)-SEARCH("/",N2752,1))</f>
        <v>children's books</v>
      </c>
      <c r="S2752" s="15">
        <f t="shared" si="84"/>
        <v>41078.899826388886</v>
      </c>
      <c r="T2752" s="15">
        <f t="shared" si="85"/>
        <v>41090.833333333336</v>
      </c>
    </row>
    <row r="2753" spans="1:20" ht="60" x14ac:dyDescent="0.25">
      <c r="A2753">
        <v>2751</v>
      </c>
      <c r="B2753" s="3" t="s">
        <v>5589</v>
      </c>
      <c r="C2753" s="3" t="s">
        <v>5590</v>
      </c>
      <c r="D2753" s="12">
        <v>3274</v>
      </c>
      <c r="E2753" s="12">
        <v>0</v>
      </c>
      <c r="F2753" t="s">
        <v>357</v>
      </c>
      <c r="G2753" t="s">
        <v>17</v>
      </c>
      <c r="H2753" t="s">
        <v>18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5570</v>
      </c>
      <c r="O2753" s="8">
        <f>E2753/D2753*100</f>
        <v>0</v>
      </c>
      <c r="P2753" s="12" t="e">
        <f>E2753/L2753</f>
        <v>#DIV/0!</v>
      </c>
      <c r="Q2753" t="str">
        <f>LEFT(N2753,SEARCH("/",N2753,1)-1)</f>
        <v>publishing</v>
      </c>
      <c r="R2753" t="str">
        <f>RIGHT(N2753,LEN(N2753)-SEARCH("/",N2753,1))</f>
        <v>children's books</v>
      </c>
      <c r="S2753" s="15">
        <f t="shared" si="84"/>
        <v>41747.887060185189</v>
      </c>
      <c r="T2753" s="15">
        <f t="shared" si="85"/>
        <v>41807.887060185189</v>
      </c>
    </row>
    <row r="2754" spans="1:20" ht="60" x14ac:dyDescent="0.25">
      <c r="A2754">
        <v>2752</v>
      </c>
      <c r="B2754" s="3" t="s">
        <v>5591</v>
      </c>
      <c r="C2754" s="3" t="s">
        <v>5592</v>
      </c>
      <c r="D2754" s="12">
        <v>4800</v>
      </c>
      <c r="E2754" s="12">
        <v>550</v>
      </c>
      <c r="F2754" t="s">
        <v>357</v>
      </c>
      <c r="G2754" t="s">
        <v>17</v>
      </c>
      <c r="H2754" t="s">
        <v>18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5570</v>
      </c>
      <c r="O2754" s="8">
        <f>E2754/D2754*100</f>
        <v>11.458333333333332</v>
      </c>
      <c r="P2754" s="12">
        <f>E2754/L2754</f>
        <v>39.285714285714285</v>
      </c>
      <c r="Q2754" t="str">
        <f>LEFT(N2754,SEARCH("/",N2754,1)-1)</f>
        <v>publishing</v>
      </c>
      <c r="R2754" t="str">
        <f>RIGHT(N2754,LEN(N2754)-SEARCH("/",N2754,1))</f>
        <v>children's books</v>
      </c>
      <c r="S2754" s="15">
        <f t="shared" si="84"/>
        <v>40855.765092592592</v>
      </c>
      <c r="T2754" s="15">
        <f t="shared" si="85"/>
        <v>40895.765092592592</v>
      </c>
    </row>
    <row r="2755" spans="1:20" ht="45" x14ac:dyDescent="0.25">
      <c r="A2755">
        <v>2753</v>
      </c>
      <c r="B2755" s="3" t="s">
        <v>5593</v>
      </c>
      <c r="C2755" s="3" t="s">
        <v>5594</v>
      </c>
      <c r="D2755" s="12">
        <v>2000</v>
      </c>
      <c r="E2755" s="12">
        <v>380</v>
      </c>
      <c r="F2755" t="s">
        <v>357</v>
      </c>
      <c r="G2755" t="s">
        <v>17</v>
      </c>
      <c r="H2755" t="s">
        <v>18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5570</v>
      </c>
      <c r="O2755" s="8">
        <f>E2755/D2755*100</f>
        <v>19</v>
      </c>
      <c r="P2755" s="12">
        <f>E2755/L2755</f>
        <v>47.5</v>
      </c>
      <c r="Q2755" t="str">
        <f>LEFT(N2755,SEARCH("/",N2755,1)-1)</f>
        <v>publishing</v>
      </c>
      <c r="R2755" t="str">
        <f>RIGHT(N2755,LEN(N2755)-SEARCH("/",N2755,1))</f>
        <v>children's books</v>
      </c>
      <c r="S2755" s="15">
        <f t="shared" ref="S2755:S2818" si="86">(((J2755/60)/60)/24)+DATE(1970,1,1)</f>
        <v>41117.900729166664</v>
      </c>
      <c r="T2755" s="15">
        <f t="shared" ref="T2755:T2818" si="87">(((I2755/60)/60)/24)+DATE(1970,1,1)</f>
        <v>41147.900729166664</v>
      </c>
    </row>
    <row r="2756" spans="1:20" ht="45" x14ac:dyDescent="0.25">
      <c r="A2756">
        <v>2754</v>
      </c>
      <c r="B2756" s="3" t="s">
        <v>5595</v>
      </c>
      <c r="C2756" s="3" t="s">
        <v>5596</v>
      </c>
      <c r="D2756" s="12">
        <v>10000</v>
      </c>
      <c r="E2756" s="12">
        <v>0</v>
      </c>
      <c r="F2756" t="s">
        <v>357</v>
      </c>
      <c r="G2756" t="s">
        <v>17</v>
      </c>
      <c r="H2756" t="s">
        <v>18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5570</v>
      </c>
      <c r="O2756" s="8">
        <f>E2756/D2756*100</f>
        <v>0</v>
      </c>
      <c r="P2756" s="12" t="e">
        <f>E2756/L2756</f>
        <v>#DIV/0!</v>
      </c>
      <c r="Q2756" t="str">
        <f>LEFT(N2756,SEARCH("/",N2756,1)-1)</f>
        <v>publishing</v>
      </c>
      <c r="R2756" t="str">
        <f>RIGHT(N2756,LEN(N2756)-SEARCH("/",N2756,1))</f>
        <v>children's books</v>
      </c>
      <c r="S2756" s="15">
        <f t="shared" si="86"/>
        <v>41863.636006944449</v>
      </c>
      <c r="T2756" s="15">
        <f t="shared" si="87"/>
        <v>41893.636006944449</v>
      </c>
    </row>
    <row r="2757" spans="1:20" ht="45" x14ac:dyDescent="0.25">
      <c r="A2757">
        <v>2755</v>
      </c>
      <c r="B2757" s="3" t="s">
        <v>5597</v>
      </c>
      <c r="C2757" s="3" t="s">
        <v>5598</v>
      </c>
      <c r="D2757" s="12">
        <v>500</v>
      </c>
      <c r="E2757" s="12">
        <v>260</v>
      </c>
      <c r="F2757" t="s">
        <v>357</v>
      </c>
      <c r="G2757" t="s">
        <v>2455</v>
      </c>
      <c r="H2757" t="s">
        <v>55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5570</v>
      </c>
      <c r="O2757" s="8">
        <f>E2757/D2757*100</f>
        <v>52</v>
      </c>
      <c r="P2757" s="12">
        <f>E2757/L2757</f>
        <v>17.333333333333332</v>
      </c>
      <c r="Q2757" t="str">
        <f>LEFT(N2757,SEARCH("/",N2757,1)-1)</f>
        <v>publishing</v>
      </c>
      <c r="R2757" t="str">
        <f>RIGHT(N2757,LEN(N2757)-SEARCH("/",N2757,1))</f>
        <v>children's books</v>
      </c>
      <c r="S2757" s="15">
        <f t="shared" si="86"/>
        <v>42072.790821759263</v>
      </c>
      <c r="T2757" s="15">
        <f t="shared" si="87"/>
        <v>42102.790821759263</v>
      </c>
    </row>
    <row r="2758" spans="1:20" ht="45" x14ac:dyDescent="0.25">
      <c r="A2758">
        <v>2756</v>
      </c>
      <c r="B2758" s="3" t="s">
        <v>5599</v>
      </c>
      <c r="C2758" s="3" t="s">
        <v>5600</v>
      </c>
      <c r="D2758" s="12">
        <v>10000</v>
      </c>
      <c r="E2758" s="12">
        <v>1048</v>
      </c>
      <c r="F2758" t="s">
        <v>357</v>
      </c>
      <c r="G2758" t="s">
        <v>17</v>
      </c>
      <c r="H2758" t="s">
        <v>18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5570</v>
      </c>
      <c r="O2758" s="8">
        <f>E2758/D2758*100</f>
        <v>10.48</v>
      </c>
      <c r="P2758" s="12">
        <f>E2758/L2758</f>
        <v>31.757575757575758</v>
      </c>
      <c r="Q2758" t="str">
        <f>LEFT(N2758,SEARCH("/",N2758,1)-1)</f>
        <v>publishing</v>
      </c>
      <c r="R2758" t="str">
        <f>RIGHT(N2758,LEN(N2758)-SEARCH("/",N2758,1))</f>
        <v>children's books</v>
      </c>
      <c r="S2758" s="15">
        <f t="shared" si="86"/>
        <v>41620.90047453704</v>
      </c>
      <c r="T2758" s="15">
        <f t="shared" si="87"/>
        <v>41650.90047453704</v>
      </c>
    </row>
    <row r="2759" spans="1:20" ht="30" x14ac:dyDescent="0.25">
      <c r="A2759">
        <v>2757</v>
      </c>
      <c r="B2759" s="3" t="s">
        <v>5601</v>
      </c>
      <c r="C2759" s="3" t="s">
        <v>5602</v>
      </c>
      <c r="D2759" s="12">
        <v>1500</v>
      </c>
      <c r="E2759" s="12">
        <v>10</v>
      </c>
      <c r="F2759" t="s">
        <v>357</v>
      </c>
      <c r="G2759" t="s">
        <v>17</v>
      </c>
      <c r="H2759" t="s">
        <v>18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5570</v>
      </c>
      <c r="O2759" s="8">
        <f>E2759/D2759*100</f>
        <v>0.66666666666666674</v>
      </c>
      <c r="P2759" s="12">
        <f>E2759/L2759</f>
        <v>5</v>
      </c>
      <c r="Q2759" t="str">
        <f>LEFT(N2759,SEARCH("/",N2759,1)-1)</f>
        <v>publishing</v>
      </c>
      <c r="R2759" t="str">
        <f>RIGHT(N2759,LEN(N2759)-SEARCH("/",N2759,1))</f>
        <v>children's books</v>
      </c>
      <c r="S2759" s="15">
        <f t="shared" si="86"/>
        <v>42573.65662037037</v>
      </c>
      <c r="T2759" s="15">
        <f t="shared" si="87"/>
        <v>42588.65662037037</v>
      </c>
    </row>
    <row r="2760" spans="1:20" ht="60" x14ac:dyDescent="0.25">
      <c r="A2760">
        <v>2758</v>
      </c>
      <c r="B2760" s="3" t="s">
        <v>5603</v>
      </c>
      <c r="C2760" s="3" t="s">
        <v>5604</v>
      </c>
      <c r="D2760" s="12">
        <v>2000</v>
      </c>
      <c r="E2760" s="12">
        <v>234</v>
      </c>
      <c r="F2760" t="s">
        <v>357</v>
      </c>
      <c r="G2760" t="s">
        <v>50</v>
      </c>
      <c r="H2760" t="s">
        <v>51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5570</v>
      </c>
      <c r="O2760" s="8">
        <f>E2760/D2760*100</f>
        <v>11.700000000000001</v>
      </c>
      <c r="P2760" s="12">
        <f>E2760/L2760</f>
        <v>39</v>
      </c>
      <c r="Q2760" t="str">
        <f>LEFT(N2760,SEARCH("/",N2760,1)-1)</f>
        <v>publishing</v>
      </c>
      <c r="R2760" t="str">
        <f>RIGHT(N2760,LEN(N2760)-SEARCH("/",N2760,1))</f>
        <v>children's books</v>
      </c>
      <c r="S2760" s="15">
        <f t="shared" si="86"/>
        <v>42639.441932870366</v>
      </c>
      <c r="T2760" s="15">
        <f t="shared" si="87"/>
        <v>42653.441932870366</v>
      </c>
    </row>
    <row r="2761" spans="1:20" ht="60" x14ac:dyDescent="0.25">
      <c r="A2761">
        <v>2759</v>
      </c>
      <c r="B2761" s="3" t="s">
        <v>5605</v>
      </c>
      <c r="C2761" s="3" t="s">
        <v>5606</v>
      </c>
      <c r="D2761" s="12">
        <v>1000</v>
      </c>
      <c r="E2761" s="12">
        <v>105</v>
      </c>
      <c r="F2761" t="s">
        <v>357</v>
      </c>
      <c r="G2761" t="s">
        <v>50</v>
      </c>
      <c r="H2761" t="s">
        <v>51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5570</v>
      </c>
      <c r="O2761" s="8">
        <f>E2761/D2761*100</f>
        <v>10.5</v>
      </c>
      <c r="P2761" s="12">
        <f>E2761/L2761</f>
        <v>52.5</v>
      </c>
      <c r="Q2761" t="str">
        <f>LEFT(N2761,SEARCH("/",N2761,1)-1)</f>
        <v>publishing</v>
      </c>
      <c r="R2761" t="str">
        <f>RIGHT(N2761,LEN(N2761)-SEARCH("/",N2761,1))</f>
        <v>children's books</v>
      </c>
      <c r="S2761" s="15">
        <f t="shared" si="86"/>
        <v>42524.36650462963</v>
      </c>
      <c r="T2761" s="15">
        <f t="shared" si="87"/>
        <v>42567.36650462963</v>
      </c>
    </row>
    <row r="2762" spans="1:20" ht="60" x14ac:dyDescent="0.25">
      <c r="A2762">
        <v>2760</v>
      </c>
      <c r="B2762" s="3" t="s">
        <v>5607</v>
      </c>
      <c r="C2762" s="3" t="s">
        <v>5608</v>
      </c>
      <c r="D2762" s="12">
        <v>5000</v>
      </c>
      <c r="E2762" s="12">
        <v>0</v>
      </c>
      <c r="F2762" t="s">
        <v>357</v>
      </c>
      <c r="G2762" t="s">
        <v>24</v>
      </c>
      <c r="H2762" t="s">
        <v>25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5570</v>
      </c>
      <c r="O2762" s="8">
        <f>E2762/D2762*100</f>
        <v>0</v>
      </c>
      <c r="P2762" s="12" t="e">
        <f>E2762/L2762</f>
        <v>#DIV/0!</v>
      </c>
      <c r="Q2762" t="str">
        <f>LEFT(N2762,SEARCH("/",N2762,1)-1)</f>
        <v>publishing</v>
      </c>
      <c r="R2762" t="str">
        <f>RIGHT(N2762,LEN(N2762)-SEARCH("/",N2762,1))</f>
        <v>children's books</v>
      </c>
      <c r="S2762" s="15">
        <f t="shared" si="86"/>
        <v>41415.461319444446</v>
      </c>
      <c r="T2762" s="15">
        <f t="shared" si="87"/>
        <v>41445.461319444446</v>
      </c>
    </row>
    <row r="2763" spans="1:20" ht="30" x14ac:dyDescent="0.25">
      <c r="A2763">
        <v>2761</v>
      </c>
      <c r="B2763" s="3" t="s">
        <v>5609</v>
      </c>
      <c r="C2763" s="3" t="s">
        <v>5610</v>
      </c>
      <c r="D2763" s="12">
        <v>5000</v>
      </c>
      <c r="E2763" s="12">
        <v>36</v>
      </c>
      <c r="F2763" t="s">
        <v>357</v>
      </c>
      <c r="G2763" t="s">
        <v>17</v>
      </c>
      <c r="H2763" t="s">
        <v>18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5570</v>
      </c>
      <c r="O2763" s="8">
        <f>E2763/D2763*100</f>
        <v>0.72</v>
      </c>
      <c r="P2763" s="12">
        <f>E2763/L2763</f>
        <v>9</v>
      </c>
      <c r="Q2763" t="str">
        <f>LEFT(N2763,SEARCH("/",N2763,1)-1)</f>
        <v>publishing</v>
      </c>
      <c r="R2763" t="str">
        <f>RIGHT(N2763,LEN(N2763)-SEARCH("/",N2763,1))</f>
        <v>children's books</v>
      </c>
      <c r="S2763" s="15">
        <f t="shared" si="86"/>
        <v>41247.063576388886</v>
      </c>
      <c r="T2763" s="15">
        <f t="shared" si="87"/>
        <v>41277.063576388886</v>
      </c>
    </row>
    <row r="2764" spans="1:20" ht="45" x14ac:dyDescent="0.25">
      <c r="A2764">
        <v>2762</v>
      </c>
      <c r="B2764" s="3" t="s">
        <v>5611</v>
      </c>
      <c r="C2764" s="3" t="s">
        <v>5612</v>
      </c>
      <c r="D2764" s="12">
        <v>3250</v>
      </c>
      <c r="E2764" s="12">
        <v>25</v>
      </c>
      <c r="F2764" t="s">
        <v>357</v>
      </c>
      <c r="G2764" t="s">
        <v>17</v>
      </c>
      <c r="H2764" t="s">
        <v>18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5570</v>
      </c>
      <c r="O2764" s="8">
        <f>E2764/D2764*100</f>
        <v>0.76923076923076927</v>
      </c>
      <c r="P2764" s="12">
        <f>E2764/L2764</f>
        <v>25</v>
      </c>
      <c r="Q2764" t="str">
        <f>LEFT(N2764,SEARCH("/",N2764,1)-1)</f>
        <v>publishing</v>
      </c>
      <c r="R2764" t="str">
        <f>RIGHT(N2764,LEN(N2764)-SEARCH("/",N2764,1))</f>
        <v>children's books</v>
      </c>
      <c r="S2764" s="15">
        <f t="shared" si="86"/>
        <v>40927.036979166667</v>
      </c>
      <c r="T2764" s="15">
        <f t="shared" si="87"/>
        <v>40986.995312500003</v>
      </c>
    </row>
    <row r="2765" spans="1:20" ht="30" x14ac:dyDescent="0.25">
      <c r="A2765">
        <v>2763</v>
      </c>
      <c r="B2765" s="3" t="s">
        <v>5613</v>
      </c>
      <c r="C2765" s="3" t="s">
        <v>5614</v>
      </c>
      <c r="D2765" s="12">
        <v>39400</v>
      </c>
      <c r="E2765" s="12">
        <v>90</v>
      </c>
      <c r="F2765" t="s">
        <v>357</v>
      </c>
      <c r="G2765" t="s">
        <v>17</v>
      </c>
      <c r="H2765" t="s">
        <v>18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5570</v>
      </c>
      <c r="O2765" s="8">
        <f>E2765/D2765*100</f>
        <v>0.22842639593908631</v>
      </c>
      <c r="P2765" s="12">
        <f>E2765/L2765</f>
        <v>30</v>
      </c>
      <c r="Q2765" t="str">
        <f>LEFT(N2765,SEARCH("/",N2765,1)-1)</f>
        <v>publishing</v>
      </c>
      <c r="R2765" t="str">
        <f>RIGHT(N2765,LEN(N2765)-SEARCH("/",N2765,1))</f>
        <v>children's books</v>
      </c>
      <c r="S2765" s="15">
        <f t="shared" si="86"/>
        <v>41373.579675925925</v>
      </c>
      <c r="T2765" s="15">
        <f t="shared" si="87"/>
        <v>41418.579675925925</v>
      </c>
    </row>
    <row r="2766" spans="1:20" ht="60" x14ac:dyDescent="0.25">
      <c r="A2766">
        <v>2764</v>
      </c>
      <c r="B2766" s="3" t="s">
        <v>5615</v>
      </c>
      <c r="C2766" s="3" t="s">
        <v>5616</v>
      </c>
      <c r="D2766" s="12">
        <v>4000</v>
      </c>
      <c r="E2766" s="12">
        <v>45</v>
      </c>
      <c r="F2766" t="s">
        <v>357</v>
      </c>
      <c r="G2766" t="s">
        <v>17</v>
      </c>
      <c r="H2766" t="s">
        <v>18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5570</v>
      </c>
      <c r="O2766" s="8">
        <f>E2766/D2766*100</f>
        <v>1.125</v>
      </c>
      <c r="P2766" s="12">
        <f>E2766/L2766</f>
        <v>11.25</v>
      </c>
      <c r="Q2766" t="str">
        <f>LEFT(N2766,SEARCH("/",N2766,1)-1)</f>
        <v>publishing</v>
      </c>
      <c r="R2766" t="str">
        <f>RIGHT(N2766,LEN(N2766)-SEARCH("/",N2766,1))</f>
        <v>children's books</v>
      </c>
      <c r="S2766" s="15">
        <f t="shared" si="86"/>
        <v>41030.292025462964</v>
      </c>
      <c r="T2766" s="15">
        <f t="shared" si="87"/>
        <v>41059.791666666664</v>
      </c>
    </row>
    <row r="2767" spans="1:20" ht="45" x14ac:dyDescent="0.25">
      <c r="A2767">
        <v>2765</v>
      </c>
      <c r="B2767" s="3" t="s">
        <v>5617</v>
      </c>
      <c r="C2767" s="3" t="s">
        <v>5618</v>
      </c>
      <c r="D2767" s="12">
        <v>4000</v>
      </c>
      <c r="E2767" s="12">
        <v>0</v>
      </c>
      <c r="F2767" t="s">
        <v>357</v>
      </c>
      <c r="G2767" t="s">
        <v>17</v>
      </c>
      <c r="H2767" t="s">
        <v>18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5570</v>
      </c>
      <c r="O2767" s="8">
        <f>E2767/D2767*100</f>
        <v>0</v>
      </c>
      <c r="P2767" s="12" t="e">
        <f>E2767/L2767</f>
        <v>#DIV/0!</v>
      </c>
      <c r="Q2767" t="str">
        <f>LEFT(N2767,SEARCH("/",N2767,1)-1)</f>
        <v>publishing</v>
      </c>
      <c r="R2767" t="str">
        <f>RIGHT(N2767,LEN(N2767)-SEARCH("/",N2767,1))</f>
        <v>children's books</v>
      </c>
      <c r="S2767" s="15">
        <f t="shared" si="86"/>
        <v>41194.579027777778</v>
      </c>
      <c r="T2767" s="15">
        <f t="shared" si="87"/>
        <v>41210.579027777778</v>
      </c>
    </row>
    <row r="2768" spans="1:20" ht="60" x14ac:dyDescent="0.25">
      <c r="A2768">
        <v>2766</v>
      </c>
      <c r="B2768" s="3" t="s">
        <v>5619</v>
      </c>
      <c r="C2768" s="3" t="s">
        <v>5620</v>
      </c>
      <c r="D2768" s="12">
        <v>5000</v>
      </c>
      <c r="E2768" s="12">
        <v>100</v>
      </c>
      <c r="F2768" t="s">
        <v>357</v>
      </c>
      <c r="G2768" t="s">
        <v>17</v>
      </c>
      <c r="H2768" t="s">
        <v>18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5570</v>
      </c>
      <c r="O2768" s="8">
        <f>E2768/D2768*100</f>
        <v>2</v>
      </c>
      <c r="P2768" s="12">
        <f>E2768/L2768</f>
        <v>25</v>
      </c>
      <c r="Q2768" t="str">
        <f>LEFT(N2768,SEARCH("/",N2768,1)-1)</f>
        <v>publishing</v>
      </c>
      <c r="R2768" t="str">
        <f>RIGHT(N2768,LEN(N2768)-SEARCH("/",N2768,1))</f>
        <v>children's books</v>
      </c>
      <c r="S2768" s="15">
        <f t="shared" si="86"/>
        <v>40736.668032407404</v>
      </c>
      <c r="T2768" s="15">
        <f t="shared" si="87"/>
        <v>40766.668032407404</v>
      </c>
    </row>
    <row r="2769" spans="1:20" ht="45" x14ac:dyDescent="0.25">
      <c r="A2769">
        <v>2767</v>
      </c>
      <c r="B2769" s="3" t="s">
        <v>5621</v>
      </c>
      <c r="C2769" s="3" t="s">
        <v>5622</v>
      </c>
      <c r="D2769" s="12">
        <v>4000</v>
      </c>
      <c r="E2769" s="12">
        <v>34</v>
      </c>
      <c r="F2769" t="s">
        <v>357</v>
      </c>
      <c r="G2769" t="s">
        <v>159</v>
      </c>
      <c r="H2769" t="s">
        <v>160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5570</v>
      </c>
      <c r="O2769" s="8">
        <f>E2769/D2769*100</f>
        <v>0.85000000000000009</v>
      </c>
      <c r="P2769" s="12">
        <f>E2769/L2769</f>
        <v>11.333333333333334</v>
      </c>
      <c r="Q2769" t="str">
        <f>LEFT(N2769,SEARCH("/",N2769,1)-1)</f>
        <v>publishing</v>
      </c>
      <c r="R2769" t="str">
        <f>RIGHT(N2769,LEN(N2769)-SEARCH("/",N2769,1))</f>
        <v>children's books</v>
      </c>
      <c r="S2769" s="15">
        <f t="shared" si="86"/>
        <v>42172.958912037036</v>
      </c>
      <c r="T2769" s="15">
        <f t="shared" si="87"/>
        <v>42232.958912037036</v>
      </c>
    </row>
    <row r="2770" spans="1:20" ht="45" x14ac:dyDescent="0.25">
      <c r="A2770">
        <v>2768</v>
      </c>
      <c r="B2770" s="3" t="s">
        <v>5623</v>
      </c>
      <c r="C2770" s="3" t="s">
        <v>5624</v>
      </c>
      <c r="D2770" s="12">
        <v>7000</v>
      </c>
      <c r="E2770" s="12">
        <v>1002</v>
      </c>
      <c r="F2770" t="s">
        <v>357</v>
      </c>
      <c r="G2770" t="s">
        <v>17</v>
      </c>
      <c r="H2770" t="s">
        <v>18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5570</v>
      </c>
      <c r="O2770" s="8">
        <f>E2770/D2770*100</f>
        <v>14.314285714285715</v>
      </c>
      <c r="P2770" s="12">
        <f>E2770/L2770</f>
        <v>29.470588235294116</v>
      </c>
      <c r="Q2770" t="str">
        <f>LEFT(N2770,SEARCH("/",N2770,1)-1)</f>
        <v>publishing</v>
      </c>
      <c r="R2770" t="str">
        <f>RIGHT(N2770,LEN(N2770)-SEARCH("/",N2770,1))</f>
        <v>children's books</v>
      </c>
      <c r="S2770" s="15">
        <f t="shared" si="86"/>
        <v>40967.614849537036</v>
      </c>
      <c r="T2770" s="15">
        <f t="shared" si="87"/>
        <v>40997.573182870372</v>
      </c>
    </row>
    <row r="2771" spans="1:20" ht="45" x14ac:dyDescent="0.25">
      <c r="A2771">
        <v>2769</v>
      </c>
      <c r="B2771" s="3" t="s">
        <v>5625</v>
      </c>
      <c r="C2771" s="3" t="s">
        <v>5626</v>
      </c>
      <c r="D2771" s="12">
        <v>800</v>
      </c>
      <c r="E2771" s="12">
        <v>2</v>
      </c>
      <c r="F2771" t="s">
        <v>357</v>
      </c>
      <c r="G2771" t="s">
        <v>24</v>
      </c>
      <c r="H2771" t="s">
        <v>25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5570</v>
      </c>
      <c r="O2771" s="8">
        <f>E2771/D2771*100</f>
        <v>0.25</v>
      </c>
      <c r="P2771" s="12">
        <f>E2771/L2771</f>
        <v>1</v>
      </c>
      <c r="Q2771" t="str">
        <f>LEFT(N2771,SEARCH("/",N2771,1)-1)</f>
        <v>publishing</v>
      </c>
      <c r="R2771" t="str">
        <f>RIGHT(N2771,LEN(N2771)-SEARCH("/",N2771,1))</f>
        <v>children's books</v>
      </c>
      <c r="S2771" s="15">
        <f t="shared" si="86"/>
        <v>41745.826273148145</v>
      </c>
      <c r="T2771" s="15">
        <f t="shared" si="87"/>
        <v>41795.826273148145</v>
      </c>
    </row>
    <row r="2772" spans="1:20" ht="60" x14ac:dyDescent="0.25">
      <c r="A2772">
        <v>2770</v>
      </c>
      <c r="B2772" s="3" t="s">
        <v>5627</v>
      </c>
      <c r="C2772" s="3" t="s">
        <v>5628</v>
      </c>
      <c r="D2772" s="12">
        <v>20000</v>
      </c>
      <c r="E2772" s="12">
        <v>2082.25</v>
      </c>
      <c r="F2772" t="s">
        <v>357</v>
      </c>
      <c r="G2772" t="s">
        <v>17</v>
      </c>
      <c r="H2772" t="s">
        <v>18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5570</v>
      </c>
      <c r="O2772" s="8">
        <f>E2772/D2772*100</f>
        <v>10.411249999999999</v>
      </c>
      <c r="P2772" s="12">
        <f>E2772/L2772</f>
        <v>63.098484848484851</v>
      </c>
      <c r="Q2772" t="str">
        <f>LEFT(N2772,SEARCH("/",N2772,1)-1)</f>
        <v>publishing</v>
      </c>
      <c r="R2772" t="str">
        <f>RIGHT(N2772,LEN(N2772)-SEARCH("/",N2772,1))</f>
        <v>children's books</v>
      </c>
      <c r="S2772" s="15">
        <f t="shared" si="86"/>
        <v>41686.705208333333</v>
      </c>
      <c r="T2772" s="15">
        <f t="shared" si="87"/>
        <v>41716.663541666669</v>
      </c>
    </row>
    <row r="2773" spans="1:20" ht="60" x14ac:dyDescent="0.25">
      <c r="A2773">
        <v>2771</v>
      </c>
      <c r="B2773" s="3" t="s">
        <v>5629</v>
      </c>
      <c r="C2773" s="3" t="s">
        <v>5630</v>
      </c>
      <c r="D2773" s="12">
        <v>19980</v>
      </c>
      <c r="E2773" s="12">
        <v>0</v>
      </c>
      <c r="F2773" t="s">
        <v>357</v>
      </c>
      <c r="G2773" t="s">
        <v>17</v>
      </c>
      <c r="H2773" t="s">
        <v>18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5570</v>
      </c>
      <c r="O2773" s="8">
        <f>E2773/D2773*100</f>
        <v>0</v>
      </c>
      <c r="P2773" s="12" t="e">
        <f>E2773/L2773</f>
        <v>#DIV/0!</v>
      </c>
      <c r="Q2773" t="str">
        <f>LEFT(N2773,SEARCH("/",N2773,1)-1)</f>
        <v>publishing</v>
      </c>
      <c r="R2773" t="str">
        <f>RIGHT(N2773,LEN(N2773)-SEARCH("/",N2773,1))</f>
        <v>children's books</v>
      </c>
      <c r="S2773" s="15">
        <f t="shared" si="86"/>
        <v>41257.531712962962</v>
      </c>
      <c r="T2773" s="15">
        <f t="shared" si="87"/>
        <v>41306.708333333336</v>
      </c>
    </row>
    <row r="2774" spans="1:20" ht="45" x14ac:dyDescent="0.25">
      <c r="A2774">
        <v>2772</v>
      </c>
      <c r="B2774" s="3" t="s">
        <v>5631</v>
      </c>
      <c r="C2774" s="3" t="s">
        <v>5632</v>
      </c>
      <c r="D2774" s="12">
        <v>8000</v>
      </c>
      <c r="E2774" s="12">
        <v>0</v>
      </c>
      <c r="F2774" t="s">
        <v>357</v>
      </c>
      <c r="G2774" t="s">
        <v>17</v>
      </c>
      <c r="H2774" t="s">
        <v>18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5570</v>
      </c>
      <c r="O2774" s="8">
        <f>E2774/D2774*100</f>
        <v>0</v>
      </c>
      <c r="P2774" s="12" t="e">
        <f>E2774/L2774</f>
        <v>#DIV/0!</v>
      </c>
      <c r="Q2774" t="str">
        <f>LEFT(N2774,SEARCH("/",N2774,1)-1)</f>
        <v>publishing</v>
      </c>
      <c r="R2774" t="str">
        <f>RIGHT(N2774,LEN(N2774)-SEARCH("/",N2774,1))</f>
        <v>children's books</v>
      </c>
      <c r="S2774" s="15">
        <f t="shared" si="86"/>
        <v>41537.869143518517</v>
      </c>
      <c r="T2774" s="15">
        <f t="shared" si="87"/>
        <v>41552.869143518517</v>
      </c>
    </row>
    <row r="2775" spans="1:20" ht="45" x14ac:dyDescent="0.25">
      <c r="A2775">
        <v>2773</v>
      </c>
      <c r="B2775" s="3" t="s">
        <v>5633</v>
      </c>
      <c r="C2775" s="3" t="s">
        <v>5634</v>
      </c>
      <c r="D2775" s="12">
        <v>530</v>
      </c>
      <c r="E2775" s="12">
        <v>1</v>
      </c>
      <c r="F2775" t="s">
        <v>357</v>
      </c>
      <c r="G2775" t="s">
        <v>159</v>
      </c>
      <c r="H2775" t="s">
        <v>160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5570</v>
      </c>
      <c r="O2775" s="8">
        <f>E2775/D2775*100</f>
        <v>0.18867924528301888</v>
      </c>
      <c r="P2775" s="12">
        <f>E2775/L2775</f>
        <v>1</v>
      </c>
      <c r="Q2775" t="str">
        <f>LEFT(N2775,SEARCH("/",N2775,1)-1)</f>
        <v>publishing</v>
      </c>
      <c r="R2775" t="str">
        <f>RIGHT(N2775,LEN(N2775)-SEARCH("/",N2775,1))</f>
        <v>children's books</v>
      </c>
      <c r="S2775" s="15">
        <f t="shared" si="86"/>
        <v>42474.86482638889</v>
      </c>
      <c r="T2775" s="15">
        <f t="shared" si="87"/>
        <v>42484.86482638889</v>
      </c>
    </row>
    <row r="2776" spans="1:20" ht="60" x14ac:dyDescent="0.25">
      <c r="A2776">
        <v>2774</v>
      </c>
      <c r="B2776" s="3" t="s">
        <v>5635</v>
      </c>
      <c r="C2776" s="3" t="s">
        <v>5636</v>
      </c>
      <c r="D2776" s="12">
        <v>4000</v>
      </c>
      <c r="E2776" s="12">
        <v>570</v>
      </c>
      <c r="F2776" t="s">
        <v>357</v>
      </c>
      <c r="G2776" t="s">
        <v>17</v>
      </c>
      <c r="H2776" t="s">
        <v>18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5570</v>
      </c>
      <c r="O2776" s="8">
        <f>E2776/D2776*100</f>
        <v>14.249999999999998</v>
      </c>
      <c r="P2776" s="12">
        <f>E2776/L2776</f>
        <v>43.846153846153847</v>
      </c>
      <c r="Q2776" t="str">
        <f>LEFT(N2776,SEARCH("/",N2776,1)-1)</f>
        <v>publishing</v>
      </c>
      <c r="R2776" t="str">
        <f>RIGHT(N2776,LEN(N2776)-SEARCH("/",N2776,1))</f>
        <v>children's books</v>
      </c>
      <c r="S2776" s="15">
        <f t="shared" si="86"/>
        <v>41311.126481481479</v>
      </c>
      <c r="T2776" s="15">
        <f t="shared" si="87"/>
        <v>41341.126481481479</v>
      </c>
    </row>
    <row r="2777" spans="1:20" ht="45" x14ac:dyDescent="0.25">
      <c r="A2777">
        <v>2775</v>
      </c>
      <c r="B2777" s="3" t="s">
        <v>5637</v>
      </c>
      <c r="C2777" s="3" t="s">
        <v>5638</v>
      </c>
      <c r="D2777" s="12">
        <v>5000</v>
      </c>
      <c r="E2777" s="12">
        <v>150</v>
      </c>
      <c r="F2777" t="s">
        <v>357</v>
      </c>
      <c r="G2777" t="s">
        <v>17</v>
      </c>
      <c r="H2777" t="s">
        <v>18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5570</v>
      </c>
      <c r="O2777" s="8">
        <f>E2777/D2777*100</f>
        <v>3</v>
      </c>
      <c r="P2777" s="12">
        <f>E2777/L2777</f>
        <v>75</v>
      </c>
      <c r="Q2777" t="str">
        <f>LEFT(N2777,SEARCH("/",N2777,1)-1)</f>
        <v>publishing</v>
      </c>
      <c r="R2777" t="str">
        <f>RIGHT(N2777,LEN(N2777)-SEARCH("/",N2777,1))</f>
        <v>children's books</v>
      </c>
      <c r="S2777" s="15">
        <f t="shared" si="86"/>
        <v>40863.013356481482</v>
      </c>
      <c r="T2777" s="15">
        <f t="shared" si="87"/>
        <v>40893.013356481482</v>
      </c>
    </row>
    <row r="2778" spans="1:20" ht="60" x14ac:dyDescent="0.25">
      <c r="A2778">
        <v>2776</v>
      </c>
      <c r="B2778" s="3" t="s">
        <v>5639</v>
      </c>
      <c r="C2778" s="3" t="s">
        <v>5640</v>
      </c>
      <c r="D2778" s="12">
        <v>21000</v>
      </c>
      <c r="E2778" s="12">
        <v>1655</v>
      </c>
      <c r="F2778" t="s">
        <v>357</v>
      </c>
      <c r="G2778" t="s">
        <v>17</v>
      </c>
      <c r="H2778" t="s">
        <v>18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5570</v>
      </c>
      <c r="O2778" s="8">
        <f>E2778/D2778*100</f>
        <v>7.8809523809523814</v>
      </c>
      <c r="P2778" s="12">
        <f>E2778/L2778</f>
        <v>45.972222222222221</v>
      </c>
      <c r="Q2778" t="str">
        <f>LEFT(N2778,SEARCH("/",N2778,1)-1)</f>
        <v>publishing</v>
      </c>
      <c r="R2778" t="str">
        <f>RIGHT(N2778,LEN(N2778)-SEARCH("/",N2778,1))</f>
        <v>children's books</v>
      </c>
      <c r="S2778" s="15">
        <f t="shared" si="86"/>
        <v>42136.297175925924</v>
      </c>
      <c r="T2778" s="15">
        <f t="shared" si="87"/>
        <v>42167.297175925924</v>
      </c>
    </row>
    <row r="2779" spans="1:20" ht="60" x14ac:dyDescent="0.25">
      <c r="A2779">
        <v>2777</v>
      </c>
      <c r="B2779" s="3" t="s">
        <v>5641</v>
      </c>
      <c r="C2779" s="3" t="s">
        <v>5642</v>
      </c>
      <c r="D2779" s="12">
        <v>3000</v>
      </c>
      <c r="E2779" s="12">
        <v>10</v>
      </c>
      <c r="F2779" t="s">
        <v>357</v>
      </c>
      <c r="G2779" t="s">
        <v>17</v>
      </c>
      <c r="H2779" t="s">
        <v>18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5570</v>
      </c>
      <c r="O2779" s="8">
        <f>E2779/D2779*100</f>
        <v>0.33333333333333337</v>
      </c>
      <c r="P2779" s="12">
        <f>E2779/L2779</f>
        <v>10</v>
      </c>
      <c r="Q2779" t="str">
        <f>LEFT(N2779,SEARCH("/",N2779,1)-1)</f>
        <v>publishing</v>
      </c>
      <c r="R2779" t="str">
        <f>RIGHT(N2779,LEN(N2779)-SEARCH("/",N2779,1))</f>
        <v>children's books</v>
      </c>
      <c r="S2779" s="15">
        <f t="shared" si="86"/>
        <v>42172.669027777782</v>
      </c>
      <c r="T2779" s="15">
        <f t="shared" si="87"/>
        <v>42202.669027777782</v>
      </c>
    </row>
    <row r="2780" spans="1:20" ht="60" x14ac:dyDescent="0.25">
      <c r="A2780">
        <v>2778</v>
      </c>
      <c r="B2780" s="3" t="s">
        <v>5643</v>
      </c>
      <c r="C2780" s="3" t="s">
        <v>5644</v>
      </c>
      <c r="D2780" s="12">
        <v>5500</v>
      </c>
      <c r="E2780" s="12">
        <v>1405</v>
      </c>
      <c r="F2780" t="s">
        <v>357</v>
      </c>
      <c r="G2780" t="s">
        <v>17</v>
      </c>
      <c r="H2780" t="s">
        <v>18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5570</v>
      </c>
      <c r="O2780" s="8">
        <f>E2780/D2780*100</f>
        <v>25.545454545454543</v>
      </c>
      <c r="P2780" s="12">
        <f>E2780/L2780</f>
        <v>93.666666666666671</v>
      </c>
      <c r="Q2780" t="str">
        <f>LEFT(N2780,SEARCH("/",N2780,1)-1)</f>
        <v>publishing</v>
      </c>
      <c r="R2780" t="str">
        <f>RIGHT(N2780,LEN(N2780)-SEARCH("/",N2780,1))</f>
        <v>children's books</v>
      </c>
      <c r="S2780" s="15">
        <f t="shared" si="86"/>
        <v>41846.978078703702</v>
      </c>
      <c r="T2780" s="15">
        <f t="shared" si="87"/>
        <v>41876.978078703702</v>
      </c>
    </row>
    <row r="2781" spans="1:20" ht="45" x14ac:dyDescent="0.25">
      <c r="A2781">
        <v>2779</v>
      </c>
      <c r="B2781" s="3" t="s">
        <v>5645</v>
      </c>
      <c r="C2781" s="3" t="s">
        <v>5646</v>
      </c>
      <c r="D2781" s="12">
        <v>2500</v>
      </c>
      <c r="E2781" s="12">
        <v>53</v>
      </c>
      <c r="F2781" t="s">
        <v>357</v>
      </c>
      <c r="G2781" t="s">
        <v>17</v>
      </c>
      <c r="H2781" t="s">
        <v>18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5570</v>
      </c>
      <c r="O2781" s="8">
        <f>E2781/D2781*100</f>
        <v>2.12</v>
      </c>
      <c r="P2781" s="12">
        <f>E2781/L2781</f>
        <v>53</v>
      </c>
      <c r="Q2781" t="str">
        <f>LEFT(N2781,SEARCH("/",N2781,1)-1)</f>
        <v>publishing</v>
      </c>
      <c r="R2781" t="str">
        <f>RIGHT(N2781,LEN(N2781)-SEARCH("/",N2781,1))</f>
        <v>children's books</v>
      </c>
      <c r="S2781" s="15">
        <f t="shared" si="86"/>
        <v>42300.585891203707</v>
      </c>
      <c r="T2781" s="15">
        <f t="shared" si="87"/>
        <v>42330.627557870372</v>
      </c>
    </row>
    <row r="2782" spans="1:20" ht="45" x14ac:dyDescent="0.25">
      <c r="A2782">
        <v>2780</v>
      </c>
      <c r="B2782" s="3" t="s">
        <v>5647</v>
      </c>
      <c r="C2782" s="3" t="s">
        <v>5648</v>
      </c>
      <c r="D2782" s="12">
        <v>100000</v>
      </c>
      <c r="E2782" s="12">
        <v>0</v>
      </c>
      <c r="F2782" t="s">
        <v>357</v>
      </c>
      <c r="G2782" t="s">
        <v>1224</v>
      </c>
      <c r="H2782" t="s">
        <v>55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5570</v>
      </c>
      <c r="O2782" s="8">
        <f>E2782/D2782*100</f>
        <v>0</v>
      </c>
      <c r="P2782" s="12" t="e">
        <f>E2782/L2782</f>
        <v>#DIV/0!</v>
      </c>
      <c r="Q2782" t="str">
        <f>LEFT(N2782,SEARCH("/",N2782,1)-1)</f>
        <v>publishing</v>
      </c>
      <c r="R2782" t="str">
        <f>RIGHT(N2782,LEN(N2782)-SEARCH("/",N2782,1))</f>
        <v>children's books</v>
      </c>
      <c r="S2782" s="15">
        <f t="shared" si="86"/>
        <v>42774.447777777779</v>
      </c>
      <c r="T2782" s="15">
        <f t="shared" si="87"/>
        <v>42804.447777777779</v>
      </c>
    </row>
    <row r="2783" spans="1:20" ht="45" x14ac:dyDescent="0.25">
      <c r="A2783">
        <v>2781</v>
      </c>
      <c r="B2783" s="3" t="s">
        <v>5649</v>
      </c>
      <c r="C2783" s="3" t="s">
        <v>5650</v>
      </c>
      <c r="D2783" s="12">
        <v>1250</v>
      </c>
      <c r="E2783" s="12">
        <v>1316</v>
      </c>
      <c r="F2783" t="s">
        <v>16</v>
      </c>
      <c r="G2783" t="s">
        <v>17</v>
      </c>
      <c r="H2783" t="s">
        <v>18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1086</v>
      </c>
      <c r="O2783" s="8">
        <f>E2783/D2783*100</f>
        <v>105.28</v>
      </c>
      <c r="P2783" s="12">
        <f>E2783/L2783</f>
        <v>47</v>
      </c>
      <c r="Q2783" t="str">
        <f>LEFT(N2783,SEARCH("/",N2783,1)-1)</f>
        <v>theater</v>
      </c>
      <c r="R2783" t="str">
        <f>RIGHT(N2783,LEN(N2783)-SEARCH("/",N2783,1))</f>
        <v>plays</v>
      </c>
      <c r="S2783" s="15">
        <f t="shared" si="86"/>
        <v>42018.94159722222</v>
      </c>
      <c r="T2783" s="15">
        <f t="shared" si="87"/>
        <v>42047.291666666672</v>
      </c>
    </row>
    <row r="2784" spans="1:20" ht="45" x14ac:dyDescent="0.25">
      <c r="A2784">
        <v>2782</v>
      </c>
      <c r="B2784" s="3" t="s">
        <v>5651</v>
      </c>
      <c r="C2784" s="3" t="s">
        <v>5652</v>
      </c>
      <c r="D2784" s="12">
        <v>1000</v>
      </c>
      <c r="E2784" s="12">
        <v>1200</v>
      </c>
      <c r="F2784" t="s">
        <v>16</v>
      </c>
      <c r="G2784" t="s">
        <v>17</v>
      </c>
      <c r="H2784" t="s">
        <v>18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1086</v>
      </c>
      <c r="O2784" s="8">
        <f>E2784/D2784*100</f>
        <v>120</v>
      </c>
      <c r="P2784" s="12">
        <f>E2784/L2784</f>
        <v>66.666666666666671</v>
      </c>
      <c r="Q2784" t="str">
        <f>LEFT(N2784,SEARCH("/",N2784,1)-1)</f>
        <v>theater</v>
      </c>
      <c r="R2784" t="str">
        <f>RIGHT(N2784,LEN(N2784)-SEARCH("/",N2784,1))</f>
        <v>plays</v>
      </c>
      <c r="S2784" s="15">
        <f t="shared" si="86"/>
        <v>42026.924976851849</v>
      </c>
      <c r="T2784" s="15">
        <f t="shared" si="87"/>
        <v>42052.207638888889</v>
      </c>
    </row>
    <row r="2785" spans="1:20" ht="60" x14ac:dyDescent="0.25">
      <c r="A2785">
        <v>2783</v>
      </c>
      <c r="B2785" s="3" t="s">
        <v>5653</v>
      </c>
      <c r="C2785" s="3" t="s">
        <v>5654</v>
      </c>
      <c r="D2785" s="12">
        <v>1000</v>
      </c>
      <c r="E2785" s="12">
        <v>1145</v>
      </c>
      <c r="F2785" t="s">
        <v>16</v>
      </c>
      <c r="G2785" t="s">
        <v>24</v>
      </c>
      <c r="H2785" t="s">
        <v>25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1086</v>
      </c>
      <c r="O2785" s="8">
        <f>E2785/D2785*100</f>
        <v>114.5</v>
      </c>
      <c r="P2785" s="12">
        <f>E2785/L2785</f>
        <v>18.770491803278688</v>
      </c>
      <c r="Q2785" t="str">
        <f>LEFT(N2785,SEARCH("/",N2785,1)-1)</f>
        <v>theater</v>
      </c>
      <c r="R2785" t="str">
        <f>RIGHT(N2785,LEN(N2785)-SEARCH("/",N2785,1))</f>
        <v>plays</v>
      </c>
      <c r="S2785" s="15">
        <f t="shared" si="86"/>
        <v>42103.535254629634</v>
      </c>
      <c r="T2785" s="15">
        <f t="shared" si="87"/>
        <v>42117.535254629634</v>
      </c>
    </row>
    <row r="2786" spans="1:20" ht="45" x14ac:dyDescent="0.25">
      <c r="A2786">
        <v>2784</v>
      </c>
      <c r="B2786" s="3" t="s">
        <v>5655</v>
      </c>
      <c r="C2786" s="3" t="s">
        <v>5656</v>
      </c>
      <c r="D2786" s="12">
        <v>6000</v>
      </c>
      <c r="E2786" s="12">
        <v>7140</v>
      </c>
      <c r="F2786" t="s">
        <v>16</v>
      </c>
      <c r="G2786" t="s">
        <v>17</v>
      </c>
      <c r="H2786" t="s">
        <v>18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1086</v>
      </c>
      <c r="O2786" s="8">
        <f>E2786/D2786*100</f>
        <v>119</v>
      </c>
      <c r="P2786" s="12">
        <f>E2786/L2786</f>
        <v>66.111111111111114</v>
      </c>
      <c r="Q2786" t="str">
        <f>LEFT(N2786,SEARCH("/",N2786,1)-1)</f>
        <v>theater</v>
      </c>
      <c r="R2786" t="str">
        <f>RIGHT(N2786,LEN(N2786)-SEARCH("/",N2786,1))</f>
        <v>plays</v>
      </c>
      <c r="S2786" s="15">
        <f t="shared" si="86"/>
        <v>41920.787534722222</v>
      </c>
      <c r="T2786" s="15">
        <f t="shared" si="87"/>
        <v>41941.787534722222</v>
      </c>
    </row>
    <row r="2787" spans="1:20" ht="45" x14ac:dyDescent="0.25">
      <c r="A2787">
        <v>2785</v>
      </c>
      <c r="B2787" s="3" t="s">
        <v>5657</v>
      </c>
      <c r="C2787" s="3" t="s">
        <v>5658</v>
      </c>
      <c r="D2787" s="12">
        <v>5000</v>
      </c>
      <c r="E2787" s="12">
        <v>5234</v>
      </c>
      <c r="F2787" t="s">
        <v>16</v>
      </c>
      <c r="G2787" t="s">
        <v>17</v>
      </c>
      <c r="H2787" t="s">
        <v>18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1086</v>
      </c>
      <c r="O2787" s="8">
        <f>E2787/D2787*100</f>
        <v>104.67999999999999</v>
      </c>
      <c r="P2787" s="12">
        <f>E2787/L2787</f>
        <v>36.859154929577464</v>
      </c>
      <c r="Q2787" t="str">
        <f>LEFT(N2787,SEARCH("/",N2787,1)-1)</f>
        <v>theater</v>
      </c>
      <c r="R2787" t="str">
        <f>RIGHT(N2787,LEN(N2787)-SEARCH("/",N2787,1))</f>
        <v>plays</v>
      </c>
      <c r="S2787" s="15">
        <f t="shared" si="86"/>
        <v>42558.189432870371</v>
      </c>
      <c r="T2787" s="15">
        <f t="shared" si="87"/>
        <v>42587.875</v>
      </c>
    </row>
    <row r="2788" spans="1:20" ht="30" x14ac:dyDescent="0.25">
      <c r="A2788">
        <v>2786</v>
      </c>
      <c r="B2788" s="3" t="s">
        <v>5659</v>
      </c>
      <c r="C2788" s="3" t="s">
        <v>5660</v>
      </c>
      <c r="D2788" s="12">
        <v>2500</v>
      </c>
      <c r="E2788" s="12">
        <v>2946</v>
      </c>
      <c r="F2788" t="s">
        <v>16</v>
      </c>
      <c r="G2788" t="s">
        <v>24</v>
      </c>
      <c r="H2788" t="s">
        <v>25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1086</v>
      </c>
      <c r="O2788" s="8">
        <f>E2788/D2788*100</f>
        <v>117.83999999999999</v>
      </c>
      <c r="P2788" s="12">
        <f>E2788/L2788</f>
        <v>39.810810810810814</v>
      </c>
      <c r="Q2788" t="str">
        <f>LEFT(N2788,SEARCH("/",N2788,1)-1)</f>
        <v>theater</v>
      </c>
      <c r="R2788" t="str">
        <f>RIGHT(N2788,LEN(N2788)-SEARCH("/",N2788,1))</f>
        <v>plays</v>
      </c>
      <c r="S2788" s="15">
        <f t="shared" si="86"/>
        <v>41815.569212962961</v>
      </c>
      <c r="T2788" s="15">
        <f t="shared" si="87"/>
        <v>41829.569212962961</v>
      </c>
    </row>
    <row r="2789" spans="1:20" ht="60" x14ac:dyDescent="0.25">
      <c r="A2789">
        <v>2787</v>
      </c>
      <c r="B2789" s="3" t="s">
        <v>5661</v>
      </c>
      <c r="C2789" s="3" t="s">
        <v>5662</v>
      </c>
      <c r="D2789" s="12">
        <v>1000</v>
      </c>
      <c r="E2789" s="12">
        <v>1197</v>
      </c>
      <c r="F2789" t="s">
        <v>16</v>
      </c>
      <c r="G2789" t="s">
        <v>17</v>
      </c>
      <c r="H2789" t="s">
        <v>18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1086</v>
      </c>
      <c r="O2789" s="8">
        <f>E2789/D2789*100</f>
        <v>119.7</v>
      </c>
      <c r="P2789" s="12">
        <f>E2789/L2789</f>
        <v>31.5</v>
      </c>
      <c r="Q2789" t="str">
        <f>LEFT(N2789,SEARCH("/",N2789,1)-1)</f>
        <v>theater</v>
      </c>
      <c r="R2789" t="str">
        <f>RIGHT(N2789,LEN(N2789)-SEARCH("/",N2789,1))</f>
        <v>plays</v>
      </c>
      <c r="S2789" s="15">
        <f t="shared" si="86"/>
        <v>41808.198518518519</v>
      </c>
      <c r="T2789" s="15">
        <f t="shared" si="87"/>
        <v>41838.198518518519</v>
      </c>
    </row>
    <row r="2790" spans="1:20" ht="45" x14ac:dyDescent="0.25">
      <c r="A2790">
        <v>2788</v>
      </c>
      <c r="B2790" s="3" t="s">
        <v>5663</v>
      </c>
      <c r="C2790" s="3" t="s">
        <v>5664</v>
      </c>
      <c r="D2790" s="12">
        <v>2000</v>
      </c>
      <c r="E2790" s="12">
        <v>2050</v>
      </c>
      <c r="F2790" t="s">
        <v>16</v>
      </c>
      <c r="G2790" t="s">
        <v>17</v>
      </c>
      <c r="H2790" t="s">
        <v>18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1086</v>
      </c>
      <c r="O2790" s="8">
        <f>E2790/D2790*100</f>
        <v>102.49999999999999</v>
      </c>
      <c r="P2790" s="12">
        <f>E2790/L2790</f>
        <v>102.5</v>
      </c>
      <c r="Q2790" t="str">
        <f>LEFT(N2790,SEARCH("/",N2790,1)-1)</f>
        <v>theater</v>
      </c>
      <c r="R2790" t="str">
        <f>RIGHT(N2790,LEN(N2790)-SEARCH("/",N2790,1))</f>
        <v>plays</v>
      </c>
      <c r="S2790" s="15">
        <f t="shared" si="86"/>
        <v>42550.701886574068</v>
      </c>
      <c r="T2790" s="15">
        <f t="shared" si="87"/>
        <v>42580.701886574068</v>
      </c>
    </row>
    <row r="2791" spans="1:20" ht="30" x14ac:dyDescent="0.25">
      <c r="A2791">
        <v>2789</v>
      </c>
      <c r="B2791" s="3" t="s">
        <v>5665</v>
      </c>
      <c r="C2791" s="3" t="s">
        <v>5666</v>
      </c>
      <c r="D2791" s="12">
        <v>3000</v>
      </c>
      <c r="E2791" s="12">
        <v>3035</v>
      </c>
      <c r="F2791" t="s">
        <v>16</v>
      </c>
      <c r="G2791" t="s">
        <v>17</v>
      </c>
      <c r="H2791" t="s">
        <v>18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1086</v>
      </c>
      <c r="O2791" s="8">
        <f>E2791/D2791*100</f>
        <v>101.16666666666667</v>
      </c>
      <c r="P2791" s="12">
        <f>E2791/L2791</f>
        <v>126.45833333333333</v>
      </c>
      <c r="Q2791" t="str">
        <f>LEFT(N2791,SEARCH("/",N2791,1)-1)</f>
        <v>theater</v>
      </c>
      <c r="R2791" t="str">
        <f>RIGHT(N2791,LEN(N2791)-SEARCH("/",N2791,1))</f>
        <v>plays</v>
      </c>
      <c r="S2791" s="15">
        <f t="shared" si="86"/>
        <v>42056.013124999998</v>
      </c>
      <c r="T2791" s="15">
        <f t="shared" si="87"/>
        <v>42075.166666666672</v>
      </c>
    </row>
    <row r="2792" spans="1:20" ht="60" x14ac:dyDescent="0.25">
      <c r="A2792">
        <v>2790</v>
      </c>
      <c r="B2792" s="3" t="s">
        <v>5667</v>
      </c>
      <c r="C2792" s="3" t="s">
        <v>5668</v>
      </c>
      <c r="D2792" s="12">
        <v>3000</v>
      </c>
      <c r="E2792" s="12">
        <v>3160</v>
      </c>
      <c r="F2792" t="s">
        <v>16</v>
      </c>
      <c r="G2792" t="s">
        <v>17</v>
      </c>
      <c r="H2792" t="s">
        <v>18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1086</v>
      </c>
      <c r="O2792" s="8">
        <f>E2792/D2792*100</f>
        <v>105.33333333333333</v>
      </c>
      <c r="P2792" s="12">
        <f>E2792/L2792</f>
        <v>47.878787878787875</v>
      </c>
      <c r="Q2792" t="str">
        <f>LEFT(N2792,SEARCH("/",N2792,1)-1)</f>
        <v>theater</v>
      </c>
      <c r="R2792" t="str">
        <f>RIGHT(N2792,LEN(N2792)-SEARCH("/",N2792,1))</f>
        <v>plays</v>
      </c>
      <c r="S2792" s="15">
        <f t="shared" si="86"/>
        <v>42016.938692129625</v>
      </c>
      <c r="T2792" s="15">
        <f t="shared" si="87"/>
        <v>42046.938692129625</v>
      </c>
    </row>
    <row r="2793" spans="1:20" ht="60" x14ac:dyDescent="0.25">
      <c r="A2793">
        <v>2791</v>
      </c>
      <c r="B2793" s="3" t="s">
        <v>5669</v>
      </c>
      <c r="C2793" s="3" t="s">
        <v>5670</v>
      </c>
      <c r="D2793" s="12">
        <v>2000</v>
      </c>
      <c r="E2793" s="12">
        <v>2050</v>
      </c>
      <c r="F2793" t="s">
        <v>16</v>
      </c>
      <c r="G2793" t="s">
        <v>17</v>
      </c>
      <c r="H2793" t="s">
        <v>18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1086</v>
      </c>
      <c r="O2793" s="8">
        <f>E2793/D2793*100</f>
        <v>102.49999999999999</v>
      </c>
      <c r="P2793" s="12">
        <f>E2793/L2793</f>
        <v>73.214285714285708</v>
      </c>
      <c r="Q2793" t="str">
        <f>LEFT(N2793,SEARCH("/",N2793,1)-1)</f>
        <v>theater</v>
      </c>
      <c r="R2793" t="str">
        <f>RIGHT(N2793,LEN(N2793)-SEARCH("/",N2793,1))</f>
        <v>plays</v>
      </c>
      <c r="S2793" s="15">
        <f t="shared" si="86"/>
        <v>42591.899988425925</v>
      </c>
      <c r="T2793" s="15">
        <f t="shared" si="87"/>
        <v>42622.166666666672</v>
      </c>
    </row>
    <row r="2794" spans="1:20" ht="45" x14ac:dyDescent="0.25">
      <c r="A2794">
        <v>2792</v>
      </c>
      <c r="B2794" s="3" t="s">
        <v>5671</v>
      </c>
      <c r="C2794" s="3" t="s">
        <v>5672</v>
      </c>
      <c r="D2794" s="12">
        <v>2000</v>
      </c>
      <c r="E2794" s="12">
        <v>2152</v>
      </c>
      <c r="F2794" t="s">
        <v>16</v>
      </c>
      <c r="G2794" t="s">
        <v>17</v>
      </c>
      <c r="H2794" t="s">
        <v>18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1086</v>
      </c>
      <c r="O2794" s="8">
        <f>E2794/D2794*100</f>
        <v>107.60000000000001</v>
      </c>
      <c r="P2794" s="12">
        <f>E2794/L2794</f>
        <v>89.666666666666671</v>
      </c>
      <c r="Q2794" t="str">
        <f>LEFT(N2794,SEARCH("/",N2794,1)-1)</f>
        <v>theater</v>
      </c>
      <c r="R2794" t="str">
        <f>RIGHT(N2794,LEN(N2794)-SEARCH("/",N2794,1))</f>
        <v>plays</v>
      </c>
      <c r="S2794" s="15">
        <f t="shared" si="86"/>
        <v>42183.231006944443</v>
      </c>
      <c r="T2794" s="15">
        <f t="shared" si="87"/>
        <v>42228.231006944443</v>
      </c>
    </row>
    <row r="2795" spans="1:20" ht="60" x14ac:dyDescent="0.25">
      <c r="A2795">
        <v>2793</v>
      </c>
      <c r="B2795" s="3" t="s">
        <v>5673</v>
      </c>
      <c r="C2795" s="3" t="s">
        <v>5674</v>
      </c>
      <c r="D2795" s="12">
        <v>10000</v>
      </c>
      <c r="E2795" s="12">
        <v>11056.75</v>
      </c>
      <c r="F2795" t="s">
        <v>16</v>
      </c>
      <c r="G2795" t="s">
        <v>50</v>
      </c>
      <c r="H2795" t="s">
        <v>51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1086</v>
      </c>
      <c r="O2795" s="8">
        <f>E2795/D2795*100</f>
        <v>110.5675</v>
      </c>
      <c r="P2795" s="12">
        <f>E2795/L2795</f>
        <v>151.4623287671233</v>
      </c>
      <c r="Q2795" t="str">
        <f>LEFT(N2795,SEARCH("/",N2795,1)-1)</f>
        <v>theater</v>
      </c>
      <c r="R2795" t="str">
        <f>RIGHT(N2795,LEN(N2795)-SEARCH("/",N2795,1))</f>
        <v>plays</v>
      </c>
      <c r="S2795" s="15">
        <f t="shared" si="86"/>
        <v>42176.419039351851</v>
      </c>
      <c r="T2795" s="15">
        <f t="shared" si="87"/>
        <v>42206.419039351851</v>
      </c>
    </row>
    <row r="2796" spans="1:20" ht="60" x14ac:dyDescent="0.25">
      <c r="A2796">
        <v>2794</v>
      </c>
      <c r="B2796" s="3" t="s">
        <v>5675</v>
      </c>
      <c r="C2796" s="3" t="s">
        <v>5676</v>
      </c>
      <c r="D2796" s="12">
        <v>50</v>
      </c>
      <c r="E2796" s="12">
        <v>75</v>
      </c>
      <c r="F2796" t="s">
        <v>16</v>
      </c>
      <c r="G2796" t="s">
        <v>24</v>
      </c>
      <c r="H2796" t="s">
        <v>25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1086</v>
      </c>
      <c r="O2796" s="8">
        <f>E2796/D2796*100</f>
        <v>150</v>
      </c>
      <c r="P2796" s="12">
        <f>E2796/L2796</f>
        <v>25</v>
      </c>
      <c r="Q2796" t="str">
        <f>LEFT(N2796,SEARCH("/",N2796,1)-1)</f>
        <v>theater</v>
      </c>
      <c r="R2796" t="str">
        <f>RIGHT(N2796,LEN(N2796)-SEARCH("/",N2796,1))</f>
        <v>plays</v>
      </c>
      <c r="S2796" s="15">
        <f t="shared" si="86"/>
        <v>42416.691655092596</v>
      </c>
      <c r="T2796" s="15">
        <f t="shared" si="87"/>
        <v>42432.791666666672</v>
      </c>
    </row>
    <row r="2797" spans="1:20" ht="45" x14ac:dyDescent="0.25">
      <c r="A2797">
        <v>2795</v>
      </c>
      <c r="B2797" s="3" t="s">
        <v>5677</v>
      </c>
      <c r="C2797" s="3" t="s">
        <v>5678</v>
      </c>
      <c r="D2797" s="12">
        <v>700</v>
      </c>
      <c r="E2797" s="12">
        <v>730</v>
      </c>
      <c r="F2797" t="s">
        <v>16</v>
      </c>
      <c r="G2797" t="s">
        <v>17</v>
      </c>
      <c r="H2797" t="s">
        <v>18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1086</v>
      </c>
      <c r="O2797" s="8">
        <f>E2797/D2797*100</f>
        <v>104.28571428571429</v>
      </c>
      <c r="P2797" s="12">
        <f>E2797/L2797</f>
        <v>36.5</v>
      </c>
      <c r="Q2797" t="str">
        <f>LEFT(N2797,SEARCH("/",N2797,1)-1)</f>
        <v>theater</v>
      </c>
      <c r="R2797" t="str">
        <f>RIGHT(N2797,LEN(N2797)-SEARCH("/",N2797,1))</f>
        <v>plays</v>
      </c>
      <c r="S2797" s="15">
        <f t="shared" si="86"/>
        <v>41780.525937500002</v>
      </c>
      <c r="T2797" s="15">
        <f t="shared" si="87"/>
        <v>41796.958333333336</v>
      </c>
    </row>
    <row r="2798" spans="1:20" ht="45" x14ac:dyDescent="0.25">
      <c r="A2798">
        <v>2796</v>
      </c>
      <c r="B2798" s="3" t="s">
        <v>5679</v>
      </c>
      <c r="C2798" s="3" t="s">
        <v>5680</v>
      </c>
      <c r="D2798" s="12">
        <v>800</v>
      </c>
      <c r="E2798" s="12">
        <v>924</v>
      </c>
      <c r="F2798" t="s">
        <v>16</v>
      </c>
      <c r="G2798" t="s">
        <v>24</v>
      </c>
      <c r="H2798" t="s">
        <v>25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1086</v>
      </c>
      <c r="O2798" s="8">
        <f>E2798/D2798*100</f>
        <v>115.5</v>
      </c>
      <c r="P2798" s="12">
        <f>E2798/L2798</f>
        <v>44</v>
      </c>
      <c r="Q2798" t="str">
        <f>LEFT(N2798,SEARCH("/",N2798,1)-1)</f>
        <v>theater</v>
      </c>
      <c r="R2798" t="str">
        <f>RIGHT(N2798,LEN(N2798)-SEARCH("/",N2798,1))</f>
        <v>plays</v>
      </c>
      <c r="S2798" s="15">
        <f t="shared" si="86"/>
        <v>41795.528101851851</v>
      </c>
      <c r="T2798" s="15">
        <f t="shared" si="87"/>
        <v>41825.528101851851</v>
      </c>
    </row>
    <row r="2799" spans="1:20" ht="45" x14ac:dyDescent="0.25">
      <c r="A2799">
        <v>2797</v>
      </c>
      <c r="B2799" s="3" t="s">
        <v>5681</v>
      </c>
      <c r="C2799" s="3" t="s">
        <v>5682</v>
      </c>
      <c r="D2799" s="12">
        <v>8000</v>
      </c>
      <c r="E2799" s="12">
        <v>8211.61</v>
      </c>
      <c r="F2799" t="s">
        <v>16</v>
      </c>
      <c r="G2799" t="s">
        <v>24</v>
      </c>
      <c r="H2799" t="s">
        <v>25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1086</v>
      </c>
      <c r="O2799" s="8">
        <f>E2799/D2799*100</f>
        <v>102.64512500000001</v>
      </c>
      <c r="P2799" s="12">
        <f>E2799/L2799</f>
        <v>87.357553191489373</v>
      </c>
      <c r="Q2799" t="str">
        <f>LEFT(N2799,SEARCH("/",N2799,1)-1)</f>
        <v>theater</v>
      </c>
      <c r="R2799" t="str">
        <f>RIGHT(N2799,LEN(N2799)-SEARCH("/",N2799,1))</f>
        <v>plays</v>
      </c>
      <c r="S2799" s="15">
        <f t="shared" si="86"/>
        <v>41798.94027777778</v>
      </c>
      <c r="T2799" s="15">
        <f t="shared" si="87"/>
        <v>41828.94027777778</v>
      </c>
    </row>
    <row r="2800" spans="1:20" ht="60" x14ac:dyDescent="0.25">
      <c r="A2800">
        <v>2798</v>
      </c>
      <c r="B2800" s="3" t="s">
        <v>5683</v>
      </c>
      <c r="C2800" s="3" t="s">
        <v>5684</v>
      </c>
      <c r="D2800" s="12">
        <v>5000</v>
      </c>
      <c r="E2800" s="12">
        <v>5070</v>
      </c>
      <c r="F2800" t="s">
        <v>16</v>
      </c>
      <c r="G2800" t="s">
        <v>24</v>
      </c>
      <c r="H2800" t="s">
        <v>25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1086</v>
      </c>
      <c r="O2800" s="8">
        <f>E2800/D2800*100</f>
        <v>101.4</v>
      </c>
      <c r="P2800" s="12">
        <f>E2800/L2800</f>
        <v>36.474820143884891</v>
      </c>
      <c r="Q2800" t="str">
        <f>LEFT(N2800,SEARCH("/",N2800,1)-1)</f>
        <v>theater</v>
      </c>
      <c r="R2800" t="str">
        <f>RIGHT(N2800,LEN(N2800)-SEARCH("/",N2800,1))</f>
        <v>plays</v>
      </c>
      <c r="S2800" s="15">
        <f t="shared" si="86"/>
        <v>42201.675011574072</v>
      </c>
      <c r="T2800" s="15">
        <f t="shared" si="87"/>
        <v>42216.666666666672</v>
      </c>
    </row>
    <row r="2801" spans="1:20" ht="60" x14ac:dyDescent="0.25">
      <c r="A2801">
        <v>2799</v>
      </c>
      <c r="B2801" s="3" t="s">
        <v>5685</v>
      </c>
      <c r="C2801" s="3" t="s">
        <v>5686</v>
      </c>
      <c r="D2801" s="12">
        <v>5000</v>
      </c>
      <c r="E2801" s="12">
        <v>5831.74</v>
      </c>
      <c r="F2801" t="s">
        <v>16</v>
      </c>
      <c r="G2801" t="s">
        <v>24</v>
      </c>
      <c r="H2801" t="s">
        <v>25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1086</v>
      </c>
      <c r="O2801" s="8">
        <f>E2801/D2801*100</f>
        <v>116.6348</v>
      </c>
      <c r="P2801" s="12">
        <f>E2801/L2801</f>
        <v>44.859538461538463</v>
      </c>
      <c r="Q2801" t="str">
        <f>LEFT(N2801,SEARCH("/",N2801,1)-1)</f>
        <v>theater</v>
      </c>
      <c r="R2801" t="str">
        <f>RIGHT(N2801,LEN(N2801)-SEARCH("/",N2801,1))</f>
        <v>plays</v>
      </c>
      <c r="S2801" s="15">
        <f t="shared" si="86"/>
        <v>42507.264699074076</v>
      </c>
      <c r="T2801" s="15">
        <f t="shared" si="87"/>
        <v>42538.666666666672</v>
      </c>
    </row>
    <row r="2802" spans="1:20" ht="45" x14ac:dyDescent="0.25">
      <c r="A2802">
        <v>2800</v>
      </c>
      <c r="B2802" s="3" t="s">
        <v>5687</v>
      </c>
      <c r="C2802" s="3" t="s">
        <v>5688</v>
      </c>
      <c r="D2802" s="12">
        <v>1000</v>
      </c>
      <c r="E2802" s="12">
        <v>1330</v>
      </c>
      <c r="F2802" t="s">
        <v>16</v>
      </c>
      <c r="G2802" t="s">
        <v>24</v>
      </c>
      <c r="H2802" t="s">
        <v>25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1086</v>
      </c>
      <c r="O2802" s="8">
        <f>E2802/D2802*100</f>
        <v>133</v>
      </c>
      <c r="P2802" s="12">
        <f>E2802/L2802</f>
        <v>42.903225806451616</v>
      </c>
      <c r="Q2802" t="str">
        <f>LEFT(N2802,SEARCH("/",N2802,1)-1)</f>
        <v>theater</v>
      </c>
      <c r="R2802" t="str">
        <f>RIGHT(N2802,LEN(N2802)-SEARCH("/",N2802,1))</f>
        <v>plays</v>
      </c>
      <c r="S2802" s="15">
        <f t="shared" si="86"/>
        <v>41948.552847222221</v>
      </c>
      <c r="T2802" s="15">
        <f t="shared" si="87"/>
        <v>42008.552847222221</v>
      </c>
    </row>
    <row r="2803" spans="1:20" ht="45" x14ac:dyDescent="0.25">
      <c r="A2803">
        <v>2801</v>
      </c>
      <c r="B2803" s="3" t="s">
        <v>5689</v>
      </c>
      <c r="C2803" s="3" t="s">
        <v>5690</v>
      </c>
      <c r="D2803" s="12">
        <v>500</v>
      </c>
      <c r="E2803" s="12">
        <v>666</v>
      </c>
      <c r="F2803" t="s">
        <v>16</v>
      </c>
      <c r="G2803" t="s">
        <v>50</v>
      </c>
      <c r="H2803" t="s">
        <v>51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1086</v>
      </c>
      <c r="O2803" s="8">
        <f>E2803/D2803*100</f>
        <v>133.20000000000002</v>
      </c>
      <c r="P2803" s="12">
        <f>E2803/L2803</f>
        <v>51.230769230769234</v>
      </c>
      <c r="Q2803" t="str">
        <f>LEFT(N2803,SEARCH("/",N2803,1)-1)</f>
        <v>theater</v>
      </c>
      <c r="R2803" t="str">
        <f>RIGHT(N2803,LEN(N2803)-SEARCH("/",N2803,1))</f>
        <v>plays</v>
      </c>
      <c r="S2803" s="15">
        <f t="shared" si="86"/>
        <v>41900.243159722224</v>
      </c>
      <c r="T2803" s="15">
        <f t="shared" si="87"/>
        <v>41922.458333333336</v>
      </c>
    </row>
    <row r="2804" spans="1:20" ht="60" x14ac:dyDescent="0.25">
      <c r="A2804">
        <v>2802</v>
      </c>
      <c r="B2804" s="3" t="s">
        <v>5691</v>
      </c>
      <c r="C2804" s="3" t="s">
        <v>5692</v>
      </c>
      <c r="D2804" s="12">
        <v>3000</v>
      </c>
      <c r="E2804" s="12">
        <v>3055</v>
      </c>
      <c r="F2804" t="s">
        <v>16</v>
      </c>
      <c r="G2804" t="s">
        <v>24</v>
      </c>
      <c r="H2804" t="s">
        <v>25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1086</v>
      </c>
      <c r="O2804" s="8">
        <f>E2804/D2804*100</f>
        <v>101.83333333333333</v>
      </c>
      <c r="P2804" s="12">
        <f>E2804/L2804</f>
        <v>33.944444444444443</v>
      </c>
      <c r="Q2804" t="str">
        <f>LEFT(N2804,SEARCH("/",N2804,1)-1)</f>
        <v>theater</v>
      </c>
      <c r="R2804" t="str">
        <f>RIGHT(N2804,LEN(N2804)-SEARCH("/",N2804,1))</f>
        <v>plays</v>
      </c>
      <c r="S2804" s="15">
        <f t="shared" si="86"/>
        <v>42192.64707175926</v>
      </c>
      <c r="T2804" s="15">
        <f t="shared" si="87"/>
        <v>42222.64707175926</v>
      </c>
    </row>
    <row r="2805" spans="1:20" ht="60" x14ac:dyDescent="0.25">
      <c r="A2805">
        <v>2803</v>
      </c>
      <c r="B2805" s="3" t="s">
        <v>5693</v>
      </c>
      <c r="C2805" s="3" t="s">
        <v>5694</v>
      </c>
      <c r="D2805" s="12">
        <v>10000</v>
      </c>
      <c r="E2805" s="12">
        <v>12795</v>
      </c>
      <c r="F2805" t="s">
        <v>16</v>
      </c>
      <c r="G2805" t="s">
        <v>17</v>
      </c>
      <c r="H2805" t="s">
        <v>18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1086</v>
      </c>
      <c r="O2805" s="8">
        <f>E2805/D2805*100</f>
        <v>127.95</v>
      </c>
      <c r="P2805" s="12">
        <f>E2805/L2805</f>
        <v>90.744680851063833</v>
      </c>
      <c r="Q2805" t="str">
        <f>LEFT(N2805,SEARCH("/",N2805,1)-1)</f>
        <v>theater</v>
      </c>
      <c r="R2805" t="str">
        <f>RIGHT(N2805,LEN(N2805)-SEARCH("/",N2805,1))</f>
        <v>plays</v>
      </c>
      <c r="S2805" s="15">
        <f t="shared" si="86"/>
        <v>42158.065694444449</v>
      </c>
      <c r="T2805" s="15">
        <f t="shared" si="87"/>
        <v>42201</v>
      </c>
    </row>
    <row r="2806" spans="1:20" ht="60" x14ac:dyDescent="0.25">
      <c r="A2806">
        <v>2804</v>
      </c>
      <c r="B2806" s="3" t="s">
        <v>5695</v>
      </c>
      <c r="C2806" s="3" t="s">
        <v>5696</v>
      </c>
      <c r="D2806" s="12">
        <v>1000</v>
      </c>
      <c r="E2806" s="12">
        <v>1150</v>
      </c>
      <c r="F2806" t="s">
        <v>16</v>
      </c>
      <c r="G2806" t="s">
        <v>24</v>
      </c>
      <c r="H2806" t="s">
        <v>25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1086</v>
      </c>
      <c r="O2806" s="8">
        <f>E2806/D2806*100</f>
        <v>114.99999999999999</v>
      </c>
      <c r="P2806" s="12">
        <f>E2806/L2806</f>
        <v>50</v>
      </c>
      <c r="Q2806" t="str">
        <f>LEFT(N2806,SEARCH("/",N2806,1)-1)</f>
        <v>theater</v>
      </c>
      <c r="R2806" t="str">
        <f>RIGHT(N2806,LEN(N2806)-SEARCH("/",N2806,1))</f>
        <v>plays</v>
      </c>
      <c r="S2806" s="15">
        <f t="shared" si="86"/>
        <v>41881.453587962962</v>
      </c>
      <c r="T2806" s="15">
        <f t="shared" si="87"/>
        <v>41911.453587962962</v>
      </c>
    </row>
    <row r="2807" spans="1:20" ht="60" x14ac:dyDescent="0.25">
      <c r="A2807">
        <v>2805</v>
      </c>
      <c r="B2807" s="3" t="s">
        <v>5697</v>
      </c>
      <c r="C2807" s="3" t="s">
        <v>5698</v>
      </c>
      <c r="D2807" s="12">
        <v>400</v>
      </c>
      <c r="E2807" s="12">
        <v>440</v>
      </c>
      <c r="F2807" t="s">
        <v>16</v>
      </c>
      <c r="G2807" t="s">
        <v>24</v>
      </c>
      <c r="H2807" t="s">
        <v>25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1086</v>
      </c>
      <c r="O2807" s="8">
        <f>E2807/D2807*100</f>
        <v>110.00000000000001</v>
      </c>
      <c r="P2807" s="12">
        <f>E2807/L2807</f>
        <v>24.444444444444443</v>
      </c>
      <c r="Q2807" t="str">
        <f>LEFT(N2807,SEARCH("/",N2807,1)-1)</f>
        <v>theater</v>
      </c>
      <c r="R2807" t="str">
        <f>RIGHT(N2807,LEN(N2807)-SEARCH("/",N2807,1))</f>
        <v>plays</v>
      </c>
      <c r="S2807" s="15">
        <f t="shared" si="86"/>
        <v>42213.505474537036</v>
      </c>
      <c r="T2807" s="15">
        <f t="shared" si="87"/>
        <v>42238.505474537036</v>
      </c>
    </row>
    <row r="2808" spans="1:20" ht="45" x14ac:dyDescent="0.25">
      <c r="A2808">
        <v>2806</v>
      </c>
      <c r="B2808" s="3" t="s">
        <v>5699</v>
      </c>
      <c r="C2808" s="3" t="s">
        <v>5700</v>
      </c>
      <c r="D2808" s="12">
        <v>3000</v>
      </c>
      <c r="E2808" s="12">
        <v>3363</v>
      </c>
      <c r="F2808" t="s">
        <v>16</v>
      </c>
      <c r="G2808" t="s">
        <v>24</v>
      </c>
      <c r="H2808" t="s">
        <v>25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1086</v>
      </c>
      <c r="O2808" s="8">
        <f>E2808/D2808*100</f>
        <v>112.1</v>
      </c>
      <c r="P2808" s="12">
        <f>E2808/L2808</f>
        <v>44.25</v>
      </c>
      <c r="Q2808" t="str">
        <f>LEFT(N2808,SEARCH("/",N2808,1)-1)</f>
        <v>theater</v>
      </c>
      <c r="R2808" t="str">
        <f>RIGHT(N2808,LEN(N2808)-SEARCH("/",N2808,1))</f>
        <v>plays</v>
      </c>
      <c r="S2808" s="15">
        <f t="shared" si="86"/>
        <v>42185.267245370371</v>
      </c>
      <c r="T2808" s="15">
        <f t="shared" si="87"/>
        <v>42221.458333333328</v>
      </c>
    </row>
    <row r="2809" spans="1:20" ht="30" x14ac:dyDescent="0.25">
      <c r="A2809">
        <v>2807</v>
      </c>
      <c r="B2809" s="3" t="s">
        <v>5701</v>
      </c>
      <c r="C2809" s="3" t="s">
        <v>5702</v>
      </c>
      <c r="D2809" s="12">
        <v>5000</v>
      </c>
      <c r="E2809" s="12">
        <v>6300</v>
      </c>
      <c r="F2809" t="s">
        <v>16</v>
      </c>
      <c r="G2809" t="s">
        <v>17</v>
      </c>
      <c r="H2809" t="s">
        <v>18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1086</v>
      </c>
      <c r="O2809" s="8">
        <f>E2809/D2809*100</f>
        <v>126</v>
      </c>
      <c r="P2809" s="12">
        <f>E2809/L2809</f>
        <v>67.741935483870961</v>
      </c>
      <c r="Q2809" t="str">
        <f>LEFT(N2809,SEARCH("/",N2809,1)-1)</f>
        <v>theater</v>
      </c>
      <c r="R2809" t="str">
        <f>RIGHT(N2809,LEN(N2809)-SEARCH("/",N2809,1))</f>
        <v>plays</v>
      </c>
      <c r="S2809" s="15">
        <f t="shared" si="86"/>
        <v>42154.873124999998</v>
      </c>
      <c r="T2809" s="15">
        <f t="shared" si="87"/>
        <v>42184.873124999998</v>
      </c>
    </row>
    <row r="2810" spans="1:20" ht="60" x14ac:dyDescent="0.25">
      <c r="A2810">
        <v>2808</v>
      </c>
      <c r="B2810" s="3" t="s">
        <v>5703</v>
      </c>
      <c r="C2810" s="3" t="s">
        <v>5704</v>
      </c>
      <c r="D2810" s="12">
        <v>4500</v>
      </c>
      <c r="E2810" s="12">
        <v>4511</v>
      </c>
      <c r="F2810" t="s">
        <v>16</v>
      </c>
      <c r="G2810" t="s">
        <v>17</v>
      </c>
      <c r="H2810" t="s">
        <v>18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1086</v>
      </c>
      <c r="O2810" s="8">
        <f>E2810/D2810*100</f>
        <v>100.24444444444444</v>
      </c>
      <c r="P2810" s="12">
        <f>E2810/L2810</f>
        <v>65.376811594202906</v>
      </c>
      <c r="Q2810" t="str">
        <f>LEFT(N2810,SEARCH("/",N2810,1)-1)</f>
        <v>theater</v>
      </c>
      <c r="R2810" t="str">
        <f>RIGHT(N2810,LEN(N2810)-SEARCH("/",N2810,1))</f>
        <v>plays</v>
      </c>
      <c r="S2810" s="15">
        <f t="shared" si="86"/>
        <v>42208.84646990741</v>
      </c>
      <c r="T2810" s="15">
        <f t="shared" si="87"/>
        <v>42238.84646990741</v>
      </c>
    </row>
    <row r="2811" spans="1:20" ht="60" x14ac:dyDescent="0.25">
      <c r="A2811">
        <v>2809</v>
      </c>
      <c r="B2811" s="3" t="s">
        <v>5705</v>
      </c>
      <c r="C2811" s="3" t="s">
        <v>5706</v>
      </c>
      <c r="D2811" s="12">
        <v>2500</v>
      </c>
      <c r="E2811" s="12">
        <v>2560</v>
      </c>
      <c r="F2811" t="s">
        <v>16</v>
      </c>
      <c r="G2811" t="s">
        <v>17</v>
      </c>
      <c r="H2811" t="s">
        <v>18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1086</v>
      </c>
      <c r="O2811" s="8">
        <f>E2811/D2811*100</f>
        <v>102.4</v>
      </c>
      <c r="P2811" s="12">
        <f>E2811/L2811</f>
        <v>121.9047619047619</v>
      </c>
      <c r="Q2811" t="str">
        <f>LEFT(N2811,SEARCH("/",N2811,1)-1)</f>
        <v>theater</v>
      </c>
      <c r="R2811" t="str">
        <f>RIGHT(N2811,LEN(N2811)-SEARCH("/",N2811,1))</f>
        <v>plays</v>
      </c>
      <c r="S2811" s="15">
        <f t="shared" si="86"/>
        <v>42451.496817129635</v>
      </c>
      <c r="T2811" s="15">
        <f t="shared" si="87"/>
        <v>42459.610416666663</v>
      </c>
    </row>
    <row r="2812" spans="1:20" ht="45" x14ac:dyDescent="0.25">
      <c r="A2812">
        <v>2810</v>
      </c>
      <c r="B2812" s="3" t="s">
        <v>5707</v>
      </c>
      <c r="C2812" s="3" t="s">
        <v>5708</v>
      </c>
      <c r="D2812" s="12">
        <v>2500</v>
      </c>
      <c r="E2812" s="12">
        <v>2705</v>
      </c>
      <c r="F2812" t="s">
        <v>16</v>
      </c>
      <c r="G2812" t="s">
        <v>17</v>
      </c>
      <c r="H2812" t="s">
        <v>18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1086</v>
      </c>
      <c r="O2812" s="8">
        <f>E2812/D2812*100</f>
        <v>108.2</v>
      </c>
      <c r="P2812" s="12">
        <f>E2812/L2812</f>
        <v>47.456140350877192</v>
      </c>
      <c r="Q2812" t="str">
        <f>LEFT(N2812,SEARCH("/",N2812,1)-1)</f>
        <v>theater</v>
      </c>
      <c r="R2812" t="str">
        <f>RIGHT(N2812,LEN(N2812)-SEARCH("/",N2812,1))</f>
        <v>plays</v>
      </c>
      <c r="S2812" s="15">
        <f t="shared" si="86"/>
        <v>41759.13962962963</v>
      </c>
      <c r="T2812" s="15">
        <f t="shared" si="87"/>
        <v>41791.165972222225</v>
      </c>
    </row>
    <row r="2813" spans="1:20" ht="45" x14ac:dyDescent="0.25">
      <c r="A2813">
        <v>2811</v>
      </c>
      <c r="B2813" s="3" t="s">
        <v>5709</v>
      </c>
      <c r="C2813" s="3" t="s">
        <v>5710</v>
      </c>
      <c r="D2813" s="12">
        <v>10000</v>
      </c>
      <c r="E2813" s="12">
        <v>10027</v>
      </c>
      <c r="F2813" t="s">
        <v>16</v>
      </c>
      <c r="G2813" t="s">
        <v>24</v>
      </c>
      <c r="H2813" t="s">
        <v>25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1086</v>
      </c>
      <c r="O2813" s="8">
        <f>E2813/D2813*100</f>
        <v>100.27</v>
      </c>
      <c r="P2813" s="12">
        <f>E2813/L2813</f>
        <v>92.842592592592595</v>
      </c>
      <c r="Q2813" t="str">
        <f>LEFT(N2813,SEARCH("/",N2813,1)-1)</f>
        <v>theater</v>
      </c>
      <c r="R2813" t="str">
        <f>RIGHT(N2813,LEN(N2813)-SEARCH("/",N2813,1))</f>
        <v>plays</v>
      </c>
      <c r="S2813" s="15">
        <f t="shared" si="86"/>
        <v>42028.496562500004</v>
      </c>
      <c r="T2813" s="15">
        <f t="shared" si="87"/>
        <v>42058.496562500004</v>
      </c>
    </row>
    <row r="2814" spans="1:20" ht="45" x14ac:dyDescent="0.25">
      <c r="A2814">
        <v>2812</v>
      </c>
      <c r="B2814" s="3" t="s">
        <v>5711</v>
      </c>
      <c r="C2814" s="3" t="s">
        <v>5712</v>
      </c>
      <c r="D2814" s="12">
        <v>5000</v>
      </c>
      <c r="E2814" s="12">
        <v>5665</v>
      </c>
      <c r="F2814" t="s">
        <v>16</v>
      </c>
      <c r="G2814" t="s">
        <v>159</v>
      </c>
      <c r="H2814" t="s">
        <v>160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1086</v>
      </c>
      <c r="O2814" s="8">
        <f>E2814/D2814*100</f>
        <v>113.3</v>
      </c>
      <c r="P2814" s="12">
        <f>E2814/L2814</f>
        <v>68.253012048192772</v>
      </c>
      <c r="Q2814" t="str">
        <f>LEFT(N2814,SEARCH("/",N2814,1)-1)</f>
        <v>theater</v>
      </c>
      <c r="R2814" t="str">
        <f>RIGHT(N2814,LEN(N2814)-SEARCH("/",N2814,1))</f>
        <v>plays</v>
      </c>
      <c r="S2814" s="15">
        <f t="shared" si="86"/>
        <v>42054.74418981481</v>
      </c>
      <c r="T2814" s="15">
        <f t="shared" si="87"/>
        <v>42100.166666666672</v>
      </c>
    </row>
    <row r="2815" spans="1:20" ht="45" x14ac:dyDescent="0.25">
      <c r="A2815">
        <v>2813</v>
      </c>
      <c r="B2815" s="3" t="s">
        <v>5713</v>
      </c>
      <c r="C2815" s="3" t="s">
        <v>5714</v>
      </c>
      <c r="D2815" s="12">
        <v>2800</v>
      </c>
      <c r="E2815" s="12">
        <v>3572.12</v>
      </c>
      <c r="F2815" t="s">
        <v>16</v>
      </c>
      <c r="G2815" t="s">
        <v>17</v>
      </c>
      <c r="H2815" t="s">
        <v>18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1086</v>
      </c>
      <c r="O2815" s="8">
        <f>E2815/D2815*100</f>
        <v>127.57571428571428</v>
      </c>
      <c r="P2815" s="12">
        <f>E2815/L2815</f>
        <v>37.209583333333335</v>
      </c>
      <c r="Q2815" t="str">
        <f>LEFT(N2815,SEARCH("/",N2815,1)-1)</f>
        <v>theater</v>
      </c>
      <c r="R2815" t="str">
        <f>RIGHT(N2815,LEN(N2815)-SEARCH("/",N2815,1))</f>
        <v>plays</v>
      </c>
      <c r="S2815" s="15">
        <f t="shared" si="86"/>
        <v>42693.742604166662</v>
      </c>
      <c r="T2815" s="15">
        <f t="shared" si="87"/>
        <v>42718.742604166662</v>
      </c>
    </row>
    <row r="2816" spans="1:20" ht="45" x14ac:dyDescent="0.25">
      <c r="A2816">
        <v>2814</v>
      </c>
      <c r="B2816" s="3" t="s">
        <v>5715</v>
      </c>
      <c r="C2816" s="3" t="s">
        <v>5716</v>
      </c>
      <c r="D2816" s="12">
        <v>1500</v>
      </c>
      <c r="E2816" s="12">
        <v>1616</v>
      </c>
      <c r="F2816" t="s">
        <v>16</v>
      </c>
      <c r="G2816" t="s">
        <v>24</v>
      </c>
      <c r="H2816" t="s">
        <v>25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1086</v>
      </c>
      <c r="O2816" s="8">
        <f>E2816/D2816*100</f>
        <v>107.73333333333332</v>
      </c>
      <c r="P2816" s="12">
        <f>E2816/L2816</f>
        <v>25.25</v>
      </c>
      <c r="Q2816" t="str">
        <f>LEFT(N2816,SEARCH("/",N2816,1)-1)</f>
        <v>theater</v>
      </c>
      <c r="R2816" t="str">
        <f>RIGHT(N2816,LEN(N2816)-SEARCH("/",N2816,1))</f>
        <v>plays</v>
      </c>
      <c r="S2816" s="15">
        <f t="shared" si="86"/>
        <v>42103.399479166663</v>
      </c>
      <c r="T2816" s="15">
        <f t="shared" si="87"/>
        <v>42133.399479166663</v>
      </c>
    </row>
    <row r="2817" spans="1:20" ht="45" x14ac:dyDescent="0.25">
      <c r="A2817">
        <v>2815</v>
      </c>
      <c r="B2817" s="3" t="s">
        <v>5717</v>
      </c>
      <c r="C2817" s="3" t="s">
        <v>5718</v>
      </c>
      <c r="D2817" s="12">
        <v>250</v>
      </c>
      <c r="E2817" s="12">
        <v>605</v>
      </c>
      <c r="F2817" t="s">
        <v>16</v>
      </c>
      <c r="G2817" t="s">
        <v>159</v>
      </c>
      <c r="H2817" t="s">
        <v>160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1086</v>
      </c>
      <c r="O2817" s="8">
        <f>E2817/D2817*100</f>
        <v>242</v>
      </c>
      <c r="P2817" s="12">
        <f>E2817/L2817</f>
        <v>43.214285714285715</v>
      </c>
      <c r="Q2817" t="str">
        <f>LEFT(N2817,SEARCH("/",N2817,1)-1)</f>
        <v>theater</v>
      </c>
      <c r="R2817" t="str">
        <f>RIGHT(N2817,LEN(N2817)-SEARCH("/",N2817,1))</f>
        <v>plays</v>
      </c>
      <c r="S2817" s="15">
        <f t="shared" si="86"/>
        <v>42559.776724537034</v>
      </c>
      <c r="T2817" s="15">
        <f t="shared" si="87"/>
        <v>42589.776724537034</v>
      </c>
    </row>
    <row r="2818" spans="1:20" ht="45" x14ac:dyDescent="0.25">
      <c r="A2818">
        <v>2816</v>
      </c>
      <c r="B2818" s="3" t="s">
        <v>5719</v>
      </c>
      <c r="C2818" s="3" t="s">
        <v>5720</v>
      </c>
      <c r="D2818" s="12">
        <v>3000</v>
      </c>
      <c r="E2818" s="12">
        <v>4247</v>
      </c>
      <c r="F2818" t="s">
        <v>16</v>
      </c>
      <c r="G2818" t="s">
        <v>24</v>
      </c>
      <c r="H2818" t="s">
        <v>25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1086</v>
      </c>
      <c r="O2818" s="8">
        <f>E2818/D2818*100</f>
        <v>141.56666666666666</v>
      </c>
      <c r="P2818" s="12">
        <f>E2818/L2818</f>
        <v>25.130177514792898</v>
      </c>
      <c r="Q2818" t="str">
        <f>LEFT(N2818,SEARCH("/",N2818,1)-1)</f>
        <v>theater</v>
      </c>
      <c r="R2818" t="str">
        <f>RIGHT(N2818,LEN(N2818)-SEARCH("/",N2818,1))</f>
        <v>plays</v>
      </c>
      <c r="S2818" s="15">
        <f t="shared" si="86"/>
        <v>42188.467499999999</v>
      </c>
      <c r="T2818" s="15">
        <f t="shared" si="87"/>
        <v>42218.666666666672</v>
      </c>
    </row>
    <row r="2819" spans="1:20" ht="60" x14ac:dyDescent="0.25">
      <c r="A2819">
        <v>2817</v>
      </c>
      <c r="B2819" s="3" t="s">
        <v>5721</v>
      </c>
      <c r="C2819" s="3" t="s">
        <v>5722</v>
      </c>
      <c r="D2819" s="12">
        <v>600</v>
      </c>
      <c r="E2819" s="12">
        <v>780</v>
      </c>
      <c r="F2819" t="s">
        <v>16</v>
      </c>
      <c r="G2819" t="s">
        <v>24</v>
      </c>
      <c r="H2819" t="s">
        <v>25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1086</v>
      </c>
      <c r="O2819" s="8">
        <f>E2819/D2819*100</f>
        <v>130</v>
      </c>
      <c r="P2819" s="12">
        <f>E2819/L2819</f>
        <v>23.636363636363637</v>
      </c>
      <c r="Q2819" t="str">
        <f>LEFT(N2819,SEARCH("/",N2819,1)-1)</f>
        <v>theater</v>
      </c>
      <c r="R2819" t="str">
        <f>RIGHT(N2819,LEN(N2819)-SEARCH("/",N2819,1))</f>
        <v>plays</v>
      </c>
      <c r="S2819" s="15">
        <f t="shared" ref="S2819:S2882" si="88">(((J2819/60)/60)/24)+DATE(1970,1,1)</f>
        <v>42023.634976851856</v>
      </c>
      <c r="T2819" s="15">
        <f t="shared" ref="T2819:T2882" si="89">(((I2819/60)/60)/24)+DATE(1970,1,1)</f>
        <v>42063.634976851856</v>
      </c>
    </row>
    <row r="2820" spans="1:20" ht="45" x14ac:dyDescent="0.25">
      <c r="A2820">
        <v>2818</v>
      </c>
      <c r="B2820" s="3" t="s">
        <v>5723</v>
      </c>
      <c r="C2820" s="3" t="s">
        <v>5724</v>
      </c>
      <c r="D2820" s="12">
        <v>10000</v>
      </c>
      <c r="E2820" s="12">
        <v>10603</v>
      </c>
      <c r="F2820" t="s">
        <v>16</v>
      </c>
      <c r="G2820" t="s">
        <v>17</v>
      </c>
      <c r="H2820" t="s">
        <v>18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1086</v>
      </c>
      <c r="O2820" s="8">
        <f>E2820/D2820*100</f>
        <v>106.03</v>
      </c>
      <c r="P2820" s="12">
        <f>E2820/L2820</f>
        <v>103.95098039215686</v>
      </c>
      <c r="Q2820" t="str">
        <f>LEFT(N2820,SEARCH("/",N2820,1)-1)</f>
        <v>theater</v>
      </c>
      <c r="R2820" t="str">
        <f>RIGHT(N2820,LEN(N2820)-SEARCH("/",N2820,1))</f>
        <v>plays</v>
      </c>
      <c r="S2820" s="15">
        <f t="shared" si="88"/>
        <v>42250.598217592589</v>
      </c>
      <c r="T2820" s="15">
        <f t="shared" si="89"/>
        <v>42270.598217592589</v>
      </c>
    </row>
    <row r="2821" spans="1:20" ht="60" x14ac:dyDescent="0.25">
      <c r="A2821">
        <v>2819</v>
      </c>
      <c r="B2821" s="3" t="s">
        <v>5725</v>
      </c>
      <c r="C2821" s="3" t="s">
        <v>5726</v>
      </c>
      <c r="D2821" s="12">
        <v>5000</v>
      </c>
      <c r="E2821" s="12">
        <v>5240</v>
      </c>
      <c r="F2821" t="s">
        <v>16</v>
      </c>
      <c r="G2821" t="s">
        <v>24</v>
      </c>
      <c r="H2821" t="s">
        <v>25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1086</v>
      </c>
      <c r="O2821" s="8">
        <f>E2821/D2821*100</f>
        <v>104.80000000000001</v>
      </c>
      <c r="P2821" s="12">
        <f>E2821/L2821</f>
        <v>50.384615384615387</v>
      </c>
      <c r="Q2821" t="str">
        <f>LEFT(N2821,SEARCH("/",N2821,1)-1)</f>
        <v>theater</v>
      </c>
      <c r="R2821" t="str">
        <f>RIGHT(N2821,LEN(N2821)-SEARCH("/",N2821,1))</f>
        <v>plays</v>
      </c>
      <c r="S2821" s="15">
        <f t="shared" si="88"/>
        <v>42139.525567129633</v>
      </c>
      <c r="T2821" s="15">
        <f t="shared" si="89"/>
        <v>42169.525567129633</v>
      </c>
    </row>
    <row r="2822" spans="1:20" ht="60" x14ac:dyDescent="0.25">
      <c r="A2822">
        <v>2820</v>
      </c>
      <c r="B2822" s="3" t="s">
        <v>5727</v>
      </c>
      <c r="C2822" s="3" t="s">
        <v>5728</v>
      </c>
      <c r="D2822" s="12">
        <v>200</v>
      </c>
      <c r="E2822" s="12">
        <v>272</v>
      </c>
      <c r="F2822" t="s">
        <v>16</v>
      </c>
      <c r="G2822" t="s">
        <v>24</v>
      </c>
      <c r="H2822" t="s">
        <v>25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1086</v>
      </c>
      <c r="O2822" s="8">
        <f>E2822/D2822*100</f>
        <v>136</v>
      </c>
      <c r="P2822" s="12">
        <f>E2822/L2822</f>
        <v>13.6</v>
      </c>
      <c r="Q2822" t="str">
        <f>LEFT(N2822,SEARCH("/",N2822,1)-1)</f>
        <v>theater</v>
      </c>
      <c r="R2822" t="str">
        <f>RIGHT(N2822,LEN(N2822)-SEARCH("/",N2822,1))</f>
        <v>plays</v>
      </c>
      <c r="S2822" s="15">
        <f t="shared" si="88"/>
        <v>42401.610983796301</v>
      </c>
      <c r="T2822" s="15">
        <f t="shared" si="89"/>
        <v>42426</v>
      </c>
    </row>
    <row r="2823" spans="1:20" ht="60" x14ac:dyDescent="0.25">
      <c r="A2823">
        <v>2821</v>
      </c>
      <c r="B2823" s="3" t="s">
        <v>5729</v>
      </c>
      <c r="C2823" s="3" t="s">
        <v>5730</v>
      </c>
      <c r="D2823" s="12">
        <v>1000</v>
      </c>
      <c r="E2823" s="12">
        <v>1000</v>
      </c>
      <c r="F2823" t="s">
        <v>16</v>
      </c>
      <c r="G2823" t="s">
        <v>24</v>
      </c>
      <c r="H2823" t="s">
        <v>25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1086</v>
      </c>
      <c r="O2823" s="8">
        <f>E2823/D2823*100</f>
        <v>100</v>
      </c>
      <c r="P2823" s="12">
        <f>E2823/L2823</f>
        <v>28.571428571428573</v>
      </c>
      <c r="Q2823" t="str">
        <f>LEFT(N2823,SEARCH("/",N2823,1)-1)</f>
        <v>theater</v>
      </c>
      <c r="R2823" t="str">
        <f>RIGHT(N2823,LEN(N2823)-SEARCH("/",N2823,1))</f>
        <v>plays</v>
      </c>
      <c r="S2823" s="15">
        <f t="shared" si="88"/>
        <v>41875.922858796301</v>
      </c>
      <c r="T2823" s="15">
        <f t="shared" si="89"/>
        <v>41905.922858796301</v>
      </c>
    </row>
    <row r="2824" spans="1:20" ht="60" x14ac:dyDescent="0.25">
      <c r="A2824">
        <v>2822</v>
      </c>
      <c r="B2824" s="3" t="s">
        <v>5731</v>
      </c>
      <c r="C2824" s="3" t="s">
        <v>5732</v>
      </c>
      <c r="D2824" s="12">
        <v>6000</v>
      </c>
      <c r="E2824" s="12">
        <v>6000</v>
      </c>
      <c r="F2824" t="s">
        <v>16</v>
      </c>
      <c r="G2824" t="s">
        <v>17</v>
      </c>
      <c r="H2824" t="s">
        <v>18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1086</v>
      </c>
      <c r="O2824" s="8">
        <f>E2824/D2824*100</f>
        <v>100</v>
      </c>
      <c r="P2824" s="12">
        <f>E2824/L2824</f>
        <v>63.829787234042556</v>
      </c>
      <c r="Q2824" t="str">
        <f>LEFT(N2824,SEARCH("/",N2824,1)-1)</f>
        <v>theater</v>
      </c>
      <c r="R2824" t="str">
        <f>RIGHT(N2824,LEN(N2824)-SEARCH("/",N2824,1))</f>
        <v>plays</v>
      </c>
      <c r="S2824" s="15">
        <f t="shared" si="88"/>
        <v>42060.683935185181</v>
      </c>
      <c r="T2824" s="15">
        <f t="shared" si="89"/>
        <v>42090.642268518524</v>
      </c>
    </row>
    <row r="2825" spans="1:20" ht="60" x14ac:dyDescent="0.25">
      <c r="A2825">
        <v>2823</v>
      </c>
      <c r="B2825" s="3" t="s">
        <v>5733</v>
      </c>
      <c r="C2825" s="3" t="s">
        <v>5734</v>
      </c>
      <c r="D2825" s="12">
        <v>100</v>
      </c>
      <c r="E2825" s="12">
        <v>124</v>
      </c>
      <c r="F2825" t="s">
        <v>16</v>
      </c>
      <c r="G2825" t="s">
        <v>24</v>
      </c>
      <c r="H2825" t="s">
        <v>25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1086</v>
      </c>
      <c r="O2825" s="8">
        <f>E2825/D2825*100</f>
        <v>124</v>
      </c>
      <c r="P2825" s="12">
        <f>E2825/L2825</f>
        <v>8.8571428571428577</v>
      </c>
      <c r="Q2825" t="str">
        <f>LEFT(N2825,SEARCH("/",N2825,1)-1)</f>
        <v>theater</v>
      </c>
      <c r="R2825" t="str">
        <f>RIGHT(N2825,LEN(N2825)-SEARCH("/",N2825,1))</f>
        <v>plays</v>
      </c>
      <c r="S2825" s="15">
        <f t="shared" si="88"/>
        <v>42067.011643518519</v>
      </c>
      <c r="T2825" s="15">
        <f t="shared" si="89"/>
        <v>42094.957638888889</v>
      </c>
    </row>
    <row r="2826" spans="1:20" ht="45" x14ac:dyDescent="0.25">
      <c r="A2826">
        <v>2824</v>
      </c>
      <c r="B2826" s="3" t="s">
        <v>5735</v>
      </c>
      <c r="C2826" s="3" t="s">
        <v>5736</v>
      </c>
      <c r="D2826" s="12">
        <v>650</v>
      </c>
      <c r="E2826" s="12">
        <v>760</v>
      </c>
      <c r="F2826" t="s">
        <v>16</v>
      </c>
      <c r="G2826" t="s">
        <v>17</v>
      </c>
      <c r="H2826" t="s">
        <v>18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1086</v>
      </c>
      <c r="O2826" s="8">
        <f>E2826/D2826*100</f>
        <v>116.92307692307693</v>
      </c>
      <c r="P2826" s="12">
        <f>E2826/L2826</f>
        <v>50.666666666666664</v>
      </c>
      <c r="Q2826" t="str">
        <f>LEFT(N2826,SEARCH("/",N2826,1)-1)</f>
        <v>theater</v>
      </c>
      <c r="R2826" t="str">
        <f>RIGHT(N2826,LEN(N2826)-SEARCH("/",N2826,1))</f>
        <v>plays</v>
      </c>
      <c r="S2826" s="15">
        <f t="shared" si="88"/>
        <v>42136.270787037036</v>
      </c>
      <c r="T2826" s="15">
        <f t="shared" si="89"/>
        <v>42168.071527777778</v>
      </c>
    </row>
    <row r="2827" spans="1:20" ht="60" x14ac:dyDescent="0.25">
      <c r="A2827">
        <v>2825</v>
      </c>
      <c r="B2827" s="3" t="s">
        <v>5737</v>
      </c>
      <c r="C2827" s="3" t="s">
        <v>5738</v>
      </c>
      <c r="D2827" s="12">
        <v>3000</v>
      </c>
      <c r="E2827" s="12">
        <v>3100</v>
      </c>
      <c r="F2827" t="s">
        <v>16</v>
      </c>
      <c r="G2827" t="s">
        <v>24</v>
      </c>
      <c r="H2827" t="s">
        <v>25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1086</v>
      </c>
      <c r="O2827" s="8">
        <f>E2827/D2827*100</f>
        <v>103.33333333333334</v>
      </c>
      <c r="P2827" s="12">
        <f>E2827/L2827</f>
        <v>60.784313725490193</v>
      </c>
      <c r="Q2827" t="str">
        <f>LEFT(N2827,SEARCH("/",N2827,1)-1)</f>
        <v>theater</v>
      </c>
      <c r="R2827" t="str">
        <f>RIGHT(N2827,LEN(N2827)-SEARCH("/",N2827,1))</f>
        <v>plays</v>
      </c>
      <c r="S2827" s="15">
        <f t="shared" si="88"/>
        <v>42312.792662037042</v>
      </c>
      <c r="T2827" s="15">
        <f t="shared" si="89"/>
        <v>42342.792662037042</v>
      </c>
    </row>
    <row r="2828" spans="1:20" ht="60" x14ac:dyDescent="0.25">
      <c r="A2828">
        <v>2826</v>
      </c>
      <c r="B2828" s="3" t="s">
        <v>5739</v>
      </c>
      <c r="C2828" s="3" t="s">
        <v>5740</v>
      </c>
      <c r="D2828" s="12">
        <v>2000</v>
      </c>
      <c r="E2828" s="12">
        <v>2155</v>
      </c>
      <c r="F2828" t="s">
        <v>16</v>
      </c>
      <c r="G2828" t="s">
        <v>17</v>
      </c>
      <c r="H2828" t="s">
        <v>18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1086</v>
      </c>
      <c r="O2828" s="8">
        <f>E2828/D2828*100</f>
        <v>107.74999999999999</v>
      </c>
      <c r="P2828" s="12">
        <f>E2828/L2828</f>
        <v>113.42105263157895</v>
      </c>
      <c r="Q2828" t="str">
        <f>LEFT(N2828,SEARCH("/",N2828,1)-1)</f>
        <v>theater</v>
      </c>
      <c r="R2828" t="str">
        <f>RIGHT(N2828,LEN(N2828)-SEARCH("/",N2828,1))</f>
        <v>plays</v>
      </c>
      <c r="S2828" s="15">
        <f t="shared" si="88"/>
        <v>42171.034861111111</v>
      </c>
      <c r="T2828" s="15">
        <f t="shared" si="89"/>
        <v>42195.291666666672</v>
      </c>
    </row>
    <row r="2829" spans="1:20" ht="60" x14ac:dyDescent="0.25">
      <c r="A2829">
        <v>2827</v>
      </c>
      <c r="B2829" s="3" t="s">
        <v>5741</v>
      </c>
      <c r="C2829" s="3" t="s">
        <v>5742</v>
      </c>
      <c r="D2829" s="12">
        <v>2000</v>
      </c>
      <c r="E2829" s="12">
        <v>2405</v>
      </c>
      <c r="F2829" t="s">
        <v>16</v>
      </c>
      <c r="G2829" t="s">
        <v>17</v>
      </c>
      <c r="H2829" t="s">
        <v>18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1086</v>
      </c>
      <c r="O2829" s="8">
        <f>E2829/D2829*100</f>
        <v>120.24999999999999</v>
      </c>
      <c r="P2829" s="12">
        <f>E2829/L2829</f>
        <v>104.56521739130434</v>
      </c>
      <c r="Q2829" t="str">
        <f>LEFT(N2829,SEARCH("/",N2829,1)-1)</f>
        <v>theater</v>
      </c>
      <c r="R2829" t="str">
        <f>RIGHT(N2829,LEN(N2829)-SEARCH("/",N2829,1))</f>
        <v>plays</v>
      </c>
      <c r="S2829" s="15">
        <f t="shared" si="88"/>
        <v>42494.683634259258</v>
      </c>
      <c r="T2829" s="15">
        <f t="shared" si="89"/>
        <v>42524.6875</v>
      </c>
    </row>
    <row r="2830" spans="1:20" ht="60" x14ac:dyDescent="0.25">
      <c r="A2830">
        <v>2828</v>
      </c>
      <c r="B2830" s="3" t="s">
        <v>5743</v>
      </c>
      <c r="C2830" s="3" t="s">
        <v>5744</v>
      </c>
      <c r="D2830" s="12">
        <v>9500</v>
      </c>
      <c r="E2830" s="12">
        <v>9536</v>
      </c>
      <c r="F2830" t="s">
        <v>16</v>
      </c>
      <c r="G2830" t="s">
        <v>24</v>
      </c>
      <c r="H2830" t="s">
        <v>25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1086</v>
      </c>
      <c r="O2830" s="8">
        <f>E2830/D2830*100</f>
        <v>100.37894736842105</v>
      </c>
      <c r="P2830" s="12">
        <f>E2830/L2830</f>
        <v>98.30927835051547</v>
      </c>
      <c r="Q2830" t="str">
        <f>LEFT(N2830,SEARCH("/",N2830,1)-1)</f>
        <v>theater</v>
      </c>
      <c r="R2830" t="str">
        <f>RIGHT(N2830,LEN(N2830)-SEARCH("/",N2830,1))</f>
        <v>plays</v>
      </c>
      <c r="S2830" s="15">
        <f t="shared" si="88"/>
        <v>42254.264687499999</v>
      </c>
      <c r="T2830" s="15">
        <f t="shared" si="89"/>
        <v>42279.958333333328</v>
      </c>
    </row>
    <row r="2831" spans="1:20" ht="60" x14ac:dyDescent="0.25">
      <c r="A2831">
        <v>2829</v>
      </c>
      <c r="B2831" s="3" t="s">
        <v>5745</v>
      </c>
      <c r="C2831" s="3" t="s">
        <v>5746</v>
      </c>
      <c r="D2831" s="12">
        <v>2500</v>
      </c>
      <c r="E2831" s="12">
        <v>2663</v>
      </c>
      <c r="F2831" t="s">
        <v>16</v>
      </c>
      <c r="G2831" t="s">
        <v>24</v>
      </c>
      <c r="H2831" t="s">
        <v>25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1086</v>
      </c>
      <c r="O2831" s="8">
        <f>E2831/D2831*100</f>
        <v>106.52</v>
      </c>
      <c r="P2831" s="12">
        <f>E2831/L2831</f>
        <v>35.039473684210527</v>
      </c>
      <c r="Q2831" t="str">
        <f>LEFT(N2831,SEARCH("/",N2831,1)-1)</f>
        <v>theater</v>
      </c>
      <c r="R2831" t="str">
        <f>RIGHT(N2831,LEN(N2831)-SEARCH("/",N2831,1))</f>
        <v>plays</v>
      </c>
      <c r="S2831" s="15">
        <f t="shared" si="88"/>
        <v>42495.434236111112</v>
      </c>
      <c r="T2831" s="15">
        <f t="shared" si="89"/>
        <v>42523.434236111112</v>
      </c>
    </row>
    <row r="2832" spans="1:20" ht="45" x14ac:dyDescent="0.25">
      <c r="A2832">
        <v>2830</v>
      </c>
      <c r="B2832" s="3" t="s">
        <v>5747</v>
      </c>
      <c r="C2832" s="3" t="s">
        <v>5748</v>
      </c>
      <c r="D2832" s="12">
        <v>3000</v>
      </c>
      <c r="E2832" s="12">
        <v>3000</v>
      </c>
      <c r="F2832" t="s">
        <v>16</v>
      </c>
      <c r="G2832" t="s">
        <v>17</v>
      </c>
      <c r="H2832" t="s">
        <v>18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1086</v>
      </c>
      <c r="O2832" s="8">
        <f>E2832/D2832*100</f>
        <v>100</v>
      </c>
      <c r="P2832" s="12">
        <f>E2832/L2832</f>
        <v>272.72727272727275</v>
      </c>
      <c r="Q2832" t="str">
        <f>LEFT(N2832,SEARCH("/",N2832,1)-1)</f>
        <v>theater</v>
      </c>
      <c r="R2832" t="str">
        <f>RIGHT(N2832,LEN(N2832)-SEARCH("/",N2832,1))</f>
        <v>plays</v>
      </c>
      <c r="S2832" s="15">
        <f t="shared" si="88"/>
        <v>41758.839675925927</v>
      </c>
      <c r="T2832" s="15">
        <f t="shared" si="89"/>
        <v>41771.165972222225</v>
      </c>
    </row>
    <row r="2833" spans="1:20" ht="45" x14ac:dyDescent="0.25">
      <c r="A2833">
        <v>2831</v>
      </c>
      <c r="B2833" s="3" t="s">
        <v>5749</v>
      </c>
      <c r="C2833" s="3" t="s">
        <v>5750</v>
      </c>
      <c r="D2833" s="12">
        <v>3000</v>
      </c>
      <c r="E2833" s="12">
        <v>3320</v>
      </c>
      <c r="F2833" t="s">
        <v>16</v>
      </c>
      <c r="G2833" t="s">
        <v>17</v>
      </c>
      <c r="H2833" t="s">
        <v>18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1086</v>
      </c>
      <c r="O2833" s="8">
        <f>E2833/D2833*100</f>
        <v>110.66666666666667</v>
      </c>
      <c r="P2833" s="12">
        <f>E2833/L2833</f>
        <v>63.846153846153847</v>
      </c>
      <c r="Q2833" t="str">
        <f>LEFT(N2833,SEARCH("/",N2833,1)-1)</f>
        <v>theater</v>
      </c>
      <c r="R2833" t="str">
        <f>RIGHT(N2833,LEN(N2833)-SEARCH("/",N2833,1))</f>
        <v>plays</v>
      </c>
      <c r="S2833" s="15">
        <f t="shared" si="88"/>
        <v>42171.824884259258</v>
      </c>
      <c r="T2833" s="15">
        <f t="shared" si="89"/>
        <v>42201.824884259258</v>
      </c>
    </row>
    <row r="2834" spans="1:20" ht="60" x14ac:dyDescent="0.25">
      <c r="A2834">
        <v>2832</v>
      </c>
      <c r="B2834" s="3" t="s">
        <v>5751</v>
      </c>
      <c r="C2834" s="3" t="s">
        <v>5752</v>
      </c>
      <c r="D2834" s="12">
        <v>2500</v>
      </c>
      <c r="E2834" s="12">
        <v>2867.99</v>
      </c>
      <c r="F2834" t="s">
        <v>16</v>
      </c>
      <c r="G2834" t="s">
        <v>24</v>
      </c>
      <c r="H2834" t="s">
        <v>25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1086</v>
      </c>
      <c r="O2834" s="8">
        <f>E2834/D2834*100</f>
        <v>114.71959999999999</v>
      </c>
      <c r="P2834" s="12">
        <f>E2834/L2834</f>
        <v>30.189368421052631</v>
      </c>
      <c r="Q2834" t="str">
        <f>LEFT(N2834,SEARCH("/",N2834,1)-1)</f>
        <v>theater</v>
      </c>
      <c r="R2834" t="str">
        <f>RIGHT(N2834,LEN(N2834)-SEARCH("/",N2834,1))</f>
        <v>plays</v>
      </c>
      <c r="S2834" s="15">
        <f t="shared" si="88"/>
        <v>41938.709421296298</v>
      </c>
      <c r="T2834" s="15">
        <f t="shared" si="89"/>
        <v>41966.916666666672</v>
      </c>
    </row>
    <row r="2835" spans="1:20" x14ac:dyDescent="0.25">
      <c r="A2835">
        <v>2833</v>
      </c>
      <c r="B2835" s="3" t="s">
        <v>5753</v>
      </c>
      <c r="C2835" s="3" t="s">
        <v>5754</v>
      </c>
      <c r="D2835" s="12">
        <v>2700</v>
      </c>
      <c r="E2835" s="12">
        <v>2923</v>
      </c>
      <c r="F2835" t="s">
        <v>16</v>
      </c>
      <c r="G2835" t="s">
        <v>17</v>
      </c>
      <c r="H2835" t="s">
        <v>18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1086</v>
      </c>
      <c r="O2835" s="8">
        <f>E2835/D2835*100</f>
        <v>108.25925925925925</v>
      </c>
      <c r="P2835" s="12">
        <f>E2835/L2835</f>
        <v>83.51428571428572</v>
      </c>
      <c r="Q2835" t="str">
        <f>LEFT(N2835,SEARCH("/",N2835,1)-1)</f>
        <v>theater</v>
      </c>
      <c r="R2835" t="str">
        <f>RIGHT(N2835,LEN(N2835)-SEARCH("/",N2835,1))</f>
        <v>plays</v>
      </c>
      <c r="S2835" s="15">
        <f t="shared" si="88"/>
        <v>42268.127696759257</v>
      </c>
      <c r="T2835" s="15">
        <f t="shared" si="89"/>
        <v>42288.083333333328</v>
      </c>
    </row>
    <row r="2836" spans="1:20" ht="45" x14ac:dyDescent="0.25">
      <c r="A2836">
        <v>2834</v>
      </c>
      <c r="B2836" s="3" t="s">
        <v>5755</v>
      </c>
      <c r="C2836" s="3" t="s">
        <v>5756</v>
      </c>
      <c r="D2836" s="12">
        <v>800</v>
      </c>
      <c r="E2836" s="12">
        <v>1360</v>
      </c>
      <c r="F2836" t="s">
        <v>16</v>
      </c>
      <c r="G2836" t="s">
        <v>24</v>
      </c>
      <c r="H2836" t="s">
        <v>25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1086</v>
      </c>
      <c r="O2836" s="8">
        <f>E2836/D2836*100</f>
        <v>170</v>
      </c>
      <c r="P2836" s="12">
        <f>E2836/L2836</f>
        <v>64.761904761904759</v>
      </c>
      <c r="Q2836" t="str">
        <f>LEFT(N2836,SEARCH("/",N2836,1)-1)</f>
        <v>theater</v>
      </c>
      <c r="R2836" t="str">
        <f>RIGHT(N2836,LEN(N2836)-SEARCH("/",N2836,1))</f>
        <v>plays</v>
      </c>
      <c r="S2836" s="15">
        <f t="shared" si="88"/>
        <v>42019.959837962961</v>
      </c>
      <c r="T2836" s="15">
        <f t="shared" si="89"/>
        <v>42034.959837962961</v>
      </c>
    </row>
    <row r="2837" spans="1:20" ht="45" x14ac:dyDescent="0.25">
      <c r="A2837">
        <v>2835</v>
      </c>
      <c r="B2837" s="3" t="s">
        <v>5757</v>
      </c>
      <c r="C2837" s="3" t="s">
        <v>5758</v>
      </c>
      <c r="D2837" s="12">
        <v>1000</v>
      </c>
      <c r="E2837" s="12">
        <v>1870.99</v>
      </c>
      <c r="F2837" t="s">
        <v>16</v>
      </c>
      <c r="G2837" t="s">
        <v>24</v>
      </c>
      <c r="H2837" t="s">
        <v>25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1086</v>
      </c>
      <c r="O2837" s="8">
        <f>E2837/D2837*100</f>
        <v>187.09899999999999</v>
      </c>
      <c r="P2837" s="12">
        <f>E2837/L2837</f>
        <v>20.118172043010752</v>
      </c>
      <c r="Q2837" t="str">
        <f>LEFT(N2837,SEARCH("/",N2837,1)-1)</f>
        <v>theater</v>
      </c>
      <c r="R2837" t="str">
        <f>RIGHT(N2837,LEN(N2837)-SEARCH("/",N2837,1))</f>
        <v>plays</v>
      </c>
      <c r="S2837" s="15">
        <f t="shared" si="88"/>
        <v>42313.703900462962</v>
      </c>
      <c r="T2837" s="15">
        <f t="shared" si="89"/>
        <v>42343</v>
      </c>
    </row>
    <row r="2838" spans="1:20" ht="60" x14ac:dyDescent="0.25">
      <c r="A2838">
        <v>2836</v>
      </c>
      <c r="B2838" s="3" t="s">
        <v>5759</v>
      </c>
      <c r="C2838" s="3" t="s">
        <v>5760</v>
      </c>
      <c r="D2838" s="12">
        <v>450</v>
      </c>
      <c r="E2838" s="12">
        <v>485</v>
      </c>
      <c r="F2838" t="s">
        <v>16</v>
      </c>
      <c r="G2838" t="s">
        <v>17</v>
      </c>
      <c r="H2838" t="s">
        <v>18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1086</v>
      </c>
      <c r="O2838" s="8">
        <f>E2838/D2838*100</f>
        <v>107.77777777777777</v>
      </c>
      <c r="P2838" s="12">
        <f>E2838/L2838</f>
        <v>44.090909090909093</v>
      </c>
      <c r="Q2838" t="str">
        <f>LEFT(N2838,SEARCH("/",N2838,1)-1)</f>
        <v>theater</v>
      </c>
      <c r="R2838" t="str">
        <f>RIGHT(N2838,LEN(N2838)-SEARCH("/",N2838,1))</f>
        <v>plays</v>
      </c>
      <c r="S2838" s="15">
        <f t="shared" si="88"/>
        <v>42746.261782407411</v>
      </c>
      <c r="T2838" s="15">
        <f t="shared" si="89"/>
        <v>42784.207638888889</v>
      </c>
    </row>
    <row r="2839" spans="1:20" ht="60" x14ac:dyDescent="0.25">
      <c r="A2839">
        <v>2837</v>
      </c>
      <c r="B2839" s="3" t="s">
        <v>5761</v>
      </c>
      <c r="C2839" s="3" t="s">
        <v>5762</v>
      </c>
      <c r="D2839" s="12">
        <v>850</v>
      </c>
      <c r="E2839" s="12">
        <v>850</v>
      </c>
      <c r="F2839" t="s">
        <v>16</v>
      </c>
      <c r="G2839" t="s">
        <v>159</v>
      </c>
      <c r="H2839" t="s">
        <v>160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1086</v>
      </c>
      <c r="O2839" s="8">
        <f>E2839/D2839*100</f>
        <v>100</v>
      </c>
      <c r="P2839" s="12">
        <f>E2839/L2839</f>
        <v>40.476190476190474</v>
      </c>
      <c r="Q2839" t="str">
        <f>LEFT(N2839,SEARCH("/",N2839,1)-1)</f>
        <v>theater</v>
      </c>
      <c r="R2839" t="str">
        <f>RIGHT(N2839,LEN(N2839)-SEARCH("/",N2839,1))</f>
        <v>plays</v>
      </c>
      <c r="S2839" s="15">
        <f t="shared" si="88"/>
        <v>42307.908379629633</v>
      </c>
      <c r="T2839" s="15">
        <f t="shared" si="89"/>
        <v>42347.950046296297</v>
      </c>
    </row>
    <row r="2840" spans="1:20" ht="45" x14ac:dyDescent="0.25">
      <c r="A2840">
        <v>2838</v>
      </c>
      <c r="B2840" s="3" t="s">
        <v>5763</v>
      </c>
      <c r="C2840" s="3" t="s">
        <v>5764</v>
      </c>
      <c r="D2840" s="12">
        <v>2000</v>
      </c>
      <c r="E2840" s="12">
        <v>2405</v>
      </c>
      <c r="F2840" t="s">
        <v>16</v>
      </c>
      <c r="G2840" t="s">
        <v>17</v>
      </c>
      <c r="H2840" t="s">
        <v>18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1086</v>
      </c>
      <c r="O2840" s="8">
        <f>E2840/D2840*100</f>
        <v>120.24999999999999</v>
      </c>
      <c r="P2840" s="12">
        <f>E2840/L2840</f>
        <v>44.537037037037038</v>
      </c>
      <c r="Q2840" t="str">
        <f>LEFT(N2840,SEARCH("/",N2840,1)-1)</f>
        <v>theater</v>
      </c>
      <c r="R2840" t="str">
        <f>RIGHT(N2840,LEN(N2840)-SEARCH("/",N2840,1))</f>
        <v>plays</v>
      </c>
      <c r="S2840" s="15">
        <f t="shared" si="88"/>
        <v>41842.607592592591</v>
      </c>
      <c r="T2840" s="15">
        <f t="shared" si="89"/>
        <v>41864.916666666664</v>
      </c>
    </row>
    <row r="2841" spans="1:20" ht="60" x14ac:dyDescent="0.25">
      <c r="A2841">
        <v>2839</v>
      </c>
      <c r="B2841" s="3" t="s">
        <v>5765</v>
      </c>
      <c r="C2841" s="3" t="s">
        <v>5766</v>
      </c>
      <c r="D2841" s="12">
        <v>3500</v>
      </c>
      <c r="E2841" s="12">
        <v>3900</v>
      </c>
      <c r="F2841" t="s">
        <v>16</v>
      </c>
      <c r="G2841" t="s">
        <v>17</v>
      </c>
      <c r="H2841" t="s">
        <v>18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1086</v>
      </c>
      <c r="O2841" s="8">
        <f>E2841/D2841*100</f>
        <v>111.42857142857143</v>
      </c>
      <c r="P2841" s="12">
        <f>E2841/L2841</f>
        <v>125.80645161290323</v>
      </c>
      <c r="Q2841" t="str">
        <f>LEFT(N2841,SEARCH("/",N2841,1)-1)</f>
        <v>theater</v>
      </c>
      <c r="R2841" t="str">
        <f>RIGHT(N2841,LEN(N2841)-SEARCH("/",N2841,1))</f>
        <v>plays</v>
      </c>
      <c r="S2841" s="15">
        <f t="shared" si="88"/>
        <v>41853.240208333329</v>
      </c>
      <c r="T2841" s="15">
        <f t="shared" si="89"/>
        <v>41876.207638888889</v>
      </c>
    </row>
    <row r="2842" spans="1:20" ht="60" x14ac:dyDescent="0.25">
      <c r="A2842">
        <v>2840</v>
      </c>
      <c r="B2842" s="3" t="s">
        <v>5767</v>
      </c>
      <c r="C2842" s="3" t="s">
        <v>5768</v>
      </c>
      <c r="D2842" s="12">
        <v>2500</v>
      </c>
      <c r="E2842" s="12">
        <v>2600</v>
      </c>
      <c r="F2842" t="s">
        <v>16</v>
      </c>
      <c r="G2842" t="s">
        <v>24</v>
      </c>
      <c r="H2842" t="s">
        <v>25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1086</v>
      </c>
      <c r="O2842" s="8">
        <f>E2842/D2842*100</f>
        <v>104</v>
      </c>
      <c r="P2842" s="12">
        <f>E2842/L2842</f>
        <v>19.696969696969695</v>
      </c>
      <c r="Q2842" t="str">
        <f>LEFT(N2842,SEARCH("/",N2842,1)-1)</f>
        <v>theater</v>
      </c>
      <c r="R2842" t="str">
        <f>RIGHT(N2842,LEN(N2842)-SEARCH("/",N2842,1))</f>
        <v>plays</v>
      </c>
      <c r="S2842" s="15">
        <f t="shared" si="88"/>
        <v>42060.035636574074</v>
      </c>
      <c r="T2842" s="15">
        <f t="shared" si="89"/>
        <v>42081.708333333328</v>
      </c>
    </row>
    <row r="2843" spans="1:20" ht="60" x14ac:dyDescent="0.25">
      <c r="A2843">
        <v>2841</v>
      </c>
      <c r="B2843" s="3" t="s">
        <v>5769</v>
      </c>
      <c r="C2843" s="3" t="s">
        <v>5770</v>
      </c>
      <c r="D2843" s="12">
        <v>1000</v>
      </c>
      <c r="E2843" s="12">
        <v>10</v>
      </c>
      <c r="F2843" t="s">
        <v>357</v>
      </c>
      <c r="G2843" t="s">
        <v>24</v>
      </c>
      <c r="H2843" t="s">
        <v>25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1086</v>
      </c>
      <c r="O2843" s="8">
        <f>E2843/D2843*100</f>
        <v>1</v>
      </c>
      <c r="P2843" s="12">
        <f>E2843/L2843</f>
        <v>10</v>
      </c>
      <c r="Q2843" t="str">
        <f>LEFT(N2843,SEARCH("/",N2843,1)-1)</f>
        <v>theater</v>
      </c>
      <c r="R2843" t="str">
        <f>RIGHT(N2843,LEN(N2843)-SEARCH("/",N2843,1))</f>
        <v>plays</v>
      </c>
      <c r="S2843" s="15">
        <f t="shared" si="88"/>
        <v>42291.739548611105</v>
      </c>
      <c r="T2843" s="15">
        <f t="shared" si="89"/>
        <v>42351.781215277777</v>
      </c>
    </row>
    <row r="2844" spans="1:20" ht="60" x14ac:dyDescent="0.25">
      <c r="A2844">
        <v>2842</v>
      </c>
      <c r="B2844" s="3" t="s">
        <v>5771</v>
      </c>
      <c r="C2844" s="3" t="s">
        <v>5772</v>
      </c>
      <c r="D2844" s="12">
        <v>1500</v>
      </c>
      <c r="E2844" s="12">
        <v>0</v>
      </c>
      <c r="F2844" t="s">
        <v>357</v>
      </c>
      <c r="G2844" t="s">
        <v>24</v>
      </c>
      <c r="H2844" t="s">
        <v>25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1086</v>
      </c>
      <c r="O2844" s="8">
        <f>E2844/D2844*100</f>
        <v>0</v>
      </c>
      <c r="P2844" s="12" t="e">
        <f>E2844/L2844</f>
        <v>#DIV/0!</v>
      </c>
      <c r="Q2844" t="str">
        <f>LEFT(N2844,SEARCH("/",N2844,1)-1)</f>
        <v>theater</v>
      </c>
      <c r="R2844" t="str">
        <f>RIGHT(N2844,LEN(N2844)-SEARCH("/",N2844,1))</f>
        <v>plays</v>
      </c>
      <c r="S2844" s="15">
        <f t="shared" si="88"/>
        <v>41784.952488425923</v>
      </c>
      <c r="T2844" s="15">
        <f t="shared" si="89"/>
        <v>41811.458333333336</v>
      </c>
    </row>
    <row r="2845" spans="1:20" ht="60" x14ac:dyDescent="0.25">
      <c r="A2845">
        <v>2843</v>
      </c>
      <c r="B2845" s="3" t="s">
        <v>5773</v>
      </c>
      <c r="C2845" s="3" t="s">
        <v>5774</v>
      </c>
      <c r="D2845" s="12">
        <v>1200</v>
      </c>
      <c r="E2845" s="12">
        <v>0</v>
      </c>
      <c r="F2845" t="s">
        <v>357</v>
      </c>
      <c r="G2845" t="s">
        <v>17</v>
      </c>
      <c r="H2845" t="s">
        <v>18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1086</v>
      </c>
      <c r="O2845" s="8">
        <f>E2845/D2845*100</f>
        <v>0</v>
      </c>
      <c r="P2845" s="12" t="e">
        <f>E2845/L2845</f>
        <v>#DIV/0!</v>
      </c>
      <c r="Q2845" t="str">
        <f>LEFT(N2845,SEARCH("/",N2845,1)-1)</f>
        <v>theater</v>
      </c>
      <c r="R2845" t="str">
        <f>RIGHT(N2845,LEN(N2845)-SEARCH("/",N2845,1))</f>
        <v>plays</v>
      </c>
      <c r="S2845" s="15">
        <f t="shared" si="88"/>
        <v>42492.737847222219</v>
      </c>
      <c r="T2845" s="15">
        <f t="shared" si="89"/>
        <v>42534.166666666672</v>
      </c>
    </row>
    <row r="2846" spans="1:20" ht="60" x14ac:dyDescent="0.25">
      <c r="A2846">
        <v>2844</v>
      </c>
      <c r="B2846" s="3" t="s">
        <v>5775</v>
      </c>
      <c r="C2846" s="3" t="s">
        <v>5776</v>
      </c>
      <c r="D2846" s="12">
        <v>550</v>
      </c>
      <c r="E2846" s="12">
        <v>30</v>
      </c>
      <c r="F2846" t="s">
        <v>357</v>
      </c>
      <c r="G2846" t="s">
        <v>2012</v>
      </c>
      <c r="H2846" t="s">
        <v>55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1086</v>
      </c>
      <c r="O2846" s="8">
        <f>E2846/D2846*100</f>
        <v>5.4545454545454541</v>
      </c>
      <c r="P2846" s="12">
        <f>E2846/L2846</f>
        <v>30</v>
      </c>
      <c r="Q2846" t="str">
        <f>LEFT(N2846,SEARCH("/",N2846,1)-1)</f>
        <v>theater</v>
      </c>
      <c r="R2846" t="str">
        <f>RIGHT(N2846,LEN(N2846)-SEARCH("/",N2846,1))</f>
        <v>plays</v>
      </c>
      <c r="S2846" s="15">
        <f t="shared" si="88"/>
        <v>42709.546064814815</v>
      </c>
      <c r="T2846" s="15">
        <f t="shared" si="89"/>
        <v>42739.546064814815</v>
      </c>
    </row>
    <row r="2847" spans="1:20" ht="45" x14ac:dyDescent="0.25">
      <c r="A2847">
        <v>2845</v>
      </c>
      <c r="B2847" s="3" t="s">
        <v>5777</v>
      </c>
      <c r="C2847" s="3" t="s">
        <v>5778</v>
      </c>
      <c r="D2847" s="12">
        <v>7500</v>
      </c>
      <c r="E2847" s="12">
        <v>2366</v>
      </c>
      <c r="F2847" t="s">
        <v>357</v>
      </c>
      <c r="G2847" t="s">
        <v>17</v>
      </c>
      <c r="H2847" t="s">
        <v>18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1086</v>
      </c>
      <c r="O2847" s="8">
        <f>E2847/D2847*100</f>
        <v>31.546666666666667</v>
      </c>
      <c r="P2847" s="12">
        <f>E2847/L2847</f>
        <v>60.666666666666664</v>
      </c>
      <c r="Q2847" t="str">
        <f>LEFT(N2847,SEARCH("/",N2847,1)-1)</f>
        <v>theater</v>
      </c>
      <c r="R2847" t="str">
        <f>RIGHT(N2847,LEN(N2847)-SEARCH("/",N2847,1))</f>
        <v>plays</v>
      </c>
      <c r="S2847" s="15">
        <f t="shared" si="88"/>
        <v>42103.016585648147</v>
      </c>
      <c r="T2847" s="15">
        <f t="shared" si="89"/>
        <v>42163.016585648147</v>
      </c>
    </row>
    <row r="2848" spans="1:20" ht="60" x14ac:dyDescent="0.25">
      <c r="A2848">
        <v>2846</v>
      </c>
      <c r="B2848" s="3" t="s">
        <v>5779</v>
      </c>
      <c r="C2848" s="3" t="s">
        <v>5780</v>
      </c>
      <c r="D2848" s="12">
        <v>8000</v>
      </c>
      <c r="E2848" s="12">
        <v>0</v>
      </c>
      <c r="F2848" t="s">
        <v>357</v>
      </c>
      <c r="G2848" t="s">
        <v>17</v>
      </c>
      <c r="H2848" t="s">
        <v>18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1086</v>
      </c>
      <c r="O2848" s="8">
        <f>E2848/D2848*100</f>
        <v>0</v>
      </c>
      <c r="P2848" s="12" t="e">
        <f>E2848/L2848</f>
        <v>#DIV/0!</v>
      </c>
      <c r="Q2848" t="str">
        <f>LEFT(N2848,SEARCH("/",N2848,1)-1)</f>
        <v>theater</v>
      </c>
      <c r="R2848" t="str">
        <f>RIGHT(N2848,LEN(N2848)-SEARCH("/",N2848,1))</f>
        <v>plays</v>
      </c>
      <c r="S2848" s="15">
        <f t="shared" si="88"/>
        <v>42108.692060185189</v>
      </c>
      <c r="T2848" s="15">
        <f t="shared" si="89"/>
        <v>42153.692060185189</v>
      </c>
    </row>
    <row r="2849" spans="1:20" ht="60" x14ac:dyDescent="0.25">
      <c r="A2849">
        <v>2847</v>
      </c>
      <c r="B2849" s="3" t="s">
        <v>5781</v>
      </c>
      <c r="C2849" s="3" t="s">
        <v>5782</v>
      </c>
      <c r="D2849" s="12">
        <v>2000</v>
      </c>
      <c r="E2849" s="12">
        <v>0</v>
      </c>
      <c r="F2849" t="s">
        <v>357</v>
      </c>
      <c r="G2849" t="s">
        <v>17</v>
      </c>
      <c r="H2849" t="s">
        <v>18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1086</v>
      </c>
      <c r="O2849" s="8">
        <f>E2849/D2849*100</f>
        <v>0</v>
      </c>
      <c r="P2849" s="12" t="e">
        <f>E2849/L2849</f>
        <v>#DIV/0!</v>
      </c>
      <c r="Q2849" t="str">
        <f>LEFT(N2849,SEARCH("/",N2849,1)-1)</f>
        <v>theater</v>
      </c>
      <c r="R2849" t="str">
        <f>RIGHT(N2849,LEN(N2849)-SEARCH("/",N2849,1))</f>
        <v>plays</v>
      </c>
      <c r="S2849" s="15">
        <f t="shared" si="88"/>
        <v>42453.806307870371</v>
      </c>
      <c r="T2849" s="15">
        <f t="shared" si="89"/>
        <v>42513.806307870371</v>
      </c>
    </row>
    <row r="2850" spans="1:20" ht="60" x14ac:dyDescent="0.25">
      <c r="A2850">
        <v>2848</v>
      </c>
      <c r="B2850" s="3" t="s">
        <v>5783</v>
      </c>
      <c r="C2850" s="3" t="s">
        <v>5784</v>
      </c>
      <c r="D2850" s="12">
        <v>35000</v>
      </c>
      <c r="E2850" s="12">
        <v>70</v>
      </c>
      <c r="F2850" t="s">
        <v>357</v>
      </c>
      <c r="G2850" t="s">
        <v>17</v>
      </c>
      <c r="H2850" t="s">
        <v>18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1086</v>
      </c>
      <c r="O2850" s="8">
        <f>E2850/D2850*100</f>
        <v>0.2</v>
      </c>
      <c r="P2850" s="12">
        <f>E2850/L2850</f>
        <v>23.333333333333332</v>
      </c>
      <c r="Q2850" t="str">
        <f>LEFT(N2850,SEARCH("/",N2850,1)-1)</f>
        <v>theater</v>
      </c>
      <c r="R2850" t="str">
        <f>RIGHT(N2850,LEN(N2850)-SEARCH("/",N2850,1))</f>
        <v>plays</v>
      </c>
      <c r="S2850" s="15">
        <f t="shared" si="88"/>
        <v>42123.648831018523</v>
      </c>
      <c r="T2850" s="15">
        <f t="shared" si="89"/>
        <v>42153.648831018523</v>
      </c>
    </row>
    <row r="2851" spans="1:20" ht="60" x14ac:dyDescent="0.25">
      <c r="A2851">
        <v>2849</v>
      </c>
      <c r="B2851" s="3" t="s">
        <v>5785</v>
      </c>
      <c r="C2851" s="3" t="s">
        <v>5786</v>
      </c>
      <c r="D2851" s="12">
        <v>500</v>
      </c>
      <c r="E2851" s="12">
        <v>5</v>
      </c>
      <c r="F2851" t="s">
        <v>357</v>
      </c>
      <c r="G2851" t="s">
        <v>24</v>
      </c>
      <c r="H2851" t="s">
        <v>25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1086</v>
      </c>
      <c r="O2851" s="8">
        <f>E2851/D2851*100</f>
        <v>1</v>
      </c>
      <c r="P2851" s="12">
        <f>E2851/L2851</f>
        <v>5</v>
      </c>
      <c r="Q2851" t="str">
        <f>LEFT(N2851,SEARCH("/",N2851,1)-1)</f>
        <v>theater</v>
      </c>
      <c r="R2851" t="str">
        <f>RIGHT(N2851,LEN(N2851)-SEARCH("/",N2851,1))</f>
        <v>plays</v>
      </c>
      <c r="S2851" s="15">
        <f t="shared" si="88"/>
        <v>42453.428240740745</v>
      </c>
      <c r="T2851" s="15">
        <f t="shared" si="89"/>
        <v>42483.428240740745</v>
      </c>
    </row>
    <row r="2852" spans="1:20" ht="60" x14ac:dyDescent="0.25">
      <c r="A2852">
        <v>2850</v>
      </c>
      <c r="B2852" s="3" t="s">
        <v>5787</v>
      </c>
      <c r="C2852" s="3" t="s">
        <v>5788</v>
      </c>
      <c r="D2852" s="12">
        <v>8000</v>
      </c>
      <c r="E2852" s="12">
        <v>311</v>
      </c>
      <c r="F2852" t="s">
        <v>357</v>
      </c>
      <c r="G2852" t="s">
        <v>17</v>
      </c>
      <c r="H2852" t="s">
        <v>18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1086</v>
      </c>
      <c r="O2852" s="8">
        <f>E2852/D2852*100</f>
        <v>3.8875000000000002</v>
      </c>
      <c r="P2852" s="12">
        <f>E2852/L2852</f>
        <v>23.923076923076923</v>
      </c>
      <c r="Q2852" t="str">
        <f>LEFT(N2852,SEARCH("/",N2852,1)-1)</f>
        <v>theater</v>
      </c>
      <c r="R2852" t="str">
        <f>RIGHT(N2852,LEN(N2852)-SEARCH("/",N2852,1))</f>
        <v>plays</v>
      </c>
      <c r="S2852" s="15">
        <f t="shared" si="88"/>
        <v>41858.007071759261</v>
      </c>
      <c r="T2852" s="15">
        <f t="shared" si="89"/>
        <v>41888.007071759261</v>
      </c>
    </row>
    <row r="2853" spans="1:20" ht="60" x14ac:dyDescent="0.25">
      <c r="A2853">
        <v>2851</v>
      </c>
      <c r="B2853" s="3" t="s">
        <v>5789</v>
      </c>
      <c r="C2853" s="3" t="s">
        <v>5790</v>
      </c>
      <c r="D2853" s="12">
        <v>4500</v>
      </c>
      <c r="E2853" s="12">
        <v>0</v>
      </c>
      <c r="F2853" t="s">
        <v>357</v>
      </c>
      <c r="G2853" t="s">
        <v>2455</v>
      </c>
      <c r="H2853" t="s">
        <v>55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1086</v>
      </c>
      <c r="O2853" s="8">
        <f>E2853/D2853*100</f>
        <v>0</v>
      </c>
      <c r="P2853" s="12" t="e">
        <f>E2853/L2853</f>
        <v>#DIV/0!</v>
      </c>
      <c r="Q2853" t="str">
        <f>LEFT(N2853,SEARCH("/",N2853,1)-1)</f>
        <v>theater</v>
      </c>
      <c r="R2853" t="str">
        <f>RIGHT(N2853,LEN(N2853)-SEARCH("/",N2853,1))</f>
        <v>plays</v>
      </c>
      <c r="S2853" s="15">
        <f t="shared" si="88"/>
        <v>42390.002650462964</v>
      </c>
      <c r="T2853" s="15">
        <f t="shared" si="89"/>
        <v>42398.970138888893</v>
      </c>
    </row>
    <row r="2854" spans="1:20" ht="45" x14ac:dyDescent="0.25">
      <c r="A2854">
        <v>2852</v>
      </c>
      <c r="B2854" s="3" t="s">
        <v>5791</v>
      </c>
      <c r="C2854" s="3" t="s">
        <v>5792</v>
      </c>
      <c r="D2854" s="12">
        <v>5000</v>
      </c>
      <c r="E2854" s="12">
        <v>95</v>
      </c>
      <c r="F2854" t="s">
        <v>357</v>
      </c>
      <c r="G2854" t="s">
        <v>17</v>
      </c>
      <c r="H2854" t="s">
        <v>18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1086</v>
      </c>
      <c r="O2854" s="8">
        <f>E2854/D2854*100</f>
        <v>1.9</v>
      </c>
      <c r="P2854" s="12">
        <f>E2854/L2854</f>
        <v>15.833333333333334</v>
      </c>
      <c r="Q2854" t="str">
        <f>LEFT(N2854,SEARCH("/",N2854,1)-1)</f>
        <v>theater</v>
      </c>
      <c r="R2854" t="str">
        <f>RIGHT(N2854,LEN(N2854)-SEARCH("/",N2854,1))</f>
        <v>plays</v>
      </c>
      <c r="S2854" s="15">
        <f t="shared" si="88"/>
        <v>41781.045173611114</v>
      </c>
      <c r="T2854" s="15">
        <f t="shared" si="89"/>
        <v>41811.045173611114</v>
      </c>
    </row>
    <row r="2855" spans="1:20" ht="60" x14ac:dyDescent="0.25">
      <c r="A2855">
        <v>2853</v>
      </c>
      <c r="B2855" s="3" t="s">
        <v>5793</v>
      </c>
      <c r="C2855" s="3" t="s">
        <v>5794</v>
      </c>
      <c r="D2855" s="12">
        <v>9500</v>
      </c>
      <c r="E2855" s="12">
        <v>0</v>
      </c>
      <c r="F2855" t="s">
        <v>357</v>
      </c>
      <c r="G2855" t="s">
        <v>159</v>
      </c>
      <c r="H2855" t="s">
        <v>160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1086</v>
      </c>
      <c r="O2855" s="8">
        <f>E2855/D2855*100</f>
        <v>0</v>
      </c>
      <c r="P2855" s="12" t="e">
        <f>E2855/L2855</f>
        <v>#DIV/0!</v>
      </c>
      <c r="Q2855" t="str">
        <f>LEFT(N2855,SEARCH("/",N2855,1)-1)</f>
        <v>theater</v>
      </c>
      <c r="R2855" t="str">
        <f>RIGHT(N2855,LEN(N2855)-SEARCH("/",N2855,1))</f>
        <v>plays</v>
      </c>
      <c r="S2855" s="15">
        <f t="shared" si="88"/>
        <v>41836.190937499996</v>
      </c>
      <c r="T2855" s="15">
        <f t="shared" si="89"/>
        <v>41896.190937499996</v>
      </c>
    </row>
    <row r="2856" spans="1:20" ht="45" x14ac:dyDescent="0.25">
      <c r="A2856">
        <v>2854</v>
      </c>
      <c r="B2856" s="3" t="s">
        <v>5795</v>
      </c>
      <c r="C2856" s="3" t="s">
        <v>5796</v>
      </c>
      <c r="D2856" s="12">
        <v>1000</v>
      </c>
      <c r="E2856" s="12">
        <v>417</v>
      </c>
      <c r="F2856" t="s">
        <v>357</v>
      </c>
      <c r="G2856" t="s">
        <v>24</v>
      </c>
      <c r="H2856" t="s">
        <v>25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1086</v>
      </c>
      <c r="O2856" s="8">
        <f>E2856/D2856*100</f>
        <v>41.699999999999996</v>
      </c>
      <c r="P2856" s="12">
        <f>E2856/L2856</f>
        <v>29.785714285714285</v>
      </c>
      <c r="Q2856" t="str">
        <f>LEFT(N2856,SEARCH("/",N2856,1)-1)</f>
        <v>theater</v>
      </c>
      <c r="R2856" t="str">
        <f>RIGHT(N2856,LEN(N2856)-SEARCH("/",N2856,1))</f>
        <v>plays</v>
      </c>
      <c r="S2856" s="15">
        <f t="shared" si="88"/>
        <v>42111.71665509259</v>
      </c>
      <c r="T2856" s="15">
        <f t="shared" si="89"/>
        <v>42131.71665509259</v>
      </c>
    </row>
    <row r="2857" spans="1:20" ht="60" x14ac:dyDescent="0.25">
      <c r="A2857">
        <v>2855</v>
      </c>
      <c r="B2857" s="3" t="s">
        <v>5797</v>
      </c>
      <c r="C2857" s="3" t="s">
        <v>5798</v>
      </c>
      <c r="D2857" s="12">
        <v>600</v>
      </c>
      <c r="E2857" s="12">
        <v>300</v>
      </c>
      <c r="F2857" t="s">
        <v>357</v>
      </c>
      <c r="G2857" t="s">
        <v>17</v>
      </c>
      <c r="H2857" t="s">
        <v>18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1086</v>
      </c>
      <c r="O2857" s="8">
        <f>E2857/D2857*100</f>
        <v>50</v>
      </c>
      <c r="P2857" s="12">
        <f>E2857/L2857</f>
        <v>60</v>
      </c>
      <c r="Q2857" t="str">
        <f>LEFT(N2857,SEARCH("/",N2857,1)-1)</f>
        <v>theater</v>
      </c>
      <c r="R2857" t="str">
        <f>RIGHT(N2857,LEN(N2857)-SEARCH("/",N2857,1))</f>
        <v>plays</v>
      </c>
      <c r="S2857" s="15">
        <f t="shared" si="88"/>
        <v>42370.007766203707</v>
      </c>
      <c r="T2857" s="15">
        <f t="shared" si="89"/>
        <v>42398.981944444444</v>
      </c>
    </row>
    <row r="2858" spans="1:20" ht="45" x14ac:dyDescent="0.25">
      <c r="A2858">
        <v>2856</v>
      </c>
      <c r="B2858" s="3" t="s">
        <v>5799</v>
      </c>
      <c r="C2858" s="3" t="s">
        <v>5800</v>
      </c>
      <c r="D2858" s="12">
        <v>3000</v>
      </c>
      <c r="E2858" s="12">
        <v>146</v>
      </c>
      <c r="F2858" t="s">
        <v>357</v>
      </c>
      <c r="G2858" t="s">
        <v>17</v>
      </c>
      <c r="H2858" t="s">
        <v>18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1086</v>
      </c>
      <c r="O2858" s="8">
        <f>E2858/D2858*100</f>
        <v>4.8666666666666663</v>
      </c>
      <c r="P2858" s="12">
        <f>E2858/L2858</f>
        <v>24.333333333333332</v>
      </c>
      <c r="Q2858" t="str">
        <f>LEFT(N2858,SEARCH("/",N2858,1)-1)</f>
        <v>theater</v>
      </c>
      <c r="R2858" t="str">
        <f>RIGHT(N2858,LEN(N2858)-SEARCH("/",N2858,1))</f>
        <v>plays</v>
      </c>
      <c r="S2858" s="15">
        <f t="shared" si="88"/>
        <v>42165.037581018521</v>
      </c>
      <c r="T2858" s="15">
        <f t="shared" si="89"/>
        <v>42224.898611111115</v>
      </c>
    </row>
    <row r="2859" spans="1:20" ht="60" x14ac:dyDescent="0.25">
      <c r="A2859">
        <v>2857</v>
      </c>
      <c r="B2859" s="3" t="s">
        <v>5801</v>
      </c>
      <c r="C2859" s="3" t="s">
        <v>5802</v>
      </c>
      <c r="D2859" s="12">
        <v>38000</v>
      </c>
      <c r="E2859" s="12">
        <v>7500</v>
      </c>
      <c r="F2859" t="s">
        <v>357</v>
      </c>
      <c r="G2859" t="s">
        <v>1424</v>
      </c>
      <c r="H2859" t="s">
        <v>1425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1086</v>
      </c>
      <c r="O2859" s="8">
        <f>E2859/D2859*100</f>
        <v>19.736842105263158</v>
      </c>
      <c r="P2859" s="12">
        <f>E2859/L2859</f>
        <v>500</v>
      </c>
      <c r="Q2859" t="str">
        <f>LEFT(N2859,SEARCH("/",N2859,1)-1)</f>
        <v>theater</v>
      </c>
      <c r="R2859" t="str">
        <f>RIGHT(N2859,LEN(N2859)-SEARCH("/",N2859,1))</f>
        <v>plays</v>
      </c>
      <c r="S2859" s="15">
        <f t="shared" si="88"/>
        <v>42726.920081018514</v>
      </c>
      <c r="T2859" s="15">
        <f t="shared" si="89"/>
        <v>42786.75</v>
      </c>
    </row>
    <row r="2860" spans="1:20" ht="60" x14ac:dyDescent="0.25">
      <c r="A2860">
        <v>2858</v>
      </c>
      <c r="B2860" s="3" t="s">
        <v>5803</v>
      </c>
      <c r="C2860" s="3" t="s">
        <v>5804</v>
      </c>
      <c r="D2860" s="12">
        <v>1000</v>
      </c>
      <c r="E2860" s="12">
        <v>0</v>
      </c>
      <c r="F2860" t="s">
        <v>357</v>
      </c>
      <c r="G2860" t="s">
        <v>387</v>
      </c>
      <c r="H2860" t="s">
        <v>55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1086</v>
      </c>
      <c r="O2860" s="8">
        <f>E2860/D2860*100</f>
        <v>0</v>
      </c>
      <c r="P2860" s="12" t="e">
        <f>E2860/L2860</f>
        <v>#DIV/0!</v>
      </c>
      <c r="Q2860" t="str">
        <f>LEFT(N2860,SEARCH("/",N2860,1)-1)</f>
        <v>theater</v>
      </c>
      <c r="R2860" t="str">
        <f>RIGHT(N2860,LEN(N2860)-SEARCH("/",N2860,1))</f>
        <v>plays</v>
      </c>
      <c r="S2860" s="15">
        <f t="shared" si="88"/>
        <v>41954.545081018514</v>
      </c>
      <c r="T2860" s="15">
        <f t="shared" si="89"/>
        <v>41978.477777777778</v>
      </c>
    </row>
    <row r="2861" spans="1:20" ht="45" x14ac:dyDescent="0.25">
      <c r="A2861">
        <v>2859</v>
      </c>
      <c r="B2861" s="3" t="s">
        <v>5805</v>
      </c>
      <c r="C2861" s="3" t="s">
        <v>5806</v>
      </c>
      <c r="D2861" s="12">
        <v>2000</v>
      </c>
      <c r="E2861" s="12">
        <v>35</v>
      </c>
      <c r="F2861" t="s">
        <v>357</v>
      </c>
      <c r="G2861" t="s">
        <v>50</v>
      </c>
      <c r="H2861" t="s">
        <v>51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1086</v>
      </c>
      <c r="O2861" s="8">
        <f>E2861/D2861*100</f>
        <v>1.7500000000000002</v>
      </c>
      <c r="P2861" s="12">
        <f>E2861/L2861</f>
        <v>35</v>
      </c>
      <c r="Q2861" t="str">
        <f>LEFT(N2861,SEARCH("/",N2861,1)-1)</f>
        <v>theater</v>
      </c>
      <c r="R2861" t="str">
        <f>RIGHT(N2861,LEN(N2861)-SEARCH("/",N2861,1))</f>
        <v>plays</v>
      </c>
      <c r="S2861" s="15">
        <f t="shared" si="88"/>
        <v>42233.362314814818</v>
      </c>
      <c r="T2861" s="15">
        <f t="shared" si="89"/>
        <v>42293.362314814818</v>
      </c>
    </row>
    <row r="2862" spans="1:20" ht="60" x14ac:dyDescent="0.25">
      <c r="A2862">
        <v>2860</v>
      </c>
      <c r="B2862" s="3" t="s">
        <v>5807</v>
      </c>
      <c r="C2862" s="3" t="s">
        <v>5808</v>
      </c>
      <c r="D2862" s="12">
        <v>4000</v>
      </c>
      <c r="E2862" s="12">
        <v>266</v>
      </c>
      <c r="F2862" t="s">
        <v>357</v>
      </c>
      <c r="G2862" t="s">
        <v>17</v>
      </c>
      <c r="H2862" t="s">
        <v>18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1086</v>
      </c>
      <c r="O2862" s="8">
        <f>E2862/D2862*100</f>
        <v>6.65</v>
      </c>
      <c r="P2862" s="12">
        <f>E2862/L2862</f>
        <v>29.555555555555557</v>
      </c>
      <c r="Q2862" t="str">
        <f>LEFT(N2862,SEARCH("/",N2862,1)-1)</f>
        <v>theater</v>
      </c>
      <c r="R2862" t="str">
        <f>RIGHT(N2862,LEN(N2862)-SEARCH("/",N2862,1))</f>
        <v>plays</v>
      </c>
      <c r="S2862" s="15">
        <f t="shared" si="88"/>
        <v>42480.800648148142</v>
      </c>
      <c r="T2862" s="15">
        <f t="shared" si="89"/>
        <v>42540.800648148142</v>
      </c>
    </row>
    <row r="2863" spans="1:20" ht="60" x14ac:dyDescent="0.25">
      <c r="A2863">
        <v>2861</v>
      </c>
      <c r="B2863" s="3" t="s">
        <v>5809</v>
      </c>
      <c r="C2863" s="3" t="s">
        <v>5810</v>
      </c>
      <c r="D2863" s="12">
        <v>250</v>
      </c>
      <c r="E2863" s="12">
        <v>80</v>
      </c>
      <c r="F2863" t="s">
        <v>357</v>
      </c>
      <c r="G2863" t="s">
        <v>50</v>
      </c>
      <c r="H2863" t="s">
        <v>51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1086</v>
      </c>
      <c r="O2863" s="8">
        <f>E2863/D2863*100</f>
        <v>32</v>
      </c>
      <c r="P2863" s="12">
        <f>E2863/L2863</f>
        <v>26.666666666666668</v>
      </c>
      <c r="Q2863" t="str">
        <f>LEFT(N2863,SEARCH("/",N2863,1)-1)</f>
        <v>theater</v>
      </c>
      <c r="R2863" t="str">
        <f>RIGHT(N2863,LEN(N2863)-SEARCH("/",N2863,1))</f>
        <v>plays</v>
      </c>
      <c r="S2863" s="15">
        <f t="shared" si="88"/>
        <v>42257.590833333335</v>
      </c>
      <c r="T2863" s="15">
        <f t="shared" si="89"/>
        <v>42271.590833333335</v>
      </c>
    </row>
    <row r="2864" spans="1:20" ht="45" x14ac:dyDescent="0.25">
      <c r="A2864">
        <v>2862</v>
      </c>
      <c r="B2864" s="3" t="s">
        <v>5811</v>
      </c>
      <c r="C2864" s="3" t="s">
        <v>5812</v>
      </c>
      <c r="D2864" s="12">
        <v>12700</v>
      </c>
      <c r="E2864" s="12">
        <v>55</v>
      </c>
      <c r="F2864" t="s">
        <v>357</v>
      </c>
      <c r="G2864" t="s">
        <v>17</v>
      </c>
      <c r="H2864" t="s">
        <v>18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1086</v>
      </c>
      <c r="O2864" s="8">
        <f>E2864/D2864*100</f>
        <v>0.43307086614173229</v>
      </c>
      <c r="P2864" s="12">
        <f>E2864/L2864</f>
        <v>18.333333333333332</v>
      </c>
      <c r="Q2864" t="str">
        <f>LEFT(N2864,SEARCH("/",N2864,1)-1)</f>
        <v>theater</v>
      </c>
      <c r="R2864" t="str">
        <f>RIGHT(N2864,LEN(N2864)-SEARCH("/",N2864,1))</f>
        <v>plays</v>
      </c>
      <c r="S2864" s="15">
        <f t="shared" si="88"/>
        <v>41784.789687500001</v>
      </c>
      <c r="T2864" s="15">
        <f t="shared" si="89"/>
        <v>41814.789687500001</v>
      </c>
    </row>
    <row r="2865" spans="1:20" ht="60" x14ac:dyDescent="0.25">
      <c r="A2865">
        <v>2863</v>
      </c>
      <c r="B2865" s="3" t="s">
        <v>5813</v>
      </c>
      <c r="C2865" s="3" t="s">
        <v>5814</v>
      </c>
      <c r="D2865" s="12">
        <v>50000</v>
      </c>
      <c r="E2865" s="12">
        <v>20</v>
      </c>
      <c r="F2865" t="s">
        <v>357</v>
      </c>
      <c r="G2865" t="s">
        <v>17</v>
      </c>
      <c r="H2865" t="s">
        <v>18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1086</v>
      </c>
      <c r="O2865" s="8">
        <f>E2865/D2865*100</f>
        <v>0.04</v>
      </c>
      <c r="P2865" s="12">
        <f>E2865/L2865</f>
        <v>20</v>
      </c>
      <c r="Q2865" t="str">
        <f>LEFT(N2865,SEARCH("/",N2865,1)-1)</f>
        <v>theater</v>
      </c>
      <c r="R2865" t="str">
        <f>RIGHT(N2865,LEN(N2865)-SEARCH("/",N2865,1))</f>
        <v>plays</v>
      </c>
      <c r="S2865" s="15">
        <f t="shared" si="88"/>
        <v>41831.675034722226</v>
      </c>
      <c r="T2865" s="15">
        <f t="shared" si="89"/>
        <v>41891.675034722226</v>
      </c>
    </row>
    <row r="2866" spans="1:20" x14ac:dyDescent="0.25">
      <c r="A2866">
        <v>2864</v>
      </c>
      <c r="B2866" s="3" t="s">
        <v>5815</v>
      </c>
      <c r="C2866" s="3" t="s">
        <v>5816</v>
      </c>
      <c r="D2866" s="12">
        <v>2500</v>
      </c>
      <c r="E2866" s="12">
        <v>40</v>
      </c>
      <c r="F2866" t="s">
        <v>357</v>
      </c>
      <c r="G2866" t="s">
        <v>24</v>
      </c>
      <c r="H2866" t="s">
        <v>25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1086</v>
      </c>
      <c r="O2866" s="8">
        <f>E2866/D2866*100</f>
        <v>1.6</v>
      </c>
      <c r="P2866" s="12">
        <f>E2866/L2866</f>
        <v>13.333333333333334</v>
      </c>
      <c r="Q2866" t="str">
        <f>LEFT(N2866,SEARCH("/",N2866,1)-1)</f>
        <v>theater</v>
      </c>
      <c r="R2866" t="str">
        <f>RIGHT(N2866,LEN(N2866)-SEARCH("/",N2866,1))</f>
        <v>plays</v>
      </c>
      <c r="S2866" s="15">
        <f t="shared" si="88"/>
        <v>42172.613506944443</v>
      </c>
      <c r="T2866" s="15">
        <f t="shared" si="89"/>
        <v>42202.554166666669</v>
      </c>
    </row>
    <row r="2867" spans="1:20" ht="60" x14ac:dyDescent="0.25">
      <c r="A2867">
        <v>2865</v>
      </c>
      <c r="B2867" s="3" t="s">
        <v>5817</v>
      </c>
      <c r="C2867" s="3" t="s">
        <v>5818</v>
      </c>
      <c r="D2867" s="12">
        <v>2888</v>
      </c>
      <c r="E2867" s="12">
        <v>0</v>
      </c>
      <c r="F2867" t="s">
        <v>357</v>
      </c>
      <c r="G2867" t="s">
        <v>17</v>
      </c>
      <c r="H2867" t="s">
        <v>18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1086</v>
      </c>
      <c r="O2867" s="8">
        <f>E2867/D2867*100</f>
        <v>0</v>
      </c>
      <c r="P2867" s="12" t="e">
        <f>E2867/L2867</f>
        <v>#DIV/0!</v>
      </c>
      <c r="Q2867" t="str">
        <f>LEFT(N2867,SEARCH("/",N2867,1)-1)</f>
        <v>theater</v>
      </c>
      <c r="R2867" t="str">
        <f>RIGHT(N2867,LEN(N2867)-SEARCH("/",N2867,1))</f>
        <v>plays</v>
      </c>
      <c r="S2867" s="15">
        <f t="shared" si="88"/>
        <v>41950.114108796297</v>
      </c>
      <c r="T2867" s="15">
        <f t="shared" si="89"/>
        <v>42010.114108796297</v>
      </c>
    </row>
    <row r="2868" spans="1:20" ht="45" x14ac:dyDescent="0.25">
      <c r="A2868">
        <v>2866</v>
      </c>
      <c r="B2868" s="3" t="s">
        <v>5819</v>
      </c>
      <c r="C2868" s="3" t="s">
        <v>5820</v>
      </c>
      <c r="D2868" s="12">
        <v>5000</v>
      </c>
      <c r="E2868" s="12">
        <v>45</v>
      </c>
      <c r="F2868" t="s">
        <v>357</v>
      </c>
      <c r="G2868" t="s">
        <v>17</v>
      </c>
      <c r="H2868" t="s">
        <v>18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1086</v>
      </c>
      <c r="O2868" s="8">
        <f>E2868/D2868*100</f>
        <v>0.89999999999999991</v>
      </c>
      <c r="P2868" s="12">
        <f>E2868/L2868</f>
        <v>22.5</v>
      </c>
      <c r="Q2868" t="str">
        <f>LEFT(N2868,SEARCH("/",N2868,1)-1)</f>
        <v>theater</v>
      </c>
      <c r="R2868" t="str">
        <f>RIGHT(N2868,LEN(N2868)-SEARCH("/",N2868,1))</f>
        <v>plays</v>
      </c>
      <c r="S2868" s="15">
        <f t="shared" si="88"/>
        <v>42627.955104166671</v>
      </c>
      <c r="T2868" s="15">
        <f t="shared" si="89"/>
        <v>42657.916666666672</v>
      </c>
    </row>
    <row r="2869" spans="1:20" ht="60" x14ac:dyDescent="0.25">
      <c r="A2869">
        <v>2867</v>
      </c>
      <c r="B2869" s="3" t="s">
        <v>5821</v>
      </c>
      <c r="C2869" s="3" t="s">
        <v>5822</v>
      </c>
      <c r="D2869" s="12">
        <v>2500</v>
      </c>
      <c r="E2869" s="12">
        <v>504</v>
      </c>
      <c r="F2869" t="s">
        <v>357</v>
      </c>
      <c r="G2869" t="s">
        <v>17</v>
      </c>
      <c r="H2869" t="s">
        <v>18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1086</v>
      </c>
      <c r="O2869" s="8">
        <f>E2869/D2869*100</f>
        <v>20.16</v>
      </c>
      <c r="P2869" s="12">
        <f>E2869/L2869</f>
        <v>50.4</v>
      </c>
      <c r="Q2869" t="str">
        <f>LEFT(N2869,SEARCH("/",N2869,1)-1)</f>
        <v>theater</v>
      </c>
      <c r="R2869" t="str">
        <f>RIGHT(N2869,LEN(N2869)-SEARCH("/",N2869,1))</f>
        <v>plays</v>
      </c>
      <c r="S2869" s="15">
        <f t="shared" si="88"/>
        <v>42531.195277777777</v>
      </c>
      <c r="T2869" s="15">
        <f t="shared" si="89"/>
        <v>42555.166666666672</v>
      </c>
    </row>
    <row r="2870" spans="1:20" ht="60" x14ac:dyDescent="0.25">
      <c r="A2870">
        <v>2868</v>
      </c>
      <c r="B2870" s="3" t="s">
        <v>5823</v>
      </c>
      <c r="C2870" s="3" t="s">
        <v>5824</v>
      </c>
      <c r="D2870" s="12">
        <v>15000</v>
      </c>
      <c r="E2870" s="12">
        <v>6301.76</v>
      </c>
      <c r="F2870" t="s">
        <v>357</v>
      </c>
      <c r="G2870" t="s">
        <v>17</v>
      </c>
      <c r="H2870" t="s">
        <v>18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1086</v>
      </c>
      <c r="O2870" s="8">
        <f>E2870/D2870*100</f>
        <v>42.011733333333332</v>
      </c>
      <c r="P2870" s="12">
        <f>E2870/L2870</f>
        <v>105.02933333333334</v>
      </c>
      <c r="Q2870" t="str">
        <f>LEFT(N2870,SEARCH("/",N2870,1)-1)</f>
        <v>theater</v>
      </c>
      <c r="R2870" t="str">
        <f>RIGHT(N2870,LEN(N2870)-SEARCH("/",N2870,1))</f>
        <v>plays</v>
      </c>
      <c r="S2870" s="15">
        <f t="shared" si="88"/>
        <v>42618.827013888891</v>
      </c>
      <c r="T2870" s="15">
        <f t="shared" si="89"/>
        <v>42648.827013888891</v>
      </c>
    </row>
    <row r="2871" spans="1:20" ht="60" x14ac:dyDescent="0.25">
      <c r="A2871">
        <v>2869</v>
      </c>
      <c r="B2871" s="3" t="s">
        <v>5825</v>
      </c>
      <c r="C2871" s="3" t="s">
        <v>5826</v>
      </c>
      <c r="D2871" s="12">
        <v>20000</v>
      </c>
      <c r="E2871" s="12">
        <v>177</v>
      </c>
      <c r="F2871" t="s">
        <v>357</v>
      </c>
      <c r="G2871" t="s">
        <v>17</v>
      </c>
      <c r="H2871" t="s">
        <v>18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1086</v>
      </c>
      <c r="O2871" s="8">
        <f>E2871/D2871*100</f>
        <v>0.88500000000000001</v>
      </c>
      <c r="P2871" s="12">
        <f>E2871/L2871</f>
        <v>35.4</v>
      </c>
      <c r="Q2871" t="str">
        <f>LEFT(N2871,SEARCH("/",N2871,1)-1)</f>
        <v>theater</v>
      </c>
      <c r="R2871" t="str">
        <f>RIGHT(N2871,LEN(N2871)-SEARCH("/",N2871,1))</f>
        <v>plays</v>
      </c>
      <c r="S2871" s="15">
        <f t="shared" si="88"/>
        <v>42540.593530092592</v>
      </c>
      <c r="T2871" s="15">
        <f t="shared" si="89"/>
        <v>42570.593530092592</v>
      </c>
    </row>
    <row r="2872" spans="1:20" ht="60" x14ac:dyDescent="0.25">
      <c r="A2872">
        <v>2870</v>
      </c>
      <c r="B2872" s="3" t="s">
        <v>5827</v>
      </c>
      <c r="C2872" s="3" t="s">
        <v>5828</v>
      </c>
      <c r="D2872" s="12">
        <v>5000</v>
      </c>
      <c r="E2872" s="12">
        <v>750</v>
      </c>
      <c r="F2872" t="s">
        <v>357</v>
      </c>
      <c r="G2872" t="s">
        <v>17</v>
      </c>
      <c r="H2872" t="s">
        <v>18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1086</v>
      </c>
      <c r="O2872" s="8">
        <f>E2872/D2872*100</f>
        <v>15</v>
      </c>
      <c r="P2872" s="12">
        <f>E2872/L2872</f>
        <v>83.333333333333329</v>
      </c>
      <c r="Q2872" t="str">
        <f>LEFT(N2872,SEARCH("/",N2872,1)-1)</f>
        <v>theater</v>
      </c>
      <c r="R2872" t="str">
        <f>RIGHT(N2872,LEN(N2872)-SEARCH("/",N2872,1))</f>
        <v>plays</v>
      </c>
      <c r="S2872" s="15">
        <f t="shared" si="88"/>
        <v>41746.189409722225</v>
      </c>
      <c r="T2872" s="15">
        <f t="shared" si="89"/>
        <v>41776.189409722225</v>
      </c>
    </row>
    <row r="2873" spans="1:20" ht="45" x14ac:dyDescent="0.25">
      <c r="A2873">
        <v>2871</v>
      </c>
      <c r="B2873" s="3" t="s">
        <v>5829</v>
      </c>
      <c r="C2873" s="3" t="s">
        <v>5830</v>
      </c>
      <c r="D2873" s="12">
        <v>10000</v>
      </c>
      <c r="E2873" s="12">
        <v>467</v>
      </c>
      <c r="F2873" t="s">
        <v>357</v>
      </c>
      <c r="G2873" t="s">
        <v>17</v>
      </c>
      <c r="H2873" t="s">
        <v>18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1086</v>
      </c>
      <c r="O2873" s="8">
        <f>E2873/D2873*100</f>
        <v>4.67</v>
      </c>
      <c r="P2873" s="12">
        <f>E2873/L2873</f>
        <v>35.92307692307692</v>
      </c>
      <c r="Q2873" t="str">
        <f>LEFT(N2873,SEARCH("/",N2873,1)-1)</f>
        <v>theater</v>
      </c>
      <c r="R2873" t="str">
        <f>RIGHT(N2873,LEN(N2873)-SEARCH("/",N2873,1))</f>
        <v>plays</v>
      </c>
      <c r="S2873" s="15">
        <f t="shared" si="88"/>
        <v>41974.738576388889</v>
      </c>
      <c r="T2873" s="15">
        <f t="shared" si="89"/>
        <v>41994.738576388889</v>
      </c>
    </row>
    <row r="2874" spans="1:20" ht="45" x14ac:dyDescent="0.25">
      <c r="A2874">
        <v>2872</v>
      </c>
      <c r="B2874" s="3" t="s">
        <v>5831</v>
      </c>
      <c r="C2874" s="3" t="s">
        <v>5832</v>
      </c>
      <c r="D2874" s="12">
        <v>3000</v>
      </c>
      <c r="E2874" s="12">
        <v>0</v>
      </c>
      <c r="F2874" t="s">
        <v>357</v>
      </c>
      <c r="G2874" t="s">
        <v>17</v>
      </c>
      <c r="H2874" t="s">
        <v>18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1086</v>
      </c>
      <c r="O2874" s="8">
        <f>E2874/D2874*100</f>
        <v>0</v>
      </c>
      <c r="P2874" s="12" t="e">
        <f>E2874/L2874</f>
        <v>#DIV/0!</v>
      </c>
      <c r="Q2874" t="str">
        <f>LEFT(N2874,SEARCH("/",N2874,1)-1)</f>
        <v>theater</v>
      </c>
      <c r="R2874" t="str">
        <f>RIGHT(N2874,LEN(N2874)-SEARCH("/",N2874,1))</f>
        <v>plays</v>
      </c>
      <c r="S2874" s="15">
        <f t="shared" si="88"/>
        <v>42115.11618055556</v>
      </c>
      <c r="T2874" s="15">
        <f t="shared" si="89"/>
        <v>42175.11618055556</v>
      </c>
    </row>
    <row r="2875" spans="1:20" ht="60" x14ac:dyDescent="0.25">
      <c r="A2875">
        <v>2873</v>
      </c>
      <c r="B2875" s="3" t="s">
        <v>5833</v>
      </c>
      <c r="C2875" s="3" t="s">
        <v>5834</v>
      </c>
      <c r="D2875" s="12">
        <v>2500</v>
      </c>
      <c r="E2875" s="12">
        <v>953</v>
      </c>
      <c r="F2875" t="s">
        <v>357</v>
      </c>
      <c r="G2875" t="s">
        <v>17</v>
      </c>
      <c r="H2875" t="s">
        <v>18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1086</v>
      </c>
      <c r="O2875" s="8">
        <f>E2875/D2875*100</f>
        <v>38.119999999999997</v>
      </c>
      <c r="P2875" s="12">
        <f>E2875/L2875</f>
        <v>119.125</v>
      </c>
      <c r="Q2875" t="str">
        <f>LEFT(N2875,SEARCH("/",N2875,1)-1)</f>
        <v>theater</v>
      </c>
      <c r="R2875" t="str">
        <f>RIGHT(N2875,LEN(N2875)-SEARCH("/",N2875,1))</f>
        <v>plays</v>
      </c>
      <c r="S2875" s="15">
        <f t="shared" si="88"/>
        <v>42002.817488425921</v>
      </c>
      <c r="T2875" s="15">
        <f t="shared" si="89"/>
        <v>42032.817488425921</v>
      </c>
    </row>
    <row r="2876" spans="1:20" ht="60" x14ac:dyDescent="0.25">
      <c r="A2876">
        <v>2874</v>
      </c>
      <c r="B2876" s="3" t="s">
        <v>5835</v>
      </c>
      <c r="C2876" s="3" t="s">
        <v>5836</v>
      </c>
      <c r="D2876" s="12">
        <v>5000</v>
      </c>
      <c r="E2876" s="12">
        <v>271</v>
      </c>
      <c r="F2876" t="s">
        <v>357</v>
      </c>
      <c r="G2876" t="s">
        <v>17</v>
      </c>
      <c r="H2876" t="s">
        <v>18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1086</v>
      </c>
      <c r="O2876" s="8">
        <f>E2876/D2876*100</f>
        <v>5.42</v>
      </c>
      <c r="P2876" s="12">
        <f>E2876/L2876</f>
        <v>90.333333333333329</v>
      </c>
      <c r="Q2876" t="str">
        <f>LEFT(N2876,SEARCH("/",N2876,1)-1)</f>
        <v>theater</v>
      </c>
      <c r="R2876" t="str">
        <f>RIGHT(N2876,LEN(N2876)-SEARCH("/",N2876,1))</f>
        <v>plays</v>
      </c>
      <c r="S2876" s="15">
        <f t="shared" si="88"/>
        <v>42722.84474537037</v>
      </c>
      <c r="T2876" s="15">
        <f t="shared" si="89"/>
        <v>42752.84474537037</v>
      </c>
    </row>
    <row r="2877" spans="1:20" ht="60" x14ac:dyDescent="0.25">
      <c r="A2877">
        <v>2875</v>
      </c>
      <c r="B2877" s="3" t="s">
        <v>5837</v>
      </c>
      <c r="C2877" s="3" t="s">
        <v>5838</v>
      </c>
      <c r="D2877" s="12">
        <v>20000</v>
      </c>
      <c r="E2877" s="12">
        <v>7</v>
      </c>
      <c r="F2877" t="s">
        <v>357</v>
      </c>
      <c r="G2877" t="s">
        <v>17</v>
      </c>
      <c r="H2877" t="s">
        <v>18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1086</v>
      </c>
      <c r="O2877" s="8">
        <f>E2877/D2877*100</f>
        <v>3.4999999999999996E-2</v>
      </c>
      <c r="P2877" s="12">
        <f>E2877/L2877</f>
        <v>2.3333333333333335</v>
      </c>
      <c r="Q2877" t="str">
        <f>LEFT(N2877,SEARCH("/",N2877,1)-1)</f>
        <v>theater</v>
      </c>
      <c r="R2877" t="str">
        <f>RIGHT(N2877,LEN(N2877)-SEARCH("/",N2877,1))</f>
        <v>plays</v>
      </c>
      <c r="S2877" s="15">
        <f t="shared" si="88"/>
        <v>42465.128391203703</v>
      </c>
      <c r="T2877" s="15">
        <f t="shared" si="89"/>
        <v>42495.128391203703</v>
      </c>
    </row>
    <row r="2878" spans="1:20" ht="60" x14ac:dyDescent="0.25">
      <c r="A2878">
        <v>2876</v>
      </c>
      <c r="B2878" s="3" t="s">
        <v>5839</v>
      </c>
      <c r="C2878" s="3" t="s">
        <v>5840</v>
      </c>
      <c r="D2878" s="12">
        <v>150000</v>
      </c>
      <c r="E2878" s="12">
        <v>0</v>
      </c>
      <c r="F2878" t="s">
        <v>357</v>
      </c>
      <c r="G2878" t="s">
        <v>17</v>
      </c>
      <c r="H2878" t="s">
        <v>18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1086</v>
      </c>
      <c r="O2878" s="8">
        <f>E2878/D2878*100</f>
        <v>0</v>
      </c>
      <c r="P2878" s="12" t="e">
        <f>E2878/L2878</f>
        <v>#DIV/0!</v>
      </c>
      <c r="Q2878" t="str">
        <f>LEFT(N2878,SEARCH("/",N2878,1)-1)</f>
        <v>theater</v>
      </c>
      <c r="R2878" t="str">
        <f>RIGHT(N2878,LEN(N2878)-SEARCH("/",N2878,1))</f>
        <v>plays</v>
      </c>
      <c r="S2878" s="15">
        <f t="shared" si="88"/>
        <v>42171.743969907402</v>
      </c>
      <c r="T2878" s="15">
        <f t="shared" si="89"/>
        <v>42201.743969907402</v>
      </c>
    </row>
    <row r="2879" spans="1:20" ht="60" x14ac:dyDescent="0.25">
      <c r="A2879">
        <v>2877</v>
      </c>
      <c r="B2879" s="3" t="s">
        <v>5841</v>
      </c>
      <c r="C2879" s="3" t="s">
        <v>5842</v>
      </c>
      <c r="D2879" s="12">
        <v>6000</v>
      </c>
      <c r="E2879" s="12">
        <v>650</v>
      </c>
      <c r="F2879" t="s">
        <v>357</v>
      </c>
      <c r="G2879" t="s">
        <v>17</v>
      </c>
      <c r="H2879" t="s">
        <v>18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1086</v>
      </c>
      <c r="O2879" s="8">
        <f>E2879/D2879*100</f>
        <v>10.833333333333334</v>
      </c>
      <c r="P2879" s="12">
        <f>E2879/L2879</f>
        <v>108.33333333333333</v>
      </c>
      <c r="Q2879" t="str">
        <f>LEFT(N2879,SEARCH("/",N2879,1)-1)</f>
        <v>theater</v>
      </c>
      <c r="R2879" t="str">
        <f>RIGHT(N2879,LEN(N2879)-SEARCH("/",N2879,1))</f>
        <v>plays</v>
      </c>
      <c r="S2879" s="15">
        <f t="shared" si="88"/>
        <v>42672.955138888887</v>
      </c>
      <c r="T2879" s="15">
        <f t="shared" si="89"/>
        <v>42704.708333333328</v>
      </c>
    </row>
    <row r="2880" spans="1:20" ht="45" x14ac:dyDescent="0.25">
      <c r="A2880">
        <v>2878</v>
      </c>
      <c r="B2880" s="3" t="s">
        <v>5843</v>
      </c>
      <c r="C2880" s="3" t="s">
        <v>5844</v>
      </c>
      <c r="D2880" s="12">
        <v>3000</v>
      </c>
      <c r="E2880" s="12">
        <v>63</v>
      </c>
      <c r="F2880" t="s">
        <v>357</v>
      </c>
      <c r="G2880" t="s">
        <v>24</v>
      </c>
      <c r="H2880" t="s">
        <v>25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1086</v>
      </c>
      <c r="O2880" s="8">
        <f>E2880/D2880*100</f>
        <v>2.1</v>
      </c>
      <c r="P2880" s="12">
        <f>E2880/L2880</f>
        <v>15.75</v>
      </c>
      <c r="Q2880" t="str">
        <f>LEFT(N2880,SEARCH("/",N2880,1)-1)</f>
        <v>theater</v>
      </c>
      <c r="R2880" t="str">
        <f>RIGHT(N2880,LEN(N2880)-SEARCH("/",N2880,1))</f>
        <v>plays</v>
      </c>
      <c r="S2880" s="15">
        <f t="shared" si="88"/>
        <v>42128.615682870368</v>
      </c>
      <c r="T2880" s="15">
        <f t="shared" si="89"/>
        <v>42188.615682870368</v>
      </c>
    </row>
    <row r="2881" spans="1:20" ht="45" x14ac:dyDescent="0.25">
      <c r="A2881">
        <v>2879</v>
      </c>
      <c r="B2881" s="3" t="s">
        <v>5845</v>
      </c>
      <c r="C2881" s="3" t="s">
        <v>5846</v>
      </c>
      <c r="D2881" s="12">
        <v>11200</v>
      </c>
      <c r="E2881" s="12">
        <v>29</v>
      </c>
      <c r="F2881" t="s">
        <v>357</v>
      </c>
      <c r="G2881" t="s">
        <v>17</v>
      </c>
      <c r="H2881" t="s">
        <v>18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1086</v>
      </c>
      <c r="O2881" s="8">
        <f>E2881/D2881*100</f>
        <v>0.2589285714285714</v>
      </c>
      <c r="P2881" s="12">
        <f>E2881/L2881</f>
        <v>29</v>
      </c>
      <c r="Q2881" t="str">
        <f>LEFT(N2881,SEARCH("/",N2881,1)-1)</f>
        <v>theater</v>
      </c>
      <c r="R2881" t="str">
        <f>RIGHT(N2881,LEN(N2881)-SEARCH("/",N2881,1))</f>
        <v>plays</v>
      </c>
      <c r="S2881" s="15">
        <f t="shared" si="88"/>
        <v>42359.725243055553</v>
      </c>
      <c r="T2881" s="15">
        <f t="shared" si="89"/>
        <v>42389.725243055553</v>
      </c>
    </row>
    <row r="2882" spans="1:20" ht="60" x14ac:dyDescent="0.25">
      <c r="A2882">
        <v>2880</v>
      </c>
      <c r="B2882" s="3" t="s">
        <v>5847</v>
      </c>
      <c r="C2882" s="3" t="s">
        <v>5848</v>
      </c>
      <c r="D2882" s="12">
        <v>12000</v>
      </c>
      <c r="E2882" s="12">
        <v>2800</v>
      </c>
      <c r="F2882" t="s">
        <v>357</v>
      </c>
      <c r="G2882" t="s">
        <v>17</v>
      </c>
      <c r="H2882" t="s">
        <v>18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1086</v>
      </c>
      <c r="O2882" s="8">
        <f>E2882/D2882*100</f>
        <v>23.333333333333332</v>
      </c>
      <c r="P2882" s="12">
        <f>E2882/L2882</f>
        <v>96.551724137931032</v>
      </c>
      <c r="Q2882" t="str">
        <f>LEFT(N2882,SEARCH("/",N2882,1)-1)</f>
        <v>theater</v>
      </c>
      <c r="R2882" t="str">
        <f>RIGHT(N2882,LEN(N2882)-SEARCH("/",N2882,1))</f>
        <v>plays</v>
      </c>
      <c r="S2882" s="15">
        <f t="shared" si="88"/>
        <v>42192.905694444446</v>
      </c>
      <c r="T2882" s="15">
        <f t="shared" si="89"/>
        <v>42236.711805555555</v>
      </c>
    </row>
    <row r="2883" spans="1:20" ht="60" x14ac:dyDescent="0.25">
      <c r="A2883">
        <v>2881</v>
      </c>
      <c r="B2883" s="3" t="s">
        <v>5849</v>
      </c>
      <c r="C2883" s="3" t="s">
        <v>5850</v>
      </c>
      <c r="D2883" s="12">
        <v>5500</v>
      </c>
      <c r="E2883" s="12">
        <v>0</v>
      </c>
      <c r="F2883" t="s">
        <v>357</v>
      </c>
      <c r="G2883" t="s">
        <v>17</v>
      </c>
      <c r="H2883" t="s">
        <v>18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1086</v>
      </c>
      <c r="O2883" s="8">
        <f>E2883/D2883*100</f>
        <v>0</v>
      </c>
      <c r="P2883" s="12" t="e">
        <f>E2883/L2883</f>
        <v>#DIV/0!</v>
      </c>
      <c r="Q2883" t="str">
        <f>LEFT(N2883,SEARCH("/",N2883,1)-1)</f>
        <v>theater</v>
      </c>
      <c r="R2883" t="str">
        <f>RIGHT(N2883,LEN(N2883)-SEARCH("/",N2883,1))</f>
        <v>plays</v>
      </c>
      <c r="S2883" s="15">
        <f t="shared" ref="S2883:S2946" si="90">(((J2883/60)/60)/24)+DATE(1970,1,1)</f>
        <v>41916.597638888888</v>
      </c>
      <c r="T2883" s="15">
        <f t="shared" ref="T2883:T2946" si="91">(((I2883/60)/60)/24)+DATE(1970,1,1)</f>
        <v>41976.639305555553</v>
      </c>
    </row>
    <row r="2884" spans="1:20" ht="60" x14ac:dyDescent="0.25">
      <c r="A2884">
        <v>2882</v>
      </c>
      <c r="B2884" s="3" t="s">
        <v>5851</v>
      </c>
      <c r="C2884" s="3" t="s">
        <v>5852</v>
      </c>
      <c r="D2884" s="12">
        <v>750</v>
      </c>
      <c r="E2884" s="12">
        <v>252</v>
      </c>
      <c r="F2884" t="s">
        <v>357</v>
      </c>
      <c r="G2884" t="s">
        <v>17</v>
      </c>
      <c r="H2884" t="s">
        <v>18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1086</v>
      </c>
      <c r="O2884" s="8">
        <f>E2884/D2884*100</f>
        <v>33.6</v>
      </c>
      <c r="P2884" s="12">
        <f>E2884/L2884</f>
        <v>63</v>
      </c>
      <c r="Q2884" t="str">
        <f>LEFT(N2884,SEARCH("/",N2884,1)-1)</f>
        <v>theater</v>
      </c>
      <c r="R2884" t="str">
        <f>RIGHT(N2884,LEN(N2884)-SEARCH("/",N2884,1))</f>
        <v>plays</v>
      </c>
      <c r="S2884" s="15">
        <f t="shared" si="90"/>
        <v>42461.596273148149</v>
      </c>
      <c r="T2884" s="15">
        <f t="shared" si="91"/>
        <v>42491.596273148149</v>
      </c>
    </row>
    <row r="2885" spans="1:20" ht="60" x14ac:dyDescent="0.25">
      <c r="A2885">
        <v>2883</v>
      </c>
      <c r="B2885" s="3" t="s">
        <v>5853</v>
      </c>
      <c r="C2885" s="3" t="s">
        <v>5854</v>
      </c>
      <c r="D2885" s="12">
        <v>10000</v>
      </c>
      <c r="E2885" s="12">
        <v>1908</v>
      </c>
      <c r="F2885" t="s">
        <v>357</v>
      </c>
      <c r="G2885" t="s">
        <v>17</v>
      </c>
      <c r="H2885" t="s">
        <v>18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1086</v>
      </c>
      <c r="O2885" s="8">
        <f>E2885/D2885*100</f>
        <v>19.079999999999998</v>
      </c>
      <c r="P2885" s="12">
        <f>E2885/L2885</f>
        <v>381.6</v>
      </c>
      <c r="Q2885" t="str">
        <f>LEFT(N2885,SEARCH("/",N2885,1)-1)</f>
        <v>theater</v>
      </c>
      <c r="R2885" t="str">
        <f>RIGHT(N2885,LEN(N2885)-SEARCH("/",N2885,1))</f>
        <v>plays</v>
      </c>
      <c r="S2885" s="15">
        <f t="shared" si="90"/>
        <v>42370.90320601852</v>
      </c>
      <c r="T2885" s="15">
        <f t="shared" si="91"/>
        <v>42406.207638888889</v>
      </c>
    </row>
    <row r="2886" spans="1:20" ht="45" x14ac:dyDescent="0.25">
      <c r="A2886">
        <v>2884</v>
      </c>
      <c r="B2886" s="3" t="s">
        <v>5855</v>
      </c>
      <c r="C2886" s="3" t="s">
        <v>5856</v>
      </c>
      <c r="D2886" s="12">
        <v>45000</v>
      </c>
      <c r="E2886" s="12">
        <v>185</v>
      </c>
      <c r="F2886" t="s">
        <v>357</v>
      </c>
      <c r="G2886" t="s">
        <v>17</v>
      </c>
      <c r="H2886" t="s">
        <v>18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1086</v>
      </c>
      <c r="O2886" s="8">
        <f>E2886/D2886*100</f>
        <v>0.41111111111111115</v>
      </c>
      <c r="P2886" s="12">
        <f>E2886/L2886</f>
        <v>46.25</v>
      </c>
      <c r="Q2886" t="str">
        <f>LEFT(N2886,SEARCH("/",N2886,1)-1)</f>
        <v>theater</v>
      </c>
      <c r="R2886" t="str">
        <f>RIGHT(N2886,LEN(N2886)-SEARCH("/",N2886,1))</f>
        <v>plays</v>
      </c>
      <c r="S2886" s="15">
        <f t="shared" si="90"/>
        <v>41948.727256944447</v>
      </c>
      <c r="T2886" s="15">
        <f t="shared" si="91"/>
        <v>41978.727256944447</v>
      </c>
    </row>
    <row r="2887" spans="1:20" ht="30" x14ac:dyDescent="0.25">
      <c r="A2887">
        <v>2885</v>
      </c>
      <c r="B2887" s="3" t="s">
        <v>5857</v>
      </c>
      <c r="C2887" s="3" t="s">
        <v>5858</v>
      </c>
      <c r="D2887" s="12">
        <v>400</v>
      </c>
      <c r="E2887" s="12">
        <v>130</v>
      </c>
      <c r="F2887" t="s">
        <v>357</v>
      </c>
      <c r="G2887" t="s">
        <v>17</v>
      </c>
      <c r="H2887" t="s">
        <v>18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1086</v>
      </c>
      <c r="O2887" s="8">
        <f>E2887/D2887*100</f>
        <v>32.5</v>
      </c>
      <c r="P2887" s="12">
        <f>E2887/L2887</f>
        <v>26</v>
      </c>
      <c r="Q2887" t="str">
        <f>LEFT(N2887,SEARCH("/",N2887,1)-1)</f>
        <v>theater</v>
      </c>
      <c r="R2887" t="str">
        <f>RIGHT(N2887,LEN(N2887)-SEARCH("/",N2887,1))</f>
        <v>plays</v>
      </c>
      <c r="S2887" s="15">
        <f t="shared" si="90"/>
        <v>42047.07640046296</v>
      </c>
      <c r="T2887" s="15">
        <f t="shared" si="91"/>
        <v>42077.034733796296</v>
      </c>
    </row>
    <row r="2888" spans="1:20" ht="60" x14ac:dyDescent="0.25">
      <c r="A2888">
        <v>2886</v>
      </c>
      <c r="B2888" s="3" t="s">
        <v>5859</v>
      </c>
      <c r="C2888" s="3" t="s">
        <v>5860</v>
      </c>
      <c r="D2888" s="12">
        <v>200</v>
      </c>
      <c r="E2888" s="12">
        <v>10</v>
      </c>
      <c r="F2888" t="s">
        <v>357</v>
      </c>
      <c r="G2888" t="s">
        <v>17</v>
      </c>
      <c r="H2888" t="s">
        <v>18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1086</v>
      </c>
      <c r="O2888" s="8">
        <f>E2888/D2888*100</f>
        <v>5</v>
      </c>
      <c r="P2888" s="12">
        <f>E2888/L2888</f>
        <v>10</v>
      </c>
      <c r="Q2888" t="str">
        <f>LEFT(N2888,SEARCH("/",N2888,1)-1)</f>
        <v>theater</v>
      </c>
      <c r="R2888" t="str">
        <f>RIGHT(N2888,LEN(N2888)-SEARCH("/",N2888,1))</f>
        <v>plays</v>
      </c>
      <c r="S2888" s="15">
        <f t="shared" si="90"/>
        <v>42261.632916666669</v>
      </c>
      <c r="T2888" s="15">
        <f t="shared" si="91"/>
        <v>42266.165972222225</v>
      </c>
    </row>
    <row r="2889" spans="1:20" ht="60" x14ac:dyDescent="0.25">
      <c r="A2889">
        <v>2887</v>
      </c>
      <c r="B2889" s="3" t="s">
        <v>5861</v>
      </c>
      <c r="C2889" s="3" t="s">
        <v>5862</v>
      </c>
      <c r="D2889" s="12">
        <v>3000</v>
      </c>
      <c r="E2889" s="12">
        <v>5</v>
      </c>
      <c r="F2889" t="s">
        <v>357</v>
      </c>
      <c r="G2889" t="s">
        <v>17</v>
      </c>
      <c r="H2889" t="s">
        <v>18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1086</v>
      </c>
      <c r="O2889" s="8">
        <f>E2889/D2889*100</f>
        <v>0.16666666666666669</v>
      </c>
      <c r="P2889" s="12">
        <f>E2889/L2889</f>
        <v>5</v>
      </c>
      <c r="Q2889" t="str">
        <f>LEFT(N2889,SEARCH("/",N2889,1)-1)</f>
        <v>theater</v>
      </c>
      <c r="R2889" t="str">
        <f>RIGHT(N2889,LEN(N2889)-SEARCH("/",N2889,1))</f>
        <v>plays</v>
      </c>
      <c r="S2889" s="15">
        <f t="shared" si="90"/>
        <v>41985.427361111113</v>
      </c>
      <c r="T2889" s="15">
        <f t="shared" si="91"/>
        <v>42015.427361111113</v>
      </c>
    </row>
    <row r="2890" spans="1:20" ht="60" x14ac:dyDescent="0.25">
      <c r="A2890">
        <v>2888</v>
      </c>
      <c r="B2890" s="3" t="s">
        <v>5863</v>
      </c>
      <c r="C2890" s="3" t="s">
        <v>5864</v>
      </c>
      <c r="D2890" s="12">
        <v>30000</v>
      </c>
      <c r="E2890" s="12">
        <v>0</v>
      </c>
      <c r="F2890" t="s">
        <v>357</v>
      </c>
      <c r="G2890" t="s">
        <v>17</v>
      </c>
      <c r="H2890" t="s">
        <v>18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1086</v>
      </c>
      <c r="O2890" s="8">
        <f>E2890/D2890*100</f>
        <v>0</v>
      </c>
      <c r="P2890" s="12" t="e">
        <f>E2890/L2890</f>
        <v>#DIV/0!</v>
      </c>
      <c r="Q2890" t="str">
        <f>LEFT(N2890,SEARCH("/",N2890,1)-1)</f>
        <v>theater</v>
      </c>
      <c r="R2890" t="str">
        <f>RIGHT(N2890,LEN(N2890)-SEARCH("/",N2890,1))</f>
        <v>plays</v>
      </c>
      <c r="S2890" s="15">
        <f t="shared" si="90"/>
        <v>41922.535185185188</v>
      </c>
      <c r="T2890" s="15">
        <f t="shared" si="91"/>
        <v>41930.207638888889</v>
      </c>
    </row>
    <row r="2891" spans="1:20" ht="45" x14ac:dyDescent="0.25">
      <c r="A2891">
        <v>2889</v>
      </c>
      <c r="B2891" s="3" t="s">
        <v>5865</v>
      </c>
      <c r="C2891" s="3" t="s">
        <v>5866</v>
      </c>
      <c r="D2891" s="12">
        <v>3000</v>
      </c>
      <c r="E2891" s="12">
        <v>1142</v>
      </c>
      <c r="F2891" t="s">
        <v>357</v>
      </c>
      <c r="G2891" t="s">
        <v>17</v>
      </c>
      <c r="H2891" t="s">
        <v>18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1086</v>
      </c>
      <c r="O2891" s="8">
        <f>E2891/D2891*100</f>
        <v>38.066666666666663</v>
      </c>
      <c r="P2891" s="12">
        <f>E2891/L2891</f>
        <v>81.571428571428569</v>
      </c>
      <c r="Q2891" t="str">
        <f>LEFT(N2891,SEARCH("/",N2891,1)-1)</f>
        <v>theater</v>
      </c>
      <c r="R2891" t="str">
        <f>RIGHT(N2891,LEN(N2891)-SEARCH("/",N2891,1))</f>
        <v>plays</v>
      </c>
      <c r="S2891" s="15">
        <f t="shared" si="90"/>
        <v>41850.863252314812</v>
      </c>
      <c r="T2891" s="15">
        <f t="shared" si="91"/>
        <v>41880.863252314812</v>
      </c>
    </row>
    <row r="2892" spans="1:20" ht="60" x14ac:dyDescent="0.25">
      <c r="A2892">
        <v>2890</v>
      </c>
      <c r="B2892" s="3" t="s">
        <v>5867</v>
      </c>
      <c r="C2892" s="3" t="s">
        <v>5868</v>
      </c>
      <c r="D2892" s="12">
        <v>2000</v>
      </c>
      <c r="E2892" s="12">
        <v>21</v>
      </c>
      <c r="F2892" t="s">
        <v>357</v>
      </c>
      <c r="G2892" t="s">
        <v>17</v>
      </c>
      <c r="H2892" t="s">
        <v>18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1086</v>
      </c>
      <c r="O2892" s="8">
        <f>E2892/D2892*100</f>
        <v>1.05</v>
      </c>
      <c r="P2892" s="12">
        <f>E2892/L2892</f>
        <v>7</v>
      </c>
      <c r="Q2892" t="str">
        <f>LEFT(N2892,SEARCH("/",N2892,1)-1)</f>
        <v>theater</v>
      </c>
      <c r="R2892" t="str">
        <f>RIGHT(N2892,LEN(N2892)-SEARCH("/",N2892,1))</f>
        <v>plays</v>
      </c>
      <c r="S2892" s="15">
        <f t="shared" si="90"/>
        <v>41831.742962962962</v>
      </c>
      <c r="T2892" s="15">
        <f t="shared" si="91"/>
        <v>41860.125</v>
      </c>
    </row>
    <row r="2893" spans="1:20" ht="60" x14ac:dyDescent="0.25">
      <c r="A2893">
        <v>2891</v>
      </c>
      <c r="B2893" s="3" t="s">
        <v>5869</v>
      </c>
      <c r="C2893" s="3" t="s">
        <v>5870</v>
      </c>
      <c r="D2893" s="12">
        <v>10000</v>
      </c>
      <c r="E2893" s="12">
        <v>273</v>
      </c>
      <c r="F2893" t="s">
        <v>357</v>
      </c>
      <c r="G2893" t="s">
        <v>17</v>
      </c>
      <c r="H2893" t="s">
        <v>18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1086</v>
      </c>
      <c r="O2893" s="8">
        <f>E2893/D2893*100</f>
        <v>2.73</v>
      </c>
      <c r="P2893" s="12">
        <f>E2893/L2893</f>
        <v>27.3</v>
      </c>
      <c r="Q2893" t="str">
        <f>LEFT(N2893,SEARCH("/",N2893,1)-1)</f>
        <v>theater</v>
      </c>
      <c r="R2893" t="str">
        <f>RIGHT(N2893,LEN(N2893)-SEARCH("/",N2893,1))</f>
        <v>plays</v>
      </c>
      <c r="S2893" s="15">
        <f t="shared" si="90"/>
        <v>42415.883425925931</v>
      </c>
      <c r="T2893" s="15">
        <f t="shared" si="91"/>
        <v>42475.84175925926</v>
      </c>
    </row>
    <row r="2894" spans="1:20" ht="45" x14ac:dyDescent="0.25">
      <c r="A2894">
        <v>2892</v>
      </c>
      <c r="B2894" s="3" t="s">
        <v>5871</v>
      </c>
      <c r="C2894" s="3" t="s">
        <v>5872</v>
      </c>
      <c r="D2894" s="12">
        <v>5500</v>
      </c>
      <c r="E2894" s="12">
        <v>500</v>
      </c>
      <c r="F2894" t="s">
        <v>357</v>
      </c>
      <c r="G2894" t="s">
        <v>17</v>
      </c>
      <c r="H2894" t="s">
        <v>18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1086</v>
      </c>
      <c r="O2894" s="8">
        <f>E2894/D2894*100</f>
        <v>9.0909090909090917</v>
      </c>
      <c r="P2894" s="12">
        <f>E2894/L2894</f>
        <v>29.411764705882351</v>
      </c>
      <c r="Q2894" t="str">
        <f>LEFT(N2894,SEARCH("/",N2894,1)-1)</f>
        <v>theater</v>
      </c>
      <c r="R2894" t="str">
        <f>RIGHT(N2894,LEN(N2894)-SEARCH("/",N2894,1))</f>
        <v>plays</v>
      </c>
      <c r="S2894" s="15">
        <f t="shared" si="90"/>
        <v>41869.714166666665</v>
      </c>
      <c r="T2894" s="15">
        <f t="shared" si="91"/>
        <v>41876.875</v>
      </c>
    </row>
    <row r="2895" spans="1:20" ht="30" x14ac:dyDescent="0.25">
      <c r="A2895">
        <v>2893</v>
      </c>
      <c r="B2895" s="3" t="s">
        <v>5873</v>
      </c>
      <c r="C2895" s="3" t="s">
        <v>5874</v>
      </c>
      <c r="D2895" s="12">
        <v>5000</v>
      </c>
      <c r="E2895" s="12">
        <v>25</v>
      </c>
      <c r="F2895" t="s">
        <v>357</v>
      </c>
      <c r="G2895" t="s">
        <v>17</v>
      </c>
      <c r="H2895" t="s">
        <v>18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1086</v>
      </c>
      <c r="O2895" s="8">
        <f>E2895/D2895*100</f>
        <v>0.5</v>
      </c>
      <c r="P2895" s="12">
        <f>E2895/L2895</f>
        <v>12.5</v>
      </c>
      <c r="Q2895" t="str">
        <f>LEFT(N2895,SEARCH("/",N2895,1)-1)</f>
        <v>theater</v>
      </c>
      <c r="R2895" t="str">
        <f>RIGHT(N2895,LEN(N2895)-SEARCH("/",N2895,1))</f>
        <v>plays</v>
      </c>
      <c r="S2895" s="15">
        <f t="shared" si="90"/>
        <v>41953.773090277777</v>
      </c>
      <c r="T2895" s="15">
        <f t="shared" si="91"/>
        <v>42013.083333333328</v>
      </c>
    </row>
    <row r="2896" spans="1:20" ht="30" x14ac:dyDescent="0.25">
      <c r="A2896">
        <v>2894</v>
      </c>
      <c r="B2896" s="3" t="s">
        <v>5875</v>
      </c>
      <c r="C2896" s="3" t="s">
        <v>5876</v>
      </c>
      <c r="D2896" s="12">
        <v>50000</v>
      </c>
      <c r="E2896" s="12">
        <v>0</v>
      </c>
      <c r="F2896" t="s">
        <v>357</v>
      </c>
      <c r="G2896" t="s">
        <v>17</v>
      </c>
      <c r="H2896" t="s">
        <v>18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1086</v>
      </c>
      <c r="O2896" s="8">
        <f>E2896/D2896*100</f>
        <v>0</v>
      </c>
      <c r="P2896" s="12" t="e">
        <f>E2896/L2896</f>
        <v>#DIV/0!</v>
      </c>
      <c r="Q2896" t="str">
        <f>LEFT(N2896,SEARCH("/",N2896,1)-1)</f>
        <v>theater</v>
      </c>
      <c r="R2896" t="str">
        <f>RIGHT(N2896,LEN(N2896)-SEARCH("/",N2896,1))</f>
        <v>plays</v>
      </c>
      <c r="S2896" s="15">
        <f t="shared" si="90"/>
        <v>42037.986284722225</v>
      </c>
      <c r="T2896" s="15">
        <f t="shared" si="91"/>
        <v>42097.944618055553</v>
      </c>
    </row>
    <row r="2897" spans="1:20" ht="60" x14ac:dyDescent="0.25">
      <c r="A2897">
        <v>2895</v>
      </c>
      <c r="B2897" s="3" t="s">
        <v>5877</v>
      </c>
      <c r="C2897" s="3" t="s">
        <v>5878</v>
      </c>
      <c r="D2897" s="12">
        <v>500</v>
      </c>
      <c r="E2897" s="12">
        <v>23</v>
      </c>
      <c r="F2897" t="s">
        <v>357</v>
      </c>
      <c r="G2897" t="s">
        <v>17</v>
      </c>
      <c r="H2897" t="s">
        <v>18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1086</v>
      </c>
      <c r="O2897" s="8">
        <f>E2897/D2897*100</f>
        <v>4.5999999999999996</v>
      </c>
      <c r="P2897" s="12">
        <f>E2897/L2897</f>
        <v>5.75</v>
      </c>
      <c r="Q2897" t="str">
        <f>LEFT(N2897,SEARCH("/",N2897,1)-1)</f>
        <v>theater</v>
      </c>
      <c r="R2897" t="str">
        <f>RIGHT(N2897,LEN(N2897)-SEARCH("/",N2897,1))</f>
        <v>plays</v>
      </c>
      <c r="S2897" s="15">
        <f t="shared" si="90"/>
        <v>41811.555462962962</v>
      </c>
      <c r="T2897" s="15">
        <f t="shared" si="91"/>
        <v>41812.875</v>
      </c>
    </row>
    <row r="2898" spans="1:20" ht="45" x14ac:dyDescent="0.25">
      <c r="A2898">
        <v>2896</v>
      </c>
      <c r="B2898" s="3" t="s">
        <v>5879</v>
      </c>
      <c r="C2898" s="3" t="s">
        <v>5880</v>
      </c>
      <c r="D2898" s="12">
        <v>3000</v>
      </c>
      <c r="E2898" s="12">
        <v>625</v>
      </c>
      <c r="F2898" t="s">
        <v>357</v>
      </c>
      <c r="G2898" t="s">
        <v>17</v>
      </c>
      <c r="H2898" t="s">
        <v>18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1086</v>
      </c>
      <c r="O2898" s="8">
        <f>E2898/D2898*100</f>
        <v>20.833333333333336</v>
      </c>
      <c r="P2898" s="12">
        <f>E2898/L2898</f>
        <v>52.083333333333336</v>
      </c>
      <c r="Q2898" t="str">
        <f>LEFT(N2898,SEARCH("/",N2898,1)-1)</f>
        <v>theater</v>
      </c>
      <c r="R2898" t="str">
        <f>RIGHT(N2898,LEN(N2898)-SEARCH("/",N2898,1))</f>
        <v>plays</v>
      </c>
      <c r="S2898" s="15">
        <f t="shared" si="90"/>
        <v>42701.908807870372</v>
      </c>
      <c r="T2898" s="15">
        <f t="shared" si="91"/>
        <v>42716.25</v>
      </c>
    </row>
    <row r="2899" spans="1:20" ht="60" x14ac:dyDescent="0.25">
      <c r="A2899">
        <v>2897</v>
      </c>
      <c r="B2899" s="3" t="s">
        <v>5881</v>
      </c>
      <c r="C2899" s="3" t="s">
        <v>5882</v>
      </c>
      <c r="D2899" s="12">
        <v>12000</v>
      </c>
      <c r="E2899" s="12">
        <v>550</v>
      </c>
      <c r="F2899" t="s">
        <v>357</v>
      </c>
      <c r="G2899" t="s">
        <v>17</v>
      </c>
      <c r="H2899" t="s">
        <v>18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1086</v>
      </c>
      <c r="O2899" s="8">
        <f>E2899/D2899*100</f>
        <v>4.583333333333333</v>
      </c>
      <c r="P2899" s="12">
        <f>E2899/L2899</f>
        <v>183.33333333333334</v>
      </c>
      <c r="Q2899" t="str">
        <f>LEFT(N2899,SEARCH("/",N2899,1)-1)</f>
        <v>theater</v>
      </c>
      <c r="R2899" t="str">
        <f>RIGHT(N2899,LEN(N2899)-SEARCH("/",N2899,1))</f>
        <v>plays</v>
      </c>
      <c r="S2899" s="15">
        <f t="shared" si="90"/>
        <v>42258.646504629629</v>
      </c>
      <c r="T2899" s="15">
        <f t="shared" si="91"/>
        <v>42288.645196759258</v>
      </c>
    </row>
    <row r="2900" spans="1:20" ht="60" x14ac:dyDescent="0.25">
      <c r="A2900">
        <v>2898</v>
      </c>
      <c r="B2900" s="3" t="s">
        <v>5883</v>
      </c>
      <c r="C2900" s="3" t="s">
        <v>5884</v>
      </c>
      <c r="D2900" s="12">
        <v>7500</v>
      </c>
      <c r="E2900" s="12">
        <v>316</v>
      </c>
      <c r="F2900" t="s">
        <v>357</v>
      </c>
      <c r="G2900" t="s">
        <v>17</v>
      </c>
      <c r="H2900" t="s">
        <v>18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1086</v>
      </c>
      <c r="O2900" s="8">
        <f>E2900/D2900*100</f>
        <v>4.2133333333333338</v>
      </c>
      <c r="P2900" s="12">
        <f>E2900/L2900</f>
        <v>26.333333333333332</v>
      </c>
      <c r="Q2900" t="str">
        <f>LEFT(N2900,SEARCH("/",N2900,1)-1)</f>
        <v>theater</v>
      </c>
      <c r="R2900" t="str">
        <f>RIGHT(N2900,LEN(N2900)-SEARCH("/",N2900,1))</f>
        <v>plays</v>
      </c>
      <c r="S2900" s="15">
        <f t="shared" si="90"/>
        <v>42278.664965277778</v>
      </c>
      <c r="T2900" s="15">
        <f t="shared" si="91"/>
        <v>42308.664965277778</v>
      </c>
    </row>
    <row r="2901" spans="1:20" ht="60" x14ac:dyDescent="0.25">
      <c r="A2901">
        <v>2899</v>
      </c>
      <c r="B2901" s="3" t="s">
        <v>5885</v>
      </c>
      <c r="C2901" s="3" t="s">
        <v>5886</v>
      </c>
      <c r="D2901" s="12">
        <v>10000</v>
      </c>
      <c r="E2901" s="12">
        <v>0</v>
      </c>
      <c r="F2901" t="s">
        <v>357</v>
      </c>
      <c r="G2901" t="s">
        <v>17</v>
      </c>
      <c r="H2901" t="s">
        <v>18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1086</v>
      </c>
      <c r="O2901" s="8">
        <f>E2901/D2901*100</f>
        <v>0</v>
      </c>
      <c r="P2901" s="12" t="e">
        <f>E2901/L2901</f>
        <v>#DIV/0!</v>
      </c>
      <c r="Q2901" t="str">
        <f>LEFT(N2901,SEARCH("/",N2901,1)-1)</f>
        <v>theater</v>
      </c>
      <c r="R2901" t="str">
        <f>RIGHT(N2901,LEN(N2901)-SEARCH("/",N2901,1))</f>
        <v>plays</v>
      </c>
      <c r="S2901" s="15">
        <f t="shared" si="90"/>
        <v>42515.078217592592</v>
      </c>
      <c r="T2901" s="15">
        <f t="shared" si="91"/>
        <v>42575.078217592592</v>
      </c>
    </row>
    <row r="2902" spans="1:20" ht="60" x14ac:dyDescent="0.25">
      <c r="A2902">
        <v>2900</v>
      </c>
      <c r="B2902" s="3" t="s">
        <v>5887</v>
      </c>
      <c r="C2902" s="3" t="s">
        <v>5888</v>
      </c>
      <c r="D2902" s="12">
        <v>5500</v>
      </c>
      <c r="E2902" s="12">
        <v>3405</v>
      </c>
      <c r="F2902" t="s">
        <v>357</v>
      </c>
      <c r="G2902" t="s">
        <v>17</v>
      </c>
      <c r="H2902" t="s">
        <v>18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1086</v>
      </c>
      <c r="O2902" s="8">
        <f>E2902/D2902*100</f>
        <v>61.909090909090914</v>
      </c>
      <c r="P2902" s="12">
        <f>E2902/L2902</f>
        <v>486.42857142857144</v>
      </c>
      <c r="Q2902" t="str">
        <f>LEFT(N2902,SEARCH("/",N2902,1)-1)</f>
        <v>theater</v>
      </c>
      <c r="R2902" t="str">
        <f>RIGHT(N2902,LEN(N2902)-SEARCH("/",N2902,1))</f>
        <v>plays</v>
      </c>
      <c r="S2902" s="15">
        <f t="shared" si="90"/>
        <v>41830.234166666669</v>
      </c>
      <c r="T2902" s="15">
        <f t="shared" si="91"/>
        <v>41860.234166666669</v>
      </c>
    </row>
    <row r="2903" spans="1:20" ht="60" x14ac:dyDescent="0.25">
      <c r="A2903">
        <v>2901</v>
      </c>
      <c r="B2903" s="3" t="s">
        <v>5889</v>
      </c>
      <c r="C2903" s="3" t="s">
        <v>5890</v>
      </c>
      <c r="D2903" s="12">
        <v>750</v>
      </c>
      <c r="E2903" s="12">
        <v>6</v>
      </c>
      <c r="F2903" t="s">
        <v>357</v>
      </c>
      <c r="G2903" t="s">
        <v>17</v>
      </c>
      <c r="H2903" t="s">
        <v>18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1086</v>
      </c>
      <c r="O2903" s="8">
        <f>E2903/D2903*100</f>
        <v>0.8</v>
      </c>
      <c r="P2903" s="12">
        <f>E2903/L2903</f>
        <v>3</v>
      </c>
      <c r="Q2903" t="str">
        <f>LEFT(N2903,SEARCH("/",N2903,1)-1)</f>
        <v>theater</v>
      </c>
      <c r="R2903" t="str">
        <f>RIGHT(N2903,LEN(N2903)-SEARCH("/",N2903,1))</f>
        <v>plays</v>
      </c>
      <c r="S2903" s="15">
        <f t="shared" si="90"/>
        <v>41982.904386574075</v>
      </c>
      <c r="T2903" s="15">
        <f t="shared" si="91"/>
        <v>42042.904386574075</v>
      </c>
    </row>
    <row r="2904" spans="1:20" ht="45" x14ac:dyDescent="0.25">
      <c r="A2904">
        <v>2902</v>
      </c>
      <c r="B2904" s="3" t="s">
        <v>5891</v>
      </c>
      <c r="C2904" s="3" t="s">
        <v>5892</v>
      </c>
      <c r="D2904" s="12">
        <v>150000</v>
      </c>
      <c r="E2904" s="12">
        <v>25</v>
      </c>
      <c r="F2904" t="s">
        <v>357</v>
      </c>
      <c r="G2904" t="s">
        <v>17</v>
      </c>
      <c r="H2904" t="s">
        <v>18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1086</v>
      </c>
      <c r="O2904" s="8">
        <f>E2904/D2904*100</f>
        <v>1.6666666666666666E-2</v>
      </c>
      <c r="P2904" s="12">
        <f>E2904/L2904</f>
        <v>25</v>
      </c>
      <c r="Q2904" t="str">
        <f>LEFT(N2904,SEARCH("/",N2904,1)-1)</f>
        <v>theater</v>
      </c>
      <c r="R2904" t="str">
        <f>RIGHT(N2904,LEN(N2904)-SEARCH("/",N2904,1))</f>
        <v>plays</v>
      </c>
      <c r="S2904" s="15">
        <f t="shared" si="90"/>
        <v>42210.439768518518</v>
      </c>
      <c r="T2904" s="15">
        <f t="shared" si="91"/>
        <v>42240.439768518518</v>
      </c>
    </row>
    <row r="2905" spans="1:20" ht="60" x14ac:dyDescent="0.25">
      <c r="A2905">
        <v>2903</v>
      </c>
      <c r="B2905" s="3" t="s">
        <v>5893</v>
      </c>
      <c r="C2905" s="3" t="s">
        <v>5894</v>
      </c>
      <c r="D2905" s="12">
        <v>5000</v>
      </c>
      <c r="E2905" s="12">
        <v>39</v>
      </c>
      <c r="F2905" t="s">
        <v>357</v>
      </c>
      <c r="G2905" t="s">
        <v>17</v>
      </c>
      <c r="H2905" t="s">
        <v>18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1086</v>
      </c>
      <c r="O2905" s="8">
        <f>E2905/D2905*100</f>
        <v>0.77999999999999992</v>
      </c>
      <c r="P2905" s="12">
        <f>E2905/L2905</f>
        <v>9.75</v>
      </c>
      <c r="Q2905" t="str">
        <f>LEFT(N2905,SEARCH("/",N2905,1)-1)</f>
        <v>theater</v>
      </c>
      <c r="R2905" t="str">
        <f>RIGHT(N2905,LEN(N2905)-SEARCH("/",N2905,1))</f>
        <v>plays</v>
      </c>
      <c r="S2905" s="15">
        <f t="shared" si="90"/>
        <v>42196.166874999995</v>
      </c>
      <c r="T2905" s="15">
        <f t="shared" si="91"/>
        <v>42256.166874999995</v>
      </c>
    </row>
    <row r="2906" spans="1:20" ht="60" x14ac:dyDescent="0.25">
      <c r="A2906">
        <v>2904</v>
      </c>
      <c r="B2906" s="3" t="s">
        <v>5895</v>
      </c>
      <c r="C2906" s="3" t="s">
        <v>5896</v>
      </c>
      <c r="D2906" s="12">
        <v>1500</v>
      </c>
      <c r="E2906" s="12">
        <v>75</v>
      </c>
      <c r="F2906" t="s">
        <v>357</v>
      </c>
      <c r="G2906" t="s">
        <v>24</v>
      </c>
      <c r="H2906" t="s">
        <v>25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1086</v>
      </c>
      <c r="O2906" s="8">
        <f>E2906/D2906*100</f>
        <v>5</v>
      </c>
      <c r="P2906" s="12">
        <f>E2906/L2906</f>
        <v>18.75</v>
      </c>
      <c r="Q2906" t="str">
        <f>LEFT(N2906,SEARCH("/",N2906,1)-1)</f>
        <v>theater</v>
      </c>
      <c r="R2906" t="str">
        <f>RIGHT(N2906,LEN(N2906)-SEARCH("/",N2906,1))</f>
        <v>plays</v>
      </c>
      <c r="S2906" s="15">
        <f t="shared" si="90"/>
        <v>41940.967951388891</v>
      </c>
      <c r="T2906" s="15">
        <f t="shared" si="91"/>
        <v>41952.5</v>
      </c>
    </row>
    <row r="2907" spans="1:20" ht="45" x14ac:dyDescent="0.25">
      <c r="A2907">
        <v>2905</v>
      </c>
      <c r="B2907" s="3" t="s">
        <v>5897</v>
      </c>
      <c r="C2907" s="3" t="s">
        <v>5898</v>
      </c>
      <c r="D2907" s="12">
        <v>3500</v>
      </c>
      <c r="E2907" s="12">
        <v>622</v>
      </c>
      <c r="F2907" t="s">
        <v>357</v>
      </c>
      <c r="G2907" t="s">
        <v>17</v>
      </c>
      <c r="H2907" t="s">
        <v>18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1086</v>
      </c>
      <c r="O2907" s="8">
        <f>E2907/D2907*100</f>
        <v>17.771428571428572</v>
      </c>
      <c r="P2907" s="12">
        <f>E2907/L2907</f>
        <v>36.588235294117645</v>
      </c>
      <c r="Q2907" t="str">
        <f>LEFT(N2907,SEARCH("/",N2907,1)-1)</f>
        <v>theater</v>
      </c>
      <c r="R2907" t="str">
        <f>RIGHT(N2907,LEN(N2907)-SEARCH("/",N2907,1))</f>
        <v>plays</v>
      </c>
      <c r="S2907" s="15">
        <f t="shared" si="90"/>
        <v>42606.056863425925</v>
      </c>
      <c r="T2907" s="15">
        <f t="shared" si="91"/>
        <v>42620.056863425925</v>
      </c>
    </row>
    <row r="2908" spans="1:20" ht="60" x14ac:dyDescent="0.25">
      <c r="A2908">
        <v>2906</v>
      </c>
      <c r="B2908" s="3" t="s">
        <v>5899</v>
      </c>
      <c r="C2908" s="3" t="s">
        <v>5900</v>
      </c>
      <c r="D2908" s="12">
        <v>6000</v>
      </c>
      <c r="E2908" s="12">
        <v>565</v>
      </c>
      <c r="F2908" t="s">
        <v>357</v>
      </c>
      <c r="G2908" t="s">
        <v>17</v>
      </c>
      <c r="H2908" t="s">
        <v>18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1086</v>
      </c>
      <c r="O2908" s="8">
        <f>E2908/D2908*100</f>
        <v>9.4166666666666661</v>
      </c>
      <c r="P2908" s="12">
        <f>E2908/L2908</f>
        <v>80.714285714285708</v>
      </c>
      <c r="Q2908" t="str">
        <f>LEFT(N2908,SEARCH("/",N2908,1)-1)</f>
        <v>theater</v>
      </c>
      <c r="R2908" t="str">
        <f>RIGHT(N2908,LEN(N2908)-SEARCH("/",N2908,1))</f>
        <v>plays</v>
      </c>
      <c r="S2908" s="15">
        <f t="shared" si="90"/>
        <v>42199.648912037039</v>
      </c>
      <c r="T2908" s="15">
        <f t="shared" si="91"/>
        <v>42217.041666666672</v>
      </c>
    </row>
    <row r="2909" spans="1:20" ht="60" x14ac:dyDescent="0.25">
      <c r="A2909">
        <v>2907</v>
      </c>
      <c r="B2909" s="3" t="s">
        <v>5901</v>
      </c>
      <c r="C2909" s="3" t="s">
        <v>5902</v>
      </c>
      <c r="D2909" s="12">
        <v>2500</v>
      </c>
      <c r="E2909" s="12">
        <v>2</v>
      </c>
      <c r="F2909" t="s">
        <v>357</v>
      </c>
      <c r="G2909" t="s">
        <v>17</v>
      </c>
      <c r="H2909" t="s">
        <v>18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1086</v>
      </c>
      <c r="O2909" s="8">
        <f>E2909/D2909*100</f>
        <v>0.08</v>
      </c>
      <c r="P2909" s="12">
        <f>E2909/L2909</f>
        <v>1</v>
      </c>
      <c r="Q2909" t="str">
        <f>LEFT(N2909,SEARCH("/",N2909,1)-1)</f>
        <v>theater</v>
      </c>
      <c r="R2909" t="str">
        <f>RIGHT(N2909,LEN(N2909)-SEARCH("/",N2909,1))</f>
        <v>plays</v>
      </c>
      <c r="S2909" s="15">
        <f t="shared" si="90"/>
        <v>42444.877743055549</v>
      </c>
      <c r="T2909" s="15">
        <f t="shared" si="91"/>
        <v>42504.877743055549</v>
      </c>
    </row>
    <row r="2910" spans="1:20" ht="60" x14ac:dyDescent="0.25">
      <c r="A2910">
        <v>2908</v>
      </c>
      <c r="B2910" s="3" t="s">
        <v>5903</v>
      </c>
      <c r="C2910" s="3" t="s">
        <v>5904</v>
      </c>
      <c r="D2910" s="12">
        <v>9600</v>
      </c>
      <c r="E2910" s="12">
        <v>264</v>
      </c>
      <c r="F2910" t="s">
        <v>357</v>
      </c>
      <c r="G2910" t="s">
        <v>17</v>
      </c>
      <c r="H2910" t="s">
        <v>18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1086</v>
      </c>
      <c r="O2910" s="8">
        <f>E2910/D2910*100</f>
        <v>2.75</v>
      </c>
      <c r="P2910" s="12">
        <f>E2910/L2910</f>
        <v>52.8</v>
      </c>
      <c r="Q2910" t="str">
        <f>LEFT(N2910,SEARCH("/",N2910,1)-1)</f>
        <v>theater</v>
      </c>
      <c r="R2910" t="str">
        <f>RIGHT(N2910,LEN(N2910)-SEARCH("/",N2910,1))</f>
        <v>plays</v>
      </c>
      <c r="S2910" s="15">
        <f t="shared" si="90"/>
        <v>42499.731701388882</v>
      </c>
      <c r="T2910" s="15">
        <f t="shared" si="91"/>
        <v>42529.731701388882</v>
      </c>
    </row>
    <row r="2911" spans="1:20" ht="60" x14ac:dyDescent="0.25">
      <c r="A2911">
        <v>2909</v>
      </c>
      <c r="B2911" s="3" t="s">
        <v>5905</v>
      </c>
      <c r="C2911" s="3" t="s">
        <v>5906</v>
      </c>
      <c r="D2911" s="12">
        <v>180000</v>
      </c>
      <c r="E2911" s="12">
        <v>20</v>
      </c>
      <c r="F2911" t="s">
        <v>357</v>
      </c>
      <c r="G2911" t="s">
        <v>17</v>
      </c>
      <c r="H2911" t="s">
        <v>18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1086</v>
      </c>
      <c r="O2911" s="8">
        <f>E2911/D2911*100</f>
        <v>1.1111111111111112E-2</v>
      </c>
      <c r="P2911" s="12">
        <f>E2911/L2911</f>
        <v>20</v>
      </c>
      <c r="Q2911" t="str">
        <f>LEFT(N2911,SEARCH("/",N2911,1)-1)</f>
        <v>theater</v>
      </c>
      <c r="R2911" t="str">
        <f>RIGHT(N2911,LEN(N2911)-SEARCH("/",N2911,1))</f>
        <v>plays</v>
      </c>
      <c r="S2911" s="15">
        <f t="shared" si="90"/>
        <v>41929.266215277778</v>
      </c>
      <c r="T2911" s="15">
        <f t="shared" si="91"/>
        <v>41968.823611111111</v>
      </c>
    </row>
    <row r="2912" spans="1:20" ht="45" x14ac:dyDescent="0.25">
      <c r="A2912">
        <v>2910</v>
      </c>
      <c r="B2912" s="3" t="s">
        <v>5907</v>
      </c>
      <c r="C2912" s="3" t="s">
        <v>5908</v>
      </c>
      <c r="D2912" s="12">
        <v>30000</v>
      </c>
      <c r="E2912" s="12">
        <v>1</v>
      </c>
      <c r="F2912" t="s">
        <v>357</v>
      </c>
      <c r="G2912" t="s">
        <v>24</v>
      </c>
      <c r="H2912" t="s">
        <v>25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1086</v>
      </c>
      <c r="O2912" s="8">
        <f>E2912/D2912*100</f>
        <v>3.3333333333333335E-3</v>
      </c>
      <c r="P2912" s="12">
        <f>E2912/L2912</f>
        <v>1</v>
      </c>
      <c r="Q2912" t="str">
        <f>LEFT(N2912,SEARCH("/",N2912,1)-1)</f>
        <v>theater</v>
      </c>
      <c r="R2912" t="str">
        <f>RIGHT(N2912,LEN(N2912)-SEARCH("/",N2912,1))</f>
        <v>plays</v>
      </c>
      <c r="S2912" s="15">
        <f t="shared" si="90"/>
        <v>42107.841284722221</v>
      </c>
      <c r="T2912" s="15">
        <f t="shared" si="91"/>
        <v>42167.841284722221</v>
      </c>
    </row>
    <row r="2913" spans="1:20" ht="60" x14ac:dyDescent="0.25">
      <c r="A2913">
        <v>2911</v>
      </c>
      <c r="B2913" s="3" t="s">
        <v>5909</v>
      </c>
      <c r="C2913" s="3" t="s">
        <v>5910</v>
      </c>
      <c r="D2913" s="12">
        <v>1800</v>
      </c>
      <c r="E2913" s="12">
        <v>657</v>
      </c>
      <c r="F2913" t="s">
        <v>357</v>
      </c>
      <c r="G2913" t="s">
        <v>17</v>
      </c>
      <c r="H2913" t="s">
        <v>18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1086</v>
      </c>
      <c r="O2913" s="8">
        <f>E2913/D2913*100</f>
        <v>36.5</v>
      </c>
      <c r="P2913" s="12">
        <f>E2913/L2913</f>
        <v>46.928571428571431</v>
      </c>
      <c r="Q2913" t="str">
        <f>LEFT(N2913,SEARCH("/",N2913,1)-1)</f>
        <v>theater</v>
      </c>
      <c r="R2913" t="str">
        <f>RIGHT(N2913,LEN(N2913)-SEARCH("/",N2913,1))</f>
        <v>plays</v>
      </c>
      <c r="S2913" s="15">
        <f t="shared" si="90"/>
        <v>42142.768819444449</v>
      </c>
      <c r="T2913" s="15">
        <f t="shared" si="91"/>
        <v>42182.768819444449</v>
      </c>
    </row>
    <row r="2914" spans="1:20" ht="60" x14ac:dyDescent="0.25">
      <c r="A2914">
        <v>2912</v>
      </c>
      <c r="B2914" s="3" t="s">
        <v>5911</v>
      </c>
      <c r="C2914" s="3" t="s">
        <v>5912</v>
      </c>
      <c r="D2914" s="12">
        <v>14440</v>
      </c>
      <c r="E2914" s="12">
        <v>2030</v>
      </c>
      <c r="F2914" t="s">
        <v>357</v>
      </c>
      <c r="G2914" t="s">
        <v>17</v>
      </c>
      <c r="H2914" t="s">
        <v>18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1086</v>
      </c>
      <c r="O2914" s="8">
        <f>E2914/D2914*100</f>
        <v>14.058171745152354</v>
      </c>
      <c r="P2914" s="12">
        <f>E2914/L2914</f>
        <v>78.07692307692308</v>
      </c>
      <c r="Q2914" t="str">
        <f>LEFT(N2914,SEARCH("/",N2914,1)-1)</f>
        <v>theater</v>
      </c>
      <c r="R2914" t="str">
        <f>RIGHT(N2914,LEN(N2914)-SEARCH("/",N2914,1))</f>
        <v>plays</v>
      </c>
      <c r="S2914" s="15">
        <f t="shared" si="90"/>
        <v>42354.131643518514</v>
      </c>
      <c r="T2914" s="15">
        <f t="shared" si="91"/>
        <v>42384.131643518514</v>
      </c>
    </row>
    <row r="2915" spans="1:20" ht="60" x14ac:dyDescent="0.25">
      <c r="A2915">
        <v>2913</v>
      </c>
      <c r="B2915" s="3" t="s">
        <v>5913</v>
      </c>
      <c r="C2915" s="3" t="s">
        <v>5914</v>
      </c>
      <c r="D2915" s="12">
        <v>10000</v>
      </c>
      <c r="E2915" s="12">
        <v>2</v>
      </c>
      <c r="F2915" t="s">
        <v>357</v>
      </c>
      <c r="G2915" t="s">
        <v>17</v>
      </c>
      <c r="H2915" t="s">
        <v>18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1086</v>
      </c>
      <c r="O2915" s="8">
        <f>E2915/D2915*100</f>
        <v>0.02</v>
      </c>
      <c r="P2915" s="12">
        <f>E2915/L2915</f>
        <v>1</v>
      </c>
      <c r="Q2915" t="str">
        <f>LEFT(N2915,SEARCH("/",N2915,1)-1)</f>
        <v>theater</v>
      </c>
      <c r="R2915" t="str">
        <f>RIGHT(N2915,LEN(N2915)-SEARCH("/",N2915,1))</f>
        <v>plays</v>
      </c>
      <c r="S2915" s="15">
        <f t="shared" si="90"/>
        <v>41828.922905092593</v>
      </c>
      <c r="T2915" s="15">
        <f t="shared" si="91"/>
        <v>41888.922905092593</v>
      </c>
    </row>
    <row r="2916" spans="1:20" ht="30" x14ac:dyDescent="0.25">
      <c r="A2916">
        <v>2914</v>
      </c>
      <c r="B2916" s="3" t="s">
        <v>5915</v>
      </c>
      <c r="C2916" s="3" t="s">
        <v>5916</v>
      </c>
      <c r="D2916" s="12">
        <v>25000</v>
      </c>
      <c r="E2916" s="12">
        <v>1</v>
      </c>
      <c r="F2916" t="s">
        <v>357</v>
      </c>
      <c r="G2916" t="s">
        <v>24</v>
      </c>
      <c r="H2916" t="s">
        <v>25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1086</v>
      </c>
      <c r="O2916" s="8">
        <f>E2916/D2916*100</f>
        <v>4.0000000000000001E-3</v>
      </c>
      <c r="P2916" s="12">
        <f>E2916/L2916</f>
        <v>1</v>
      </c>
      <c r="Q2916" t="str">
        <f>LEFT(N2916,SEARCH("/",N2916,1)-1)</f>
        <v>theater</v>
      </c>
      <c r="R2916" t="str">
        <f>RIGHT(N2916,LEN(N2916)-SEARCH("/",N2916,1))</f>
        <v>plays</v>
      </c>
      <c r="S2916" s="15">
        <f t="shared" si="90"/>
        <v>42017.907337962963</v>
      </c>
      <c r="T2916" s="15">
        <f t="shared" si="91"/>
        <v>42077.865671296298</v>
      </c>
    </row>
    <row r="2917" spans="1:20" ht="45" x14ac:dyDescent="0.25">
      <c r="A2917">
        <v>2915</v>
      </c>
      <c r="B2917" s="3" t="s">
        <v>5917</v>
      </c>
      <c r="C2917" s="3" t="s">
        <v>5918</v>
      </c>
      <c r="D2917" s="12">
        <v>1000</v>
      </c>
      <c r="E2917" s="12">
        <v>611</v>
      </c>
      <c r="F2917" t="s">
        <v>357</v>
      </c>
      <c r="G2917" t="s">
        <v>24</v>
      </c>
      <c r="H2917" t="s">
        <v>25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1086</v>
      </c>
      <c r="O2917" s="8">
        <f>E2917/D2917*100</f>
        <v>61.1</v>
      </c>
      <c r="P2917" s="12">
        <f>E2917/L2917</f>
        <v>203.66666666666666</v>
      </c>
      <c r="Q2917" t="str">
        <f>LEFT(N2917,SEARCH("/",N2917,1)-1)</f>
        <v>theater</v>
      </c>
      <c r="R2917" t="str">
        <f>RIGHT(N2917,LEN(N2917)-SEARCH("/",N2917,1))</f>
        <v>plays</v>
      </c>
      <c r="S2917" s="15">
        <f t="shared" si="90"/>
        <v>42415.398032407407</v>
      </c>
      <c r="T2917" s="15">
        <f t="shared" si="91"/>
        <v>42445.356365740736</v>
      </c>
    </row>
    <row r="2918" spans="1:20" ht="45" x14ac:dyDescent="0.25">
      <c r="A2918">
        <v>2916</v>
      </c>
      <c r="B2918" s="3" t="s">
        <v>5919</v>
      </c>
      <c r="C2918" s="3" t="s">
        <v>5920</v>
      </c>
      <c r="D2918" s="12">
        <v>1850</v>
      </c>
      <c r="E2918" s="12">
        <v>145</v>
      </c>
      <c r="F2918" t="s">
        <v>357</v>
      </c>
      <c r="G2918" t="s">
        <v>24</v>
      </c>
      <c r="H2918" t="s">
        <v>25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1086</v>
      </c>
      <c r="O2918" s="8">
        <f>E2918/D2918*100</f>
        <v>7.8378378378378386</v>
      </c>
      <c r="P2918" s="12">
        <f>E2918/L2918</f>
        <v>20.714285714285715</v>
      </c>
      <c r="Q2918" t="str">
        <f>LEFT(N2918,SEARCH("/",N2918,1)-1)</f>
        <v>theater</v>
      </c>
      <c r="R2918" t="str">
        <f>RIGHT(N2918,LEN(N2918)-SEARCH("/",N2918,1))</f>
        <v>plays</v>
      </c>
      <c r="S2918" s="15">
        <f t="shared" si="90"/>
        <v>41755.476724537039</v>
      </c>
      <c r="T2918" s="15">
        <f t="shared" si="91"/>
        <v>41778.476724537039</v>
      </c>
    </row>
    <row r="2919" spans="1:20" ht="45" x14ac:dyDescent="0.25">
      <c r="A2919">
        <v>2917</v>
      </c>
      <c r="B2919" s="3" t="s">
        <v>5921</v>
      </c>
      <c r="C2919" s="3" t="s">
        <v>5922</v>
      </c>
      <c r="D2919" s="12">
        <v>2000</v>
      </c>
      <c r="E2919" s="12">
        <v>437</v>
      </c>
      <c r="F2919" t="s">
        <v>357</v>
      </c>
      <c r="G2919" t="s">
        <v>17</v>
      </c>
      <c r="H2919" t="s">
        <v>18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1086</v>
      </c>
      <c r="O2919" s="8">
        <f>E2919/D2919*100</f>
        <v>21.85</v>
      </c>
      <c r="P2919" s="12">
        <f>E2919/L2919</f>
        <v>48.555555555555557</v>
      </c>
      <c r="Q2919" t="str">
        <f>LEFT(N2919,SEARCH("/",N2919,1)-1)</f>
        <v>theater</v>
      </c>
      <c r="R2919" t="str">
        <f>RIGHT(N2919,LEN(N2919)-SEARCH("/",N2919,1))</f>
        <v>plays</v>
      </c>
      <c r="S2919" s="15">
        <f t="shared" si="90"/>
        <v>42245.234340277777</v>
      </c>
      <c r="T2919" s="15">
        <f t="shared" si="91"/>
        <v>42263.234340277777</v>
      </c>
    </row>
    <row r="2920" spans="1:20" ht="45" x14ac:dyDescent="0.25">
      <c r="A2920">
        <v>2918</v>
      </c>
      <c r="B2920" s="3" t="s">
        <v>5923</v>
      </c>
      <c r="C2920" s="3" t="s">
        <v>5924</v>
      </c>
      <c r="D2920" s="12">
        <v>5000</v>
      </c>
      <c r="E2920" s="12">
        <v>1362</v>
      </c>
      <c r="F2920" t="s">
        <v>357</v>
      </c>
      <c r="G2920" t="s">
        <v>17</v>
      </c>
      <c r="H2920" t="s">
        <v>18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1086</v>
      </c>
      <c r="O2920" s="8">
        <f>E2920/D2920*100</f>
        <v>27.24</v>
      </c>
      <c r="P2920" s="12">
        <f>E2920/L2920</f>
        <v>68.099999999999994</v>
      </c>
      <c r="Q2920" t="str">
        <f>LEFT(N2920,SEARCH("/",N2920,1)-1)</f>
        <v>theater</v>
      </c>
      <c r="R2920" t="str">
        <f>RIGHT(N2920,LEN(N2920)-SEARCH("/",N2920,1))</f>
        <v>plays</v>
      </c>
      <c r="S2920" s="15">
        <f t="shared" si="90"/>
        <v>42278.629710648151</v>
      </c>
      <c r="T2920" s="15">
        <f t="shared" si="91"/>
        <v>42306.629710648151</v>
      </c>
    </row>
    <row r="2921" spans="1:20" ht="45" x14ac:dyDescent="0.25">
      <c r="A2921">
        <v>2919</v>
      </c>
      <c r="B2921" s="3" t="s">
        <v>5925</v>
      </c>
      <c r="C2921" s="3" t="s">
        <v>5926</v>
      </c>
      <c r="D2921" s="12">
        <v>600</v>
      </c>
      <c r="E2921" s="12">
        <v>51</v>
      </c>
      <c r="F2921" t="s">
        <v>357</v>
      </c>
      <c r="G2921" t="s">
        <v>17</v>
      </c>
      <c r="H2921" t="s">
        <v>18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1086</v>
      </c>
      <c r="O2921" s="8">
        <f>E2921/D2921*100</f>
        <v>8.5</v>
      </c>
      <c r="P2921" s="12">
        <f>E2921/L2921</f>
        <v>8.5</v>
      </c>
      <c r="Q2921" t="str">
        <f>LEFT(N2921,SEARCH("/",N2921,1)-1)</f>
        <v>theater</v>
      </c>
      <c r="R2921" t="str">
        <f>RIGHT(N2921,LEN(N2921)-SEARCH("/",N2921,1))</f>
        <v>plays</v>
      </c>
      <c r="S2921" s="15">
        <f t="shared" si="90"/>
        <v>41826.61954861111</v>
      </c>
      <c r="T2921" s="15">
        <f t="shared" si="91"/>
        <v>41856.61954861111</v>
      </c>
    </row>
    <row r="2922" spans="1:20" ht="60" x14ac:dyDescent="0.25">
      <c r="A2922">
        <v>2920</v>
      </c>
      <c r="B2922" s="3" t="s">
        <v>5927</v>
      </c>
      <c r="C2922" s="3" t="s">
        <v>5928</v>
      </c>
      <c r="D2922" s="12">
        <v>2500</v>
      </c>
      <c r="E2922" s="12">
        <v>671</v>
      </c>
      <c r="F2922" t="s">
        <v>357</v>
      </c>
      <c r="G2922" t="s">
        <v>159</v>
      </c>
      <c r="H2922" t="s">
        <v>160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1086</v>
      </c>
      <c r="O2922" s="8">
        <f>E2922/D2922*100</f>
        <v>26.840000000000003</v>
      </c>
      <c r="P2922" s="12">
        <f>E2922/L2922</f>
        <v>51.615384615384613</v>
      </c>
      <c r="Q2922" t="str">
        <f>LEFT(N2922,SEARCH("/",N2922,1)-1)</f>
        <v>theater</v>
      </c>
      <c r="R2922" t="str">
        <f>RIGHT(N2922,LEN(N2922)-SEARCH("/",N2922,1))</f>
        <v>plays</v>
      </c>
      <c r="S2922" s="15">
        <f t="shared" si="90"/>
        <v>42058.792476851857</v>
      </c>
      <c r="T2922" s="15">
        <f t="shared" si="91"/>
        <v>42088.750810185185</v>
      </c>
    </row>
    <row r="2923" spans="1:20" ht="45" x14ac:dyDescent="0.25">
      <c r="A2923">
        <v>2921</v>
      </c>
      <c r="B2923" s="3" t="s">
        <v>5929</v>
      </c>
      <c r="C2923" s="3" t="s">
        <v>5930</v>
      </c>
      <c r="D2923" s="12">
        <v>100</v>
      </c>
      <c r="E2923" s="12">
        <v>129</v>
      </c>
      <c r="F2923" t="s">
        <v>16</v>
      </c>
      <c r="G2923" t="s">
        <v>17</v>
      </c>
      <c r="H2923" t="s">
        <v>18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5931</v>
      </c>
      <c r="O2923" s="8">
        <f>E2923/D2923*100</f>
        <v>129</v>
      </c>
      <c r="P2923" s="12">
        <f>E2923/L2923</f>
        <v>43</v>
      </c>
      <c r="Q2923" t="str">
        <f>LEFT(N2923,SEARCH("/",N2923,1)-1)</f>
        <v>theater</v>
      </c>
      <c r="R2923" t="str">
        <f>RIGHT(N2923,LEN(N2923)-SEARCH("/",N2923,1))</f>
        <v>musical</v>
      </c>
      <c r="S2923" s="15">
        <f t="shared" si="90"/>
        <v>41877.886620370373</v>
      </c>
      <c r="T2923" s="15">
        <f t="shared" si="91"/>
        <v>41907.886620370373</v>
      </c>
    </row>
    <row r="2924" spans="1:20" ht="60" x14ac:dyDescent="0.25">
      <c r="A2924">
        <v>2922</v>
      </c>
      <c r="B2924" s="3" t="s">
        <v>5932</v>
      </c>
      <c r="C2924" s="3" t="s">
        <v>5933</v>
      </c>
      <c r="D2924" s="12">
        <v>500</v>
      </c>
      <c r="E2924" s="12">
        <v>500</v>
      </c>
      <c r="F2924" t="s">
        <v>16</v>
      </c>
      <c r="G2924" t="s">
        <v>24</v>
      </c>
      <c r="H2924" t="s">
        <v>25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5931</v>
      </c>
      <c r="O2924" s="8">
        <f>E2924/D2924*100</f>
        <v>100</v>
      </c>
      <c r="P2924" s="12">
        <f>E2924/L2924</f>
        <v>83.333333333333329</v>
      </c>
      <c r="Q2924" t="str">
        <f>LEFT(N2924,SEARCH("/",N2924,1)-1)</f>
        <v>theater</v>
      </c>
      <c r="R2924" t="str">
        <f>RIGHT(N2924,LEN(N2924)-SEARCH("/",N2924,1))</f>
        <v>musical</v>
      </c>
      <c r="S2924" s="15">
        <f t="shared" si="90"/>
        <v>42097.874155092592</v>
      </c>
      <c r="T2924" s="15">
        <f t="shared" si="91"/>
        <v>42142.874155092592</v>
      </c>
    </row>
    <row r="2925" spans="1:20" ht="45" x14ac:dyDescent="0.25">
      <c r="A2925">
        <v>2923</v>
      </c>
      <c r="B2925" s="3" t="s">
        <v>5934</v>
      </c>
      <c r="C2925" s="3" t="s">
        <v>5935</v>
      </c>
      <c r="D2925" s="12">
        <v>300</v>
      </c>
      <c r="E2925" s="12">
        <v>300</v>
      </c>
      <c r="F2925" t="s">
        <v>16</v>
      </c>
      <c r="G2925" t="s">
        <v>17</v>
      </c>
      <c r="H2925" t="s">
        <v>18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5931</v>
      </c>
      <c r="O2925" s="8">
        <f>E2925/D2925*100</f>
        <v>100</v>
      </c>
      <c r="P2925" s="12">
        <f>E2925/L2925</f>
        <v>30</v>
      </c>
      <c r="Q2925" t="str">
        <f>LEFT(N2925,SEARCH("/",N2925,1)-1)</f>
        <v>theater</v>
      </c>
      <c r="R2925" t="str">
        <f>RIGHT(N2925,LEN(N2925)-SEARCH("/",N2925,1))</f>
        <v>musical</v>
      </c>
      <c r="S2925" s="15">
        <f t="shared" si="90"/>
        <v>42013.15253472222</v>
      </c>
      <c r="T2925" s="15">
        <f t="shared" si="91"/>
        <v>42028.125</v>
      </c>
    </row>
    <row r="2926" spans="1:20" ht="60" x14ac:dyDescent="0.25">
      <c r="A2926">
        <v>2924</v>
      </c>
      <c r="B2926" s="3" t="s">
        <v>5936</v>
      </c>
      <c r="C2926" s="3" t="s">
        <v>5937</v>
      </c>
      <c r="D2926" s="12">
        <v>25000</v>
      </c>
      <c r="E2926" s="12">
        <v>25800</v>
      </c>
      <c r="F2926" t="s">
        <v>16</v>
      </c>
      <c r="G2926" t="s">
        <v>17</v>
      </c>
      <c r="H2926" t="s">
        <v>18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5931</v>
      </c>
      <c r="O2926" s="8">
        <f>E2926/D2926*100</f>
        <v>103.2</v>
      </c>
      <c r="P2926" s="12">
        <f>E2926/L2926</f>
        <v>175.51020408163265</v>
      </c>
      <c r="Q2926" t="str">
        <f>LEFT(N2926,SEARCH("/",N2926,1)-1)</f>
        <v>theater</v>
      </c>
      <c r="R2926" t="str">
        <f>RIGHT(N2926,LEN(N2926)-SEARCH("/",N2926,1))</f>
        <v>musical</v>
      </c>
      <c r="S2926" s="15">
        <f t="shared" si="90"/>
        <v>42103.556828703702</v>
      </c>
      <c r="T2926" s="15">
        <f t="shared" si="91"/>
        <v>42133.165972222225</v>
      </c>
    </row>
    <row r="2927" spans="1:20" ht="45" x14ac:dyDescent="0.25">
      <c r="A2927">
        <v>2925</v>
      </c>
      <c r="B2927" s="3" t="s">
        <v>5938</v>
      </c>
      <c r="C2927" s="3" t="s">
        <v>5939</v>
      </c>
      <c r="D2927" s="12">
        <v>45000</v>
      </c>
      <c r="E2927" s="12">
        <v>46100.69</v>
      </c>
      <c r="F2927" t="s">
        <v>16</v>
      </c>
      <c r="G2927" t="s">
        <v>17</v>
      </c>
      <c r="H2927" t="s">
        <v>18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5931</v>
      </c>
      <c r="O2927" s="8">
        <f>E2927/D2927*100</f>
        <v>102.44597777777777</v>
      </c>
      <c r="P2927" s="12">
        <f>E2927/L2927</f>
        <v>231.66175879396985</v>
      </c>
      <c r="Q2927" t="str">
        <f>LEFT(N2927,SEARCH("/",N2927,1)-1)</f>
        <v>theater</v>
      </c>
      <c r="R2927" t="str">
        <f>RIGHT(N2927,LEN(N2927)-SEARCH("/",N2927,1))</f>
        <v>musical</v>
      </c>
      <c r="S2927" s="15">
        <f t="shared" si="90"/>
        <v>41863.584120370368</v>
      </c>
      <c r="T2927" s="15">
        <f t="shared" si="91"/>
        <v>41893.584120370368</v>
      </c>
    </row>
    <row r="2928" spans="1:20" ht="60" x14ac:dyDescent="0.25">
      <c r="A2928">
        <v>2926</v>
      </c>
      <c r="B2928" s="3" t="s">
        <v>5940</v>
      </c>
      <c r="C2928" s="3" t="s">
        <v>5941</v>
      </c>
      <c r="D2928" s="12">
        <v>3000</v>
      </c>
      <c r="E2928" s="12">
        <v>3750</v>
      </c>
      <c r="F2928" t="s">
        <v>16</v>
      </c>
      <c r="G2928" t="s">
        <v>17</v>
      </c>
      <c r="H2928" t="s">
        <v>18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5931</v>
      </c>
      <c r="O2928" s="8">
        <f>E2928/D2928*100</f>
        <v>125</v>
      </c>
      <c r="P2928" s="12">
        <f>E2928/L2928</f>
        <v>75</v>
      </c>
      <c r="Q2928" t="str">
        <f>LEFT(N2928,SEARCH("/",N2928,1)-1)</f>
        <v>theater</v>
      </c>
      <c r="R2928" t="str">
        <f>RIGHT(N2928,LEN(N2928)-SEARCH("/",N2928,1))</f>
        <v>musical</v>
      </c>
      <c r="S2928" s="15">
        <f t="shared" si="90"/>
        <v>42044.765960648147</v>
      </c>
      <c r="T2928" s="15">
        <f t="shared" si="91"/>
        <v>42058.765960648147</v>
      </c>
    </row>
    <row r="2929" spans="1:20" ht="60" x14ac:dyDescent="0.25">
      <c r="A2929">
        <v>2927</v>
      </c>
      <c r="B2929" s="3" t="s">
        <v>5942</v>
      </c>
      <c r="C2929" s="3" t="s">
        <v>5943</v>
      </c>
      <c r="D2929" s="12">
        <v>1800</v>
      </c>
      <c r="E2929" s="12">
        <v>2355</v>
      </c>
      <c r="F2929" t="s">
        <v>16</v>
      </c>
      <c r="G2929" t="s">
        <v>17</v>
      </c>
      <c r="H2929" t="s">
        <v>18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5931</v>
      </c>
      <c r="O2929" s="8">
        <f>E2929/D2929*100</f>
        <v>130.83333333333334</v>
      </c>
      <c r="P2929" s="12">
        <f>E2929/L2929</f>
        <v>112.14285714285714</v>
      </c>
      <c r="Q2929" t="str">
        <f>LEFT(N2929,SEARCH("/",N2929,1)-1)</f>
        <v>theater</v>
      </c>
      <c r="R2929" t="str">
        <f>RIGHT(N2929,LEN(N2929)-SEARCH("/",N2929,1))</f>
        <v>musical</v>
      </c>
      <c r="S2929" s="15">
        <f t="shared" si="90"/>
        <v>41806.669317129628</v>
      </c>
      <c r="T2929" s="15">
        <f t="shared" si="91"/>
        <v>41835.208333333336</v>
      </c>
    </row>
    <row r="2930" spans="1:20" ht="30" x14ac:dyDescent="0.25">
      <c r="A2930">
        <v>2928</v>
      </c>
      <c r="B2930" s="3" t="s">
        <v>5944</v>
      </c>
      <c r="C2930" s="3" t="s">
        <v>5945</v>
      </c>
      <c r="D2930" s="12">
        <v>1000</v>
      </c>
      <c r="E2930" s="12">
        <v>1000</v>
      </c>
      <c r="F2930" t="s">
        <v>16</v>
      </c>
      <c r="G2930" t="s">
        <v>17</v>
      </c>
      <c r="H2930" t="s">
        <v>18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5931</v>
      </c>
      <c r="O2930" s="8">
        <f>E2930/D2930*100</f>
        <v>100</v>
      </c>
      <c r="P2930" s="12">
        <f>E2930/L2930</f>
        <v>41.666666666666664</v>
      </c>
      <c r="Q2930" t="str">
        <f>LEFT(N2930,SEARCH("/",N2930,1)-1)</f>
        <v>theater</v>
      </c>
      <c r="R2930" t="str">
        <f>RIGHT(N2930,LEN(N2930)-SEARCH("/",N2930,1))</f>
        <v>musical</v>
      </c>
      <c r="S2930" s="15">
        <f t="shared" si="90"/>
        <v>42403.998217592598</v>
      </c>
      <c r="T2930" s="15">
        <f t="shared" si="91"/>
        <v>42433.998217592598</v>
      </c>
    </row>
    <row r="2931" spans="1:20" ht="60" x14ac:dyDescent="0.25">
      <c r="A2931">
        <v>2929</v>
      </c>
      <c r="B2931" s="3" t="s">
        <v>5946</v>
      </c>
      <c r="C2931" s="3" t="s">
        <v>5947</v>
      </c>
      <c r="D2931" s="12">
        <v>8000</v>
      </c>
      <c r="E2931" s="12">
        <v>8165.55</v>
      </c>
      <c r="F2931" t="s">
        <v>16</v>
      </c>
      <c r="G2931" t="s">
        <v>17</v>
      </c>
      <c r="H2931" t="s">
        <v>18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5931</v>
      </c>
      <c r="O2931" s="8">
        <f>E2931/D2931*100</f>
        <v>102.06937499999999</v>
      </c>
      <c r="P2931" s="12">
        <f>E2931/L2931</f>
        <v>255.17343750000001</v>
      </c>
      <c r="Q2931" t="str">
        <f>LEFT(N2931,SEARCH("/",N2931,1)-1)</f>
        <v>theater</v>
      </c>
      <c r="R2931" t="str">
        <f>RIGHT(N2931,LEN(N2931)-SEARCH("/",N2931,1))</f>
        <v>musical</v>
      </c>
      <c r="S2931" s="15">
        <f t="shared" si="90"/>
        <v>41754.564328703702</v>
      </c>
      <c r="T2931" s="15">
        <f t="shared" si="91"/>
        <v>41784.564328703702</v>
      </c>
    </row>
    <row r="2932" spans="1:20" ht="60" x14ac:dyDescent="0.25">
      <c r="A2932">
        <v>2930</v>
      </c>
      <c r="B2932" s="3" t="s">
        <v>5948</v>
      </c>
      <c r="C2932" s="3" t="s">
        <v>5949</v>
      </c>
      <c r="D2932" s="12">
        <v>10000</v>
      </c>
      <c r="E2932" s="12">
        <v>10092</v>
      </c>
      <c r="F2932" t="s">
        <v>16</v>
      </c>
      <c r="G2932" t="s">
        <v>24</v>
      </c>
      <c r="H2932" t="s">
        <v>25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5931</v>
      </c>
      <c r="O2932" s="8">
        <f>E2932/D2932*100</f>
        <v>100.92000000000002</v>
      </c>
      <c r="P2932" s="12">
        <f>E2932/L2932</f>
        <v>162.7741935483871</v>
      </c>
      <c r="Q2932" t="str">
        <f>LEFT(N2932,SEARCH("/",N2932,1)-1)</f>
        <v>theater</v>
      </c>
      <c r="R2932" t="str">
        <f>RIGHT(N2932,LEN(N2932)-SEARCH("/",N2932,1))</f>
        <v>musical</v>
      </c>
      <c r="S2932" s="15">
        <f t="shared" si="90"/>
        <v>42101.584074074075</v>
      </c>
      <c r="T2932" s="15">
        <f t="shared" si="91"/>
        <v>42131.584074074075</v>
      </c>
    </row>
    <row r="2933" spans="1:20" ht="60" x14ac:dyDescent="0.25">
      <c r="A2933">
        <v>2931</v>
      </c>
      <c r="B2933" s="3" t="s">
        <v>5950</v>
      </c>
      <c r="C2933" s="3" t="s">
        <v>5951</v>
      </c>
      <c r="D2933" s="12">
        <v>750</v>
      </c>
      <c r="E2933" s="12">
        <v>795</v>
      </c>
      <c r="F2933" t="s">
        <v>16</v>
      </c>
      <c r="G2933" t="s">
        <v>159</v>
      </c>
      <c r="H2933" t="s">
        <v>160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5931</v>
      </c>
      <c r="O2933" s="8">
        <f>E2933/D2933*100</f>
        <v>106</v>
      </c>
      <c r="P2933" s="12">
        <f>E2933/L2933</f>
        <v>88.333333333333329</v>
      </c>
      <c r="Q2933" t="str">
        <f>LEFT(N2933,SEARCH("/",N2933,1)-1)</f>
        <v>theater</v>
      </c>
      <c r="R2933" t="str">
        <f>RIGHT(N2933,LEN(N2933)-SEARCH("/",N2933,1))</f>
        <v>musical</v>
      </c>
      <c r="S2933" s="15">
        <f t="shared" si="90"/>
        <v>41872.291238425925</v>
      </c>
      <c r="T2933" s="15">
        <f t="shared" si="91"/>
        <v>41897.255555555559</v>
      </c>
    </row>
    <row r="2934" spans="1:20" ht="60" x14ac:dyDescent="0.25">
      <c r="A2934">
        <v>2932</v>
      </c>
      <c r="B2934" s="3" t="s">
        <v>5952</v>
      </c>
      <c r="C2934" s="3" t="s">
        <v>5953</v>
      </c>
      <c r="D2934" s="12">
        <v>3100</v>
      </c>
      <c r="E2934" s="12">
        <v>3258</v>
      </c>
      <c r="F2934" t="s">
        <v>16</v>
      </c>
      <c r="G2934" t="s">
        <v>50</v>
      </c>
      <c r="H2934" t="s">
        <v>51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5931</v>
      </c>
      <c r="O2934" s="8">
        <f>E2934/D2934*100</f>
        <v>105.0967741935484</v>
      </c>
      <c r="P2934" s="12">
        <f>E2934/L2934</f>
        <v>85.736842105263165</v>
      </c>
      <c r="Q2934" t="str">
        <f>LEFT(N2934,SEARCH("/",N2934,1)-1)</f>
        <v>theater</v>
      </c>
      <c r="R2934" t="str">
        <f>RIGHT(N2934,LEN(N2934)-SEARCH("/",N2934,1))</f>
        <v>musical</v>
      </c>
      <c r="S2934" s="15">
        <f t="shared" si="90"/>
        <v>42025.164780092593</v>
      </c>
      <c r="T2934" s="15">
        <f t="shared" si="91"/>
        <v>42056.458333333328</v>
      </c>
    </row>
    <row r="2935" spans="1:20" ht="60" x14ac:dyDescent="0.25">
      <c r="A2935">
        <v>2933</v>
      </c>
      <c r="B2935" s="3" t="s">
        <v>5954</v>
      </c>
      <c r="C2935" s="3" t="s">
        <v>5955</v>
      </c>
      <c r="D2935" s="12">
        <v>2500</v>
      </c>
      <c r="E2935" s="12">
        <v>2569</v>
      </c>
      <c r="F2935" t="s">
        <v>16</v>
      </c>
      <c r="G2935" t="s">
        <v>17</v>
      </c>
      <c r="H2935" t="s">
        <v>18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5931</v>
      </c>
      <c r="O2935" s="8">
        <f>E2935/D2935*100</f>
        <v>102.76</v>
      </c>
      <c r="P2935" s="12">
        <f>E2935/L2935</f>
        <v>47.574074074074076</v>
      </c>
      <c r="Q2935" t="str">
        <f>LEFT(N2935,SEARCH("/",N2935,1)-1)</f>
        <v>theater</v>
      </c>
      <c r="R2935" t="str">
        <f>RIGHT(N2935,LEN(N2935)-SEARCH("/",N2935,1))</f>
        <v>musical</v>
      </c>
      <c r="S2935" s="15">
        <f t="shared" si="90"/>
        <v>42495.956631944442</v>
      </c>
      <c r="T2935" s="15">
        <f t="shared" si="91"/>
        <v>42525.956631944442</v>
      </c>
    </row>
    <row r="2936" spans="1:20" ht="45" x14ac:dyDescent="0.25">
      <c r="A2936">
        <v>2934</v>
      </c>
      <c r="B2936" s="3" t="s">
        <v>5956</v>
      </c>
      <c r="C2936" s="3" t="s">
        <v>5957</v>
      </c>
      <c r="D2936" s="12">
        <v>2500</v>
      </c>
      <c r="E2936" s="12">
        <v>2700</v>
      </c>
      <c r="F2936" t="s">
        <v>16</v>
      </c>
      <c r="G2936" t="s">
        <v>159</v>
      </c>
      <c r="H2936" t="s">
        <v>160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5931</v>
      </c>
      <c r="O2936" s="8">
        <f>E2936/D2936*100</f>
        <v>108</v>
      </c>
      <c r="P2936" s="12">
        <f>E2936/L2936</f>
        <v>72.972972972972968</v>
      </c>
      <c r="Q2936" t="str">
        <f>LEFT(N2936,SEARCH("/",N2936,1)-1)</f>
        <v>theater</v>
      </c>
      <c r="R2936" t="str">
        <f>RIGHT(N2936,LEN(N2936)-SEARCH("/",N2936,1))</f>
        <v>musical</v>
      </c>
      <c r="S2936" s="15">
        <f t="shared" si="90"/>
        <v>41775.636157407411</v>
      </c>
      <c r="T2936" s="15">
        <f t="shared" si="91"/>
        <v>41805.636157407411</v>
      </c>
    </row>
    <row r="2937" spans="1:20" ht="45" x14ac:dyDescent="0.25">
      <c r="A2937">
        <v>2935</v>
      </c>
      <c r="B2937" s="3" t="s">
        <v>5958</v>
      </c>
      <c r="C2937" s="3" t="s">
        <v>5959</v>
      </c>
      <c r="D2937" s="12">
        <v>3500</v>
      </c>
      <c r="E2937" s="12">
        <v>3531</v>
      </c>
      <c r="F2937" t="s">
        <v>16</v>
      </c>
      <c r="G2937" t="s">
        <v>17</v>
      </c>
      <c r="H2937" t="s">
        <v>18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5931</v>
      </c>
      <c r="O2937" s="8">
        <f>E2937/D2937*100</f>
        <v>100.88571428571429</v>
      </c>
      <c r="P2937" s="12">
        <f>E2937/L2937</f>
        <v>90.538461538461533</v>
      </c>
      <c r="Q2937" t="str">
        <f>LEFT(N2937,SEARCH("/",N2937,1)-1)</f>
        <v>theater</v>
      </c>
      <c r="R2937" t="str">
        <f>RIGHT(N2937,LEN(N2937)-SEARCH("/",N2937,1))</f>
        <v>musical</v>
      </c>
      <c r="S2937" s="15">
        <f t="shared" si="90"/>
        <v>42553.583425925928</v>
      </c>
      <c r="T2937" s="15">
        <f t="shared" si="91"/>
        <v>42611.708333333328</v>
      </c>
    </row>
    <row r="2938" spans="1:20" ht="60" x14ac:dyDescent="0.25">
      <c r="A2938">
        <v>2936</v>
      </c>
      <c r="B2938" s="3" t="s">
        <v>5960</v>
      </c>
      <c r="C2938" s="3" t="s">
        <v>5961</v>
      </c>
      <c r="D2938" s="12">
        <v>1000</v>
      </c>
      <c r="E2938" s="12">
        <v>1280</v>
      </c>
      <c r="F2938" t="s">
        <v>16</v>
      </c>
      <c r="G2938" t="s">
        <v>17</v>
      </c>
      <c r="H2938" t="s">
        <v>18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5931</v>
      </c>
      <c r="O2938" s="8">
        <f>E2938/D2938*100</f>
        <v>128</v>
      </c>
      <c r="P2938" s="12">
        <f>E2938/L2938</f>
        <v>37.647058823529413</v>
      </c>
      <c r="Q2938" t="str">
        <f>LEFT(N2938,SEARCH("/",N2938,1)-1)</f>
        <v>theater</v>
      </c>
      <c r="R2938" t="str">
        <f>RIGHT(N2938,LEN(N2938)-SEARCH("/",N2938,1))</f>
        <v>musical</v>
      </c>
      <c r="S2938" s="15">
        <f t="shared" si="90"/>
        <v>41912.650729166664</v>
      </c>
      <c r="T2938" s="15">
        <f t="shared" si="91"/>
        <v>41925.207638888889</v>
      </c>
    </row>
    <row r="2939" spans="1:20" ht="30" x14ac:dyDescent="0.25">
      <c r="A2939">
        <v>2937</v>
      </c>
      <c r="B2939" s="3" t="s">
        <v>5962</v>
      </c>
      <c r="C2939" s="3" t="s">
        <v>5963</v>
      </c>
      <c r="D2939" s="12">
        <v>1500</v>
      </c>
      <c r="E2939" s="12">
        <v>2000</v>
      </c>
      <c r="F2939" t="s">
        <v>16</v>
      </c>
      <c r="G2939" t="s">
        <v>24</v>
      </c>
      <c r="H2939" t="s">
        <v>25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5931</v>
      </c>
      <c r="O2939" s="8">
        <f>E2939/D2939*100</f>
        <v>133.33333333333331</v>
      </c>
      <c r="P2939" s="12">
        <f>E2939/L2939</f>
        <v>36.363636363636367</v>
      </c>
      <c r="Q2939" t="str">
        <f>LEFT(N2939,SEARCH("/",N2939,1)-1)</f>
        <v>theater</v>
      </c>
      <c r="R2939" t="str">
        <f>RIGHT(N2939,LEN(N2939)-SEARCH("/",N2939,1))</f>
        <v>musical</v>
      </c>
      <c r="S2939" s="15">
        <f t="shared" si="90"/>
        <v>41803.457326388889</v>
      </c>
      <c r="T2939" s="15">
        <f t="shared" si="91"/>
        <v>41833.457326388889</v>
      </c>
    </row>
    <row r="2940" spans="1:20" ht="60" x14ac:dyDescent="0.25">
      <c r="A2940">
        <v>2938</v>
      </c>
      <c r="B2940" s="3" t="s">
        <v>5964</v>
      </c>
      <c r="C2940" s="3" t="s">
        <v>5965</v>
      </c>
      <c r="D2940" s="12">
        <v>4000</v>
      </c>
      <c r="E2940" s="12">
        <v>4055</v>
      </c>
      <c r="F2940" t="s">
        <v>16</v>
      </c>
      <c r="G2940" t="s">
        <v>17</v>
      </c>
      <c r="H2940" t="s">
        <v>18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5931</v>
      </c>
      <c r="O2940" s="8">
        <f>E2940/D2940*100</f>
        <v>101.375</v>
      </c>
      <c r="P2940" s="12">
        <f>E2940/L2940</f>
        <v>126.71875</v>
      </c>
      <c r="Q2940" t="str">
        <f>LEFT(N2940,SEARCH("/",N2940,1)-1)</f>
        <v>theater</v>
      </c>
      <c r="R2940" t="str">
        <f>RIGHT(N2940,LEN(N2940)-SEARCH("/",N2940,1))</f>
        <v>musical</v>
      </c>
      <c r="S2940" s="15">
        <f t="shared" si="90"/>
        <v>42004.703865740739</v>
      </c>
      <c r="T2940" s="15">
        <f t="shared" si="91"/>
        <v>42034.703865740739</v>
      </c>
    </row>
    <row r="2941" spans="1:20" ht="60" x14ac:dyDescent="0.25">
      <c r="A2941">
        <v>2939</v>
      </c>
      <c r="B2941" s="3" t="s">
        <v>5966</v>
      </c>
      <c r="C2941" s="3" t="s">
        <v>5967</v>
      </c>
      <c r="D2941" s="12">
        <v>8000</v>
      </c>
      <c r="E2941" s="12">
        <v>8230</v>
      </c>
      <c r="F2941" t="s">
        <v>16</v>
      </c>
      <c r="G2941" t="s">
        <v>17</v>
      </c>
      <c r="H2941" t="s">
        <v>18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5931</v>
      </c>
      <c r="O2941" s="8">
        <f>E2941/D2941*100</f>
        <v>102.875</v>
      </c>
      <c r="P2941" s="12">
        <f>E2941/L2941</f>
        <v>329.2</v>
      </c>
      <c r="Q2941" t="str">
        <f>LEFT(N2941,SEARCH("/",N2941,1)-1)</f>
        <v>theater</v>
      </c>
      <c r="R2941" t="str">
        <f>RIGHT(N2941,LEN(N2941)-SEARCH("/",N2941,1))</f>
        <v>musical</v>
      </c>
      <c r="S2941" s="15">
        <f t="shared" si="90"/>
        <v>41845.809166666666</v>
      </c>
      <c r="T2941" s="15">
        <f t="shared" si="91"/>
        <v>41879.041666666664</v>
      </c>
    </row>
    <row r="2942" spans="1:20" ht="45" x14ac:dyDescent="0.25">
      <c r="A2942">
        <v>2940</v>
      </c>
      <c r="B2942" s="3" t="s">
        <v>5968</v>
      </c>
      <c r="C2942" s="3" t="s">
        <v>5969</v>
      </c>
      <c r="D2942" s="12">
        <v>2500</v>
      </c>
      <c r="E2942" s="12">
        <v>2681</v>
      </c>
      <c r="F2942" t="s">
        <v>16</v>
      </c>
      <c r="G2942" t="s">
        <v>17</v>
      </c>
      <c r="H2942" t="s">
        <v>18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5931</v>
      </c>
      <c r="O2942" s="8">
        <f>E2942/D2942*100</f>
        <v>107.24000000000001</v>
      </c>
      <c r="P2942" s="12">
        <f>E2942/L2942</f>
        <v>81.242424242424249</v>
      </c>
      <c r="Q2942" t="str">
        <f>LEFT(N2942,SEARCH("/",N2942,1)-1)</f>
        <v>theater</v>
      </c>
      <c r="R2942" t="str">
        <f>RIGHT(N2942,LEN(N2942)-SEARCH("/",N2942,1))</f>
        <v>musical</v>
      </c>
      <c r="S2942" s="15">
        <f t="shared" si="90"/>
        <v>41982.773356481484</v>
      </c>
      <c r="T2942" s="15">
        <f t="shared" si="91"/>
        <v>42022.773356481484</v>
      </c>
    </row>
    <row r="2943" spans="1:20" ht="60" x14ac:dyDescent="0.25">
      <c r="A2943">
        <v>2941</v>
      </c>
      <c r="B2943" s="3" t="s">
        <v>5970</v>
      </c>
      <c r="C2943" s="3" t="s">
        <v>5971</v>
      </c>
      <c r="D2943" s="12">
        <v>25000</v>
      </c>
      <c r="E2943" s="12">
        <v>1</v>
      </c>
      <c r="F2943" t="s">
        <v>357</v>
      </c>
      <c r="G2943" t="s">
        <v>17</v>
      </c>
      <c r="H2943" t="s">
        <v>18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5489</v>
      </c>
      <c r="O2943" s="8">
        <f>E2943/D2943*100</f>
        <v>4.0000000000000001E-3</v>
      </c>
      <c r="P2943" s="12">
        <f>E2943/L2943</f>
        <v>1</v>
      </c>
      <c r="Q2943" t="str">
        <f>LEFT(N2943,SEARCH("/",N2943,1)-1)</f>
        <v>theater</v>
      </c>
      <c r="R2943" t="str">
        <f>RIGHT(N2943,LEN(N2943)-SEARCH("/",N2943,1))</f>
        <v>spaces</v>
      </c>
      <c r="S2943" s="15">
        <f t="shared" si="90"/>
        <v>42034.960127314815</v>
      </c>
      <c r="T2943" s="15">
        <f t="shared" si="91"/>
        <v>42064.960127314815</v>
      </c>
    </row>
    <row r="2944" spans="1:20" ht="60" x14ac:dyDescent="0.25">
      <c r="A2944">
        <v>2942</v>
      </c>
      <c r="B2944" s="3" t="s">
        <v>5972</v>
      </c>
      <c r="C2944" s="3" t="s">
        <v>5973</v>
      </c>
      <c r="D2944" s="12">
        <v>200000</v>
      </c>
      <c r="E2944" s="12">
        <v>40850</v>
      </c>
      <c r="F2944" t="s">
        <v>357</v>
      </c>
      <c r="G2944" t="s">
        <v>159</v>
      </c>
      <c r="H2944" t="s">
        <v>160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5489</v>
      </c>
      <c r="O2944" s="8">
        <f>E2944/D2944*100</f>
        <v>20.424999999999997</v>
      </c>
      <c r="P2944" s="12">
        <f>E2944/L2944</f>
        <v>202.22772277227722</v>
      </c>
      <c r="Q2944" t="str">
        <f>LEFT(N2944,SEARCH("/",N2944,1)-1)</f>
        <v>theater</v>
      </c>
      <c r="R2944" t="str">
        <f>RIGHT(N2944,LEN(N2944)-SEARCH("/",N2944,1))</f>
        <v>spaces</v>
      </c>
      <c r="S2944" s="15">
        <f t="shared" si="90"/>
        <v>42334.803923611107</v>
      </c>
      <c r="T2944" s="15">
        <f t="shared" si="91"/>
        <v>42354.845833333333</v>
      </c>
    </row>
    <row r="2945" spans="1:20" ht="60" x14ac:dyDescent="0.25">
      <c r="A2945">
        <v>2943</v>
      </c>
      <c r="B2945" s="3" t="s">
        <v>5974</v>
      </c>
      <c r="C2945" s="3" t="s">
        <v>5975</v>
      </c>
      <c r="D2945" s="12">
        <v>3000</v>
      </c>
      <c r="E2945" s="12">
        <v>0</v>
      </c>
      <c r="F2945" t="s">
        <v>357</v>
      </c>
      <c r="G2945" t="s">
        <v>17</v>
      </c>
      <c r="H2945" t="s">
        <v>18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5489</v>
      </c>
      <c r="O2945" s="8">
        <f>E2945/D2945*100</f>
        <v>0</v>
      </c>
      <c r="P2945" s="12" t="e">
        <f>E2945/L2945</f>
        <v>#DIV/0!</v>
      </c>
      <c r="Q2945" t="str">
        <f>LEFT(N2945,SEARCH("/",N2945,1)-1)</f>
        <v>theater</v>
      </c>
      <c r="R2945" t="str">
        <f>RIGHT(N2945,LEN(N2945)-SEARCH("/",N2945,1))</f>
        <v>spaces</v>
      </c>
      <c r="S2945" s="15">
        <f t="shared" si="90"/>
        <v>42077.129398148143</v>
      </c>
      <c r="T2945" s="15">
        <f t="shared" si="91"/>
        <v>42107.129398148143</v>
      </c>
    </row>
    <row r="2946" spans="1:20" ht="45" x14ac:dyDescent="0.25">
      <c r="A2946">
        <v>2944</v>
      </c>
      <c r="B2946" s="3" t="s">
        <v>5976</v>
      </c>
      <c r="C2946" s="3" t="s">
        <v>5977</v>
      </c>
      <c r="D2946" s="12">
        <v>10000</v>
      </c>
      <c r="E2946" s="12">
        <v>100</v>
      </c>
      <c r="F2946" t="s">
        <v>357</v>
      </c>
      <c r="G2946" t="s">
        <v>17</v>
      </c>
      <c r="H2946" t="s">
        <v>18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5489</v>
      </c>
      <c r="O2946" s="8">
        <f>E2946/D2946*100</f>
        <v>1</v>
      </c>
      <c r="P2946" s="12">
        <f>E2946/L2946</f>
        <v>100</v>
      </c>
      <c r="Q2946" t="str">
        <f>LEFT(N2946,SEARCH("/",N2946,1)-1)</f>
        <v>theater</v>
      </c>
      <c r="R2946" t="str">
        <f>RIGHT(N2946,LEN(N2946)-SEARCH("/",N2946,1))</f>
        <v>spaces</v>
      </c>
      <c r="S2946" s="15">
        <f t="shared" si="90"/>
        <v>42132.9143287037</v>
      </c>
      <c r="T2946" s="15">
        <f t="shared" si="91"/>
        <v>42162.9143287037</v>
      </c>
    </row>
    <row r="2947" spans="1:20" ht="60" x14ac:dyDescent="0.25">
      <c r="A2947">
        <v>2945</v>
      </c>
      <c r="B2947" s="3" t="s">
        <v>5978</v>
      </c>
      <c r="C2947" s="3" t="s">
        <v>5979</v>
      </c>
      <c r="D2947" s="12">
        <v>50000</v>
      </c>
      <c r="E2947" s="12">
        <v>0</v>
      </c>
      <c r="F2947" t="s">
        <v>357</v>
      </c>
      <c r="G2947" t="s">
        <v>17</v>
      </c>
      <c r="H2947" t="s">
        <v>18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5489</v>
      </c>
      <c r="O2947" s="8">
        <f>E2947/D2947*100</f>
        <v>0</v>
      </c>
      <c r="P2947" s="12" t="e">
        <f>E2947/L2947</f>
        <v>#DIV/0!</v>
      </c>
      <c r="Q2947" t="str">
        <f>LEFT(N2947,SEARCH("/",N2947,1)-1)</f>
        <v>theater</v>
      </c>
      <c r="R2947" t="str">
        <f>RIGHT(N2947,LEN(N2947)-SEARCH("/",N2947,1))</f>
        <v>spaces</v>
      </c>
      <c r="S2947" s="15">
        <f t="shared" ref="S2947:S3010" si="92">(((J2947/60)/60)/24)+DATE(1970,1,1)</f>
        <v>42118.139583333337</v>
      </c>
      <c r="T2947" s="15">
        <f t="shared" ref="T2947:T3010" si="93">(((I2947/60)/60)/24)+DATE(1970,1,1)</f>
        <v>42148.139583333337</v>
      </c>
    </row>
    <row r="2948" spans="1:20" ht="60" x14ac:dyDescent="0.25">
      <c r="A2948">
        <v>2946</v>
      </c>
      <c r="B2948" s="3" t="s">
        <v>5980</v>
      </c>
      <c r="C2948" s="3" t="s">
        <v>5981</v>
      </c>
      <c r="D2948" s="12">
        <v>2000</v>
      </c>
      <c r="E2948" s="12">
        <v>2</v>
      </c>
      <c r="F2948" t="s">
        <v>357</v>
      </c>
      <c r="G2948" t="s">
        <v>24</v>
      </c>
      <c r="H2948" t="s">
        <v>25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5489</v>
      </c>
      <c r="O2948" s="8">
        <f>E2948/D2948*100</f>
        <v>0.1</v>
      </c>
      <c r="P2948" s="12">
        <f>E2948/L2948</f>
        <v>1</v>
      </c>
      <c r="Q2948" t="str">
        <f>LEFT(N2948,SEARCH("/",N2948,1)-1)</f>
        <v>theater</v>
      </c>
      <c r="R2948" t="str">
        <f>RIGHT(N2948,LEN(N2948)-SEARCH("/",N2948,1))</f>
        <v>spaces</v>
      </c>
      <c r="S2948" s="15">
        <f t="shared" si="92"/>
        <v>42567.531157407408</v>
      </c>
      <c r="T2948" s="15">
        <f t="shared" si="93"/>
        <v>42597.531157407408</v>
      </c>
    </row>
    <row r="2949" spans="1:20" ht="60" x14ac:dyDescent="0.25">
      <c r="A2949">
        <v>2947</v>
      </c>
      <c r="B2949" s="3" t="s">
        <v>5982</v>
      </c>
      <c r="C2949" s="3" t="s">
        <v>5983</v>
      </c>
      <c r="D2949" s="12">
        <v>25000</v>
      </c>
      <c r="E2949" s="12">
        <v>1072</v>
      </c>
      <c r="F2949" t="s">
        <v>357</v>
      </c>
      <c r="G2949" t="s">
        <v>17</v>
      </c>
      <c r="H2949" t="s">
        <v>18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5489</v>
      </c>
      <c r="O2949" s="8">
        <f>E2949/D2949*100</f>
        <v>4.2880000000000003</v>
      </c>
      <c r="P2949" s="12">
        <f>E2949/L2949</f>
        <v>82.461538461538467</v>
      </c>
      <c r="Q2949" t="str">
        <f>LEFT(N2949,SEARCH("/",N2949,1)-1)</f>
        <v>theater</v>
      </c>
      <c r="R2949" t="str">
        <f>RIGHT(N2949,LEN(N2949)-SEARCH("/",N2949,1))</f>
        <v>spaces</v>
      </c>
      <c r="S2949" s="15">
        <f t="shared" si="92"/>
        <v>42649.562118055561</v>
      </c>
      <c r="T2949" s="15">
        <f t="shared" si="93"/>
        <v>42698.715972222228</v>
      </c>
    </row>
    <row r="2950" spans="1:20" ht="60" x14ac:dyDescent="0.25">
      <c r="A2950">
        <v>2948</v>
      </c>
      <c r="B2950" s="3" t="s">
        <v>5984</v>
      </c>
      <c r="C2950" s="3" t="s">
        <v>5985</v>
      </c>
      <c r="D2950" s="12">
        <v>500000</v>
      </c>
      <c r="E2950" s="12">
        <v>24</v>
      </c>
      <c r="F2950" t="s">
        <v>357</v>
      </c>
      <c r="G2950" t="s">
        <v>17</v>
      </c>
      <c r="H2950" t="s">
        <v>18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5489</v>
      </c>
      <c r="O2950" s="8">
        <f>E2950/D2950*100</f>
        <v>4.8000000000000004E-3</v>
      </c>
      <c r="P2950" s="12">
        <f>E2950/L2950</f>
        <v>2.6666666666666665</v>
      </c>
      <c r="Q2950" t="str">
        <f>LEFT(N2950,SEARCH("/",N2950,1)-1)</f>
        <v>theater</v>
      </c>
      <c r="R2950" t="str">
        <f>RIGHT(N2950,LEN(N2950)-SEARCH("/",N2950,1))</f>
        <v>spaces</v>
      </c>
      <c r="S2950" s="15">
        <f t="shared" si="92"/>
        <v>42097.649224537032</v>
      </c>
      <c r="T2950" s="15">
        <f t="shared" si="93"/>
        <v>42157.649224537032</v>
      </c>
    </row>
    <row r="2951" spans="1:20" ht="60" x14ac:dyDescent="0.25">
      <c r="A2951">
        <v>2949</v>
      </c>
      <c r="B2951" s="3" t="s">
        <v>5986</v>
      </c>
      <c r="C2951" s="3" t="s">
        <v>5987</v>
      </c>
      <c r="D2951" s="12">
        <v>1000</v>
      </c>
      <c r="E2951" s="12">
        <v>25</v>
      </c>
      <c r="F2951" t="s">
        <v>357</v>
      </c>
      <c r="G2951" t="s">
        <v>17</v>
      </c>
      <c r="H2951" t="s">
        <v>18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5489</v>
      </c>
      <c r="O2951" s="8">
        <f>E2951/D2951*100</f>
        <v>2.5</v>
      </c>
      <c r="P2951" s="12">
        <f>E2951/L2951</f>
        <v>12.5</v>
      </c>
      <c r="Q2951" t="str">
        <f>LEFT(N2951,SEARCH("/",N2951,1)-1)</f>
        <v>theater</v>
      </c>
      <c r="R2951" t="str">
        <f>RIGHT(N2951,LEN(N2951)-SEARCH("/",N2951,1))</f>
        <v>spaces</v>
      </c>
      <c r="S2951" s="15">
        <f t="shared" si="92"/>
        <v>42297.823113425926</v>
      </c>
      <c r="T2951" s="15">
        <f t="shared" si="93"/>
        <v>42327.864780092597</v>
      </c>
    </row>
    <row r="2952" spans="1:20" ht="60" x14ac:dyDescent="0.25">
      <c r="A2952">
        <v>2950</v>
      </c>
      <c r="B2952" s="3" t="s">
        <v>5988</v>
      </c>
      <c r="C2952" s="3" t="s">
        <v>5989</v>
      </c>
      <c r="D2952" s="12">
        <v>5000000</v>
      </c>
      <c r="E2952" s="12">
        <v>0</v>
      </c>
      <c r="F2952" t="s">
        <v>357</v>
      </c>
      <c r="G2952" t="s">
        <v>17</v>
      </c>
      <c r="H2952" t="s">
        <v>18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5489</v>
      </c>
      <c r="O2952" s="8">
        <f>E2952/D2952*100</f>
        <v>0</v>
      </c>
      <c r="P2952" s="12" t="e">
        <f>E2952/L2952</f>
        <v>#DIV/0!</v>
      </c>
      <c r="Q2952" t="str">
        <f>LEFT(N2952,SEARCH("/",N2952,1)-1)</f>
        <v>theater</v>
      </c>
      <c r="R2952" t="str">
        <f>RIGHT(N2952,LEN(N2952)-SEARCH("/",N2952,1))</f>
        <v>spaces</v>
      </c>
      <c r="S2952" s="15">
        <f t="shared" si="92"/>
        <v>42362.36518518519</v>
      </c>
      <c r="T2952" s="15">
        <f t="shared" si="93"/>
        <v>42392.36518518519</v>
      </c>
    </row>
    <row r="2953" spans="1:20" ht="60" x14ac:dyDescent="0.25">
      <c r="A2953">
        <v>2951</v>
      </c>
      <c r="B2953" s="3" t="s">
        <v>5990</v>
      </c>
      <c r="C2953" s="3" t="s">
        <v>5991</v>
      </c>
      <c r="D2953" s="12">
        <v>50000</v>
      </c>
      <c r="E2953" s="12">
        <v>1096</v>
      </c>
      <c r="F2953" t="s">
        <v>272</v>
      </c>
      <c r="G2953" t="s">
        <v>17</v>
      </c>
      <c r="H2953" t="s">
        <v>18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5489</v>
      </c>
      <c r="O2953" s="8">
        <f>E2953/D2953*100</f>
        <v>2.1919999999999997</v>
      </c>
      <c r="P2953" s="12">
        <f>E2953/L2953</f>
        <v>18.896551724137932</v>
      </c>
      <c r="Q2953" t="str">
        <f>LEFT(N2953,SEARCH("/",N2953,1)-1)</f>
        <v>theater</v>
      </c>
      <c r="R2953" t="str">
        <f>RIGHT(N2953,LEN(N2953)-SEARCH("/",N2953,1))</f>
        <v>spaces</v>
      </c>
      <c r="S2953" s="15">
        <f t="shared" si="92"/>
        <v>41872.802928240737</v>
      </c>
      <c r="T2953" s="15">
        <f t="shared" si="93"/>
        <v>41917.802928240737</v>
      </c>
    </row>
    <row r="2954" spans="1:20" ht="60" x14ac:dyDescent="0.25">
      <c r="A2954">
        <v>2952</v>
      </c>
      <c r="B2954" s="3" t="s">
        <v>5992</v>
      </c>
      <c r="C2954" s="3" t="s">
        <v>5993</v>
      </c>
      <c r="D2954" s="12">
        <v>20000</v>
      </c>
      <c r="E2954" s="12">
        <v>1605</v>
      </c>
      <c r="F2954" t="s">
        <v>272</v>
      </c>
      <c r="G2954" t="s">
        <v>17</v>
      </c>
      <c r="H2954" t="s">
        <v>18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5489</v>
      </c>
      <c r="O2954" s="8">
        <f>E2954/D2954*100</f>
        <v>8.0250000000000004</v>
      </c>
      <c r="P2954" s="12">
        <f>E2954/L2954</f>
        <v>200.625</v>
      </c>
      <c r="Q2954" t="str">
        <f>LEFT(N2954,SEARCH("/",N2954,1)-1)</f>
        <v>theater</v>
      </c>
      <c r="R2954" t="str">
        <f>RIGHT(N2954,LEN(N2954)-SEARCH("/",N2954,1))</f>
        <v>spaces</v>
      </c>
      <c r="S2954" s="15">
        <f t="shared" si="92"/>
        <v>42628.690266203703</v>
      </c>
      <c r="T2954" s="15">
        <f t="shared" si="93"/>
        <v>42660.166666666672</v>
      </c>
    </row>
    <row r="2955" spans="1:20" ht="45" x14ac:dyDescent="0.25">
      <c r="A2955">
        <v>2953</v>
      </c>
      <c r="B2955" s="3" t="s">
        <v>5994</v>
      </c>
      <c r="C2955" s="3" t="s">
        <v>5995</v>
      </c>
      <c r="D2955" s="12">
        <v>400000</v>
      </c>
      <c r="E2955" s="12">
        <v>605</v>
      </c>
      <c r="F2955" t="s">
        <v>272</v>
      </c>
      <c r="G2955" t="s">
        <v>17</v>
      </c>
      <c r="H2955" t="s">
        <v>18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5489</v>
      </c>
      <c r="O2955" s="8">
        <f>E2955/D2955*100</f>
        <v>0.15125</v>
      </c>
      <c r="P2955" s="12">
        <f>E2955/L2955</f>
        <v>201.66666666666666</v>
      </c>
      <c r="Q2955" t="str">
        <f>LEFT(N2955,SEARCH("/",N2955,1)-1)</f>
        <v>theater</v>
      </c>
      <c r="R2955" t="str">
        <f>RIGHT(N2955,LEN(N2955)-SEARCH("/",N2955,1))</f>
        <v>spaces</v>
      </c>
      <c r="S2955" s="15">
        <f t="shared" si="92"/>
        <v>42255.791909722218</v>
      </c>
      <c r="T2955" s="15">
        <f t="shared" si="93"/>
        <v>42285.791909722218</v>
      </c>
    </row>
    <row r="2956" spans="1:20" ht="45" x14ac:dyDescent="0.25">
      <c r="A2956">
        <v>2954</v>
      </c>
      <c r="B2956" s="3" t="s">
        <v>5996</v>
      </c>
      <c r="C2956" s="3" t="s">
        <v>5997</v>
      </c>
      <c r="D2956" s="12">
        <v>15000</v>
      </c>
      <c r="E2956" s="12">
        <v>0</v>
      </c>
      <c r="F2956" t="s">
        <v>272</v>
      </c>
      <c r="G2956" t="s">
        <v>17</v>
      </c>
      <c r="H2956" t="s">
        <v>18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5489</v>
      </c>
      <c r="O2956" s="8">
        <f>E2956/D2956*100</f>
        <v>0</v>
      </c>
      <c r="P2956" s="12" t="e">
        <f>E2956/L2956</f>
        <v>#DIV/0!</v>
      </c>
      <c r="Q2956" t="str">
        <f>LEFT(N2956,SEARCH("/",N2956,1)-1)</f>
        <v>theater</v>
      </c>
      <c r="R2956" t="str">
        <f>RIGHT(N2956,LEN(N2956)-SEARCH("/",N2956,1))</f>
        <v>spaces</v>
      </c>
      <c r="S2956" s="15">
        <f t="shared" si="92"/>
        <v>42790.583368055552</v>
      </c>
      <c r="T2956" s="15">
        <f t="shared" si="93"/>
        <v>42810.541701388895</v>
      </c>
    </row>
    <row r="2957" spans="1:20" ht="45" x14ac:dyDescent="0.25">
      <c r="A2957">
        <v>2955</v>
      </c>
      <c r="B2957" s="3" t="s">
        <v>5998</v>
      </c>
      <c r="C2957" s="3" t="s">
        <v>5999</v>
      </c>
      <c r="D2957" s="12">
        <v>1200</v>
      </c>
      <c r="E2957" s="12">
        <v>715</v>
      </c>
      <c r="F2957" t="s">
        <v>272</v>
      </c>
      <c r="G2957" t="s">
        <v>17</v>
      </c>
      <c r="H2957" t="s">
        <v>18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5489</v>
      </c>
      <c r="O2957" s="8">
        <f>E2957/D2957*100</f>
        <v>59.583333333333336</v>
      </c>
      <c r="P2957" s="12">
        <f>E2957/L2957</f>
        <v>65</v>
      </c>
      <c r="Q2957" t="str">
        <f>LEFT(N2957,SEARCH("/",N2957,1)-1)</f>
        <v>theater</v>
      </c>
      <c r="R2957" t="str">
        <f>RIGHT(N2957,LEN(N2957)-SEARCH("/",N2957,1))</f>
        <v>spaces</v>
      </c>
      <c r="S2957" s="15">
        <f t="shared" si="92"/>
        <v>42141.741307870368</v>
      </c>
      <c r="T2957" s="15">
        <f t="shared" si="93"/>
        <v>42171.741307870368</v>
      </c>
    </row>
    <row r="2958" spans="1:20" ht="60" x14ac:dyDescent="0.25">
      <c r="A2958">
        <v>2956</v>
      </c>
      <c r="B2958" s="3" t="s">
        <v>6000</v>
      </c>
      <c r="C2958" s="3" t="s">
        <v>6001</v>
      </c>
      <c r="D2958" s="12">
        <v>7900</v>
      </c>
      <c r="E2958" s="12">
        <v>1322</v>
      </c>
      <c r="F2958" t="s">
        <v>272</v>
      </c>
      <c r="G2958" t="s">
        <v>17</v>
      </c>
      <c r="H2958" t="s">
        <v>18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5489</v>
      </c>
      <c r="O2958" s="8">
        <f>E2958/D2958*100</f>
        <v>16.734177215189874</v>
      </c>
      <c r="P2958" s="12">
        <f>E2958/L2958</f>
        <v>66.099999999999994</v>
      </c>
      <c r="Q2958" t="str">
        <f>LEFT(N2958,SEARCH("/",N2958,1)-1)</f>
        <v>theater</v>
      </c>
      <c r="R2958" t="str">
        <f>RIGHT(N2958,LEN(N2958)-SEARCH("/",N2958,1))</f>
        <v>spaces</v>
      </c>
      <c r="S2958" s="15">
        <f t="shared" si="92"/>
        <v>42464.958912037036</v>
      </c>
      <c r="T2958" s="15">
        <f t="shared" si="93"/>
        <v>42494.958912037036</v>
      </c>
    </row>
    <row r="2959" spans="1:20" ht="45" x14ac:dyDescent="0.25">
      <c r="A2959">
        <v>2957</v>
      </c>
      <c r="B2959" s="3" t="s">
        <v>6002</v>
      </c>
      <c r="C2959" s="3" t="s">
        <v>6003</v>
      </c>
      <c r="D2959" s="12">
        <v>15000</v>
      </c>
      <c r="E2959" s="12">
        <v>280</v>
      </c>
      <c r="F2959" t="s">
        <v>272</v>
      </c>
      <c r="G2959" t="s">
        <v>17</v>
      </c>
      <c r="H2959" t="s">
        <v>18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5489</v>
      </c>
      <c r="O2959" s="8">
        <f>E2959/D2959*100</f>
        <v>1.8666666666666669</v>
      </c>
      <c r="P2959" s="12">
        <f>E2959/L2959</f>
        <v>93.333333333333329</v>
      </c>
      <c r="Q2959" t="str">
        <f>LEFT(N2959,SEARCH("/",N2959,1)-1)</f>
        <v>theater</v>
      </c>
      <c r="R2959" t="str">
        <f>RIGHT(N2959,LEN(N2959)-SEARCH("/",N2959,1))</f>
        <v>spaces</v>
      </c>
      <c r="S2959" s="15">
        <f t="shared" si="92"/>
        <v>42031.011249999996</v>
      </c>
      <c r="T2959" s="15">
        <f t="shared" si="93"/>
        <v>42090.969583333332</v>
      </c>
    </row>
    <row r="2960" spans="1:20" ht="45" x14ac:dyDescent="0.25">
      <c r="A2960">
        <v>2958</v>
      </c>
      <c r="B2960" s="3" t="s">
        <v>6004</v>
      </c>
      <c r="C2960" s="3" t="s">
        <v>6005</v>
      </c>
      <c r="D2960" s="12">
        <v>80000</v>
      </c>
      <c r="E2960" s="12">
        <v>0</v>
      </c>
      <c r="F2960" t="s">
        <v>272</v>
      </c>
      <c r="G2960" t="s">
        <v>17</v>
      </c>
      <c r="H2960" t="s">
        <v>18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5489</v>
      </c>
      <c r="O2960" s="8">
        <f>E2960/D2960*100</f>
        <v>0</v>
      </c>
      <c r="P2960" s="12" t="e">
        <f>E2960/L2960</f>
        <v>#DIV/0!</v>
      </c>
      <c r="Q2960" t="str">
        <f>LEFT(N2960,SEARCH("/",N2960,1)-1)</f>
        <v>theater</v>
      </c>
      <c r="R2960" t="str">
        <f>RIGHT(N2960,LEN(N2960)-SEARCH("/",N2960,1))</f>
        <v>spaces</v>
      </c>
      <c r="S2960" s="15">
        <f t="shared" si="92"/>
        <v>42438.779131944444</v>
      </c>
      <c r="T2960" s="15">
        <f t="shared" si="93"/>
        <v>42498.73746527778</v>
      </c>
    </row>
    <row r="2961" spans="1:20" ht="60" x14ac:dyDescent="0.25">
      <c r="A2961">
        <v>2959</v>
      </c>
      <c r="B2961" s="3" t="s">
        <v>6006</v>
      </c>
      <c r="C2961" s="3" t="s">
        <v>6007</v>
      </c>
      <c r="D2961" s="12">
        <v>10000</v>
      </c>
      <c r="E2961" s="12">
        <v>0</v>
      </c>
      <c r="F2961" t="s">
        <v>272</v>
      </c>
      <c r="G2961" t="s">
        <v>24</v>
      </c>
      <c r="H2961" t="s">
        <v>25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5489</v>
      </c>
      <c r="O2961" s="8">
        <f>E2961/D2961*100</f>
        <v>0</v>
      </c>
      <c r="P2961" s="12" t="e">
        <f>E2961/L2961</f>
        <v>#DIV/0!</v>
      </c>
      <c r="Q2961" t="str">
        <f>LEFT(N2961,SEARCH("/",N2961,1)-1)</f>
        <v>theater</v>
      </c>
      <c r="R2961" t="str">
        <f>RIGHT(N2961,LEN(N2961)-SEARCH("/",N2961,1))</f>
        <v>spaces</v>
      </c>
      <c r="S2961" s="15">
        <f t="shared" si="92"/>
        <v>42498.008391203708</v>
      </c>
      <c r="T2961" s="15">
        <f t="shared" si="93"/>
        <v>42528.008391203708</v>
      </c>
    </row>
    <row r="2962" spans="1:20" ht="45" x14ac:dyDescent="0.25">
      <c r="A2962">
        <v>2960</v>
      </c>
      <c r="B2962" s="3" t="s">
        <v>6008</v>
      </c>
      <c r="C2962" s="3" t="s">
        <v>6009</v>
      </c>
      <c r="D2962" s="12">
        <v>30000000</v>
      </c>
      <c r="E2962" s="12">
        <v>0</v>
      </c>
      <c r="F2962" t="s">
        <v>272</v>
      </c>
      <c r="G2962" t="s">
        <v>17</v>
      </c>
      <c r="H2962" t="s">
        <v>18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5489</v>
      </c>
      <c r="O2962" s="8">
        <f>E2962/D2962*100</f>
        <v>0</v>
      </c>
      <c r="P2962" s="12" t="e">
        <f>E2962/L2962</f>
        <v>#DIV/0!</v>
      </c>
      <c r="Q2962" t="str">
        <f>LEFT(N2962,SEARCH("/",N2962,1)-1)</f>
        <v>theater</v>
      </c>
      <c r="R2962" t="str">
        <f>RIGHT(N2962,LEN(N2962)-SEARCH("/",N2962,1))</f>
        <v>spaces</v>
      </c>
      <c r="S2962" s="15">
        <f t="shared" si="92"/>
        <v>41863.757210648146</v>
      </c>
      <c r="T2962" s="15">
        <f t="shared" si="93"/>
        <v>41893.757210648146</v>
      </c>
    </row>
    <row r="2963" spans="1:20" ht="60" x14ac:dyDescent="0.25">
      <c r="A2963">
        <v>2961</v>
      </c>
      <c r="B2963" s="3" t="s">
        <v>6010</v>
      </c>
      <c r="C2963" s="3" t="s">
        <v>6011</v>
      </c>
      <c r="D2963" s="12">
        <v>5000</v>
      </c>
      <c r="E2963" s="12">
        <v>5481</v>
      </c>
      <c r="F2963" t="s">
        <v>16</v>
      </c>
      <c r="G2963" t="s">
        <v>17</v>
      </c>
      <c r="H2963" t="s">
        <v>18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1086</v>
      </c>
      <c r="O2963" s="8">
        <f>E2963/D2963*100</f>
        <v>109.62</v>
      </c>
      <c r="P2963" s="12">
        <f>E2963/L2963</f>
        <v>50.75</v>
      </c>
      <c r="Q2963" t="str">
        <f>LEFT(N2963,SEARCH("/",N2963,1)-1)</f>
        <v>theater</v>
      </c>
      <c r="R2963" t="str">
        <f>RIGHT(N2963,LEN(N2963)-SEARCH("/",N2963,1))</f>
        <v>plays</v>
      </c>
      <c r="S2963" s="15">
        <f t="shared" si="92"/>
        <v>42061.212488425925</v>
      </c>
      <c r="T2963" s="15">
        <f t="shared" si="93"/>
        <v>42089.166666666672</v>
      </c>
    </row>
    <row r="2964" spans="1:20" ht="60" x14ac:dyDescent="0.25">
      <c r="A2964">
        <v>2962</v>
      </c>
      <c r="B2964" s="3" t="s">
        <v>6012</v>
      </c>
      <c r="C2964" s="3" t="s">
        <v>6013</v>
      </c>
      <c r="D2964" s="12">
        <v>1000</v>
      </c>
      <c r="E2964" s="12">
        <v>1218</v>
      </c>
      <c r="F2964" t="s">
        <v>16</v>
      </c>
      <c r="G2964" t="s">
        <v>17</v>
      </c>
      <c r="H2964" t="s">
        <v>18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1086</v>
      </c>
      <c r="O2964" s="8">
        <f>E2964/D2964*100</f>
        <v>121.8</v>
      </c>
      <c r="P2964" s="12">
        <f>E2964/L2964</f>
        <v>60.9</v>
      </c>
      <c r="Q2964" t="str">
        <f>LEFT(N2964,SEARCH("/",N2964,1)-1)</f>
        <v>theater</v>
      </c>
      <c r="R2964" t="str">
        <f>RIGHT(N2964,LEN(N2964)-SEARCH("/",N2964,1))</f>
        <v>plays</v>
      </c>
      <c r="S2964" s="15">
        <f t="shared" si="92"/>
        <v>42036.24428240741</v>
      </c>
      <c r="T2964" s="15">
        <f t="shared" si="93"/>
        <v>42064.290972222225</v>
      </c>
    </row>
    <row r="2965" spans="1:20" ht="60" x14ac:dyDescent="0.25">
      <c r="A2965">
        <v>2963</v>
      </c>
      <c r="B2965" s="3" t="s">
        <v>6014</v>
      </c>
      <c r="C2965" s="3" t="s">
        <v>6015</v>
      </c>
      <c r="D2965" s="12">
        <v>10000</v>
      </c>
      <c r="E2965" s="12">
        <v>10685</v>
      </c>
      <c r="F2965" t="s">
        <v>16</v>
      </c>
      <c r="G2965" t="s">
        <v>17</v>
      </c>
      <c r="H2965" t="s">
        <v>18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1086</v>
      </c>
      <c r="O2965" s="8">
        <f>E2965/D2965*100</f>
        <v>106.85</v>
      </c>
      <c r="P2965" s="12">
        <f>E2965/L2965</f>
        <v>109.03061224489795</v>
      </c>
      <c r="Q2965" t="str">
        <f>LEFT(N2965,SEARCH("/",N2965,1)-1)</f>
        <v>theater</v>
      </c>
      <c r="R2965" t="str">
        <f>RIGHT(N2965,LEN(N2965)-SEARCH("/",N2965,1))</f>
        <v>plays</v>
      </c>
      <c r="S2965" s="15">
        <f t="shared" si="92"/>
        <v>42157.470185185186</v>
      </c>
      <c r="T2965" s="15">
        <f t="shared" si="93"/>
        <v>42187.470185185186</v>
      </c>
    </row>
    <row r="2966" spans="1:20" ht="60" x14ac:dyDescent="0.25">
      <c r="A2966">
        <v>2964</v>
      </c>
      <c r="B2966" s="3" t="s">
        <v>6016</v>
      </c>
      <c r="C2966" s="3" t="s">
        <v>6017</v>
      </c>
      <c r="D2966" s="12">
        <v>5000</v>
      </c>
      <c r="E2966" s="12">
        <v>5035.6899999999996</v>
      </c>
      <c r="F2966" t="s">
        <v>16</v>
      </c>
      <c r="G2966" t="s">
        <v>17</v>
      </c>
      <c r="H2966" t="s">
        <v>18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1086</v>
      </c>
      <c r="O2966" s="8">
        <f>E2966/D2966*100</f>
        <v>100.71379999999999</v>
      </c>
      <c r="P2966" s="12">
        <f>E2966/L2966</f>
        <v>25.692295918367346</v>
      </c>
      <c r="Q2966" t="str">
        <f>LEFT(N2966,SEARCH("/",N2966,1)-1)</f>
        <v>theater</v>
      </c>
      <c r="R2966" t="str">
        <f>RIGHT(N2966,LEN(N2966)-SEARCH("/",N2966,1))</f>
        <v>plays</v>
      </c>
      <c r="S2966" s="15">
        <f t="shared" si="92"/>
        <v>41827.909942129627</v>
      </c>
      <c r="T2966" s="15">
        <f t="shared" si="93"/>
        <v>41857.897222222222</v>
      </c>
    </row>
    <row r="2967" spans="1:20" ht="60" x14ac:dyDescent="0.25">
      <c r="A2967">
        <v>2965</v>
      </c>
      <c r="B2967" s="3" t="s">
        <v>6018</v>
      </c>
      <c r="C2967" s="3" t="s">
        <v>6019</v>
      </c>
      <c r="D2967" s="12">
        <v>1500</v>
      </c>
      <c r="E2967" s="12">
        <v>1635</v>
      </c>
      <c r="F2967" t="s">
        <v>16</v>
      </c>
      <c r="G2967" t="s">
        <v>17</v>
      </c>
      <c r="H2967" t="s">
        <v>18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1086</v>
      </c>
      <c r="O2967" s="8">
        <f>E2967/D2967*100</f>
        <v>109.00000000000001</v>
      </c>
      <c r="P2967" s="12">
        <f>E2967/L2967</f>
        <v>41.92307692307692</v>
      </c>
      <c r="Q2967" t="str">
        <f>LEFT(N2967,SEARCH("/",N2967,1)-1)</f>
        <v>theater</v>
      </c>
      <c r="R2967" t="str">
        <f>RIGHT(N2967,LEN(N2967)-SEARCH("/",N2967,1))</f>
        <v>plays</v>
      </c>
      <c r="S2967" s="15">
        <f t="shared" si="92"/>
        <v>42162.729548611111</v>
      </c>
      <c r="T2967" s="15">
        <f t="shared" si="93"/>
        <v>42192.729548611111</v>
      </c>
    </row>
    <row r="2968" spans="1:20" ht="60" x14ac:dyDescent="0.25">
      <c r="A2968">
        <v>2966</v>
      </c>
      <c r="B2968" s="3" t="s">
        <v>6020</v>
      </c>
      <c r="C2968" s="3" t="s">
        <v>6021</v>
      </c>
      <c r="D2968" s="12">
        <v>10000</v>
      </c>
      <c r="E2968" s="12">
        <v>11363</v>
      </c>
      <c r="F2968" t="s">
        <v>16</v>
      </c>
      <c r="G2968" t="s">
        <v>17</v>
      </c>
      <c r="H2968" t="s">
        <v>18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1086</v>
      </c>
      <c r="O2968" s="8">
        <f>E2968/D2968*100</f>
        <v>113.63000000000001</v>
      </c>
      <c r="P2968" s="12">
        <f>E2968/L2968</f>
        <v>88.7734375</v>
      </c>
      <c r="Q2968" t="str">
        <f>LEFT(N2968,SEARCH("/",N2968,1)-1)</f>
        <v>theater</v>
      </c>
      <c r="R2968" t="str">
        <f>RIGHT(N2968,LEN(N2968)-SEARCH("/",N2968,1))</f>
        <v>plays</v>
      </c>
      <c r="S2968" s="15">
        <f t="shared" si="92"/>
        <v>42233.738564814819</v>
      </c>
      <c r="T2968" s="15">
        <f t="shared" si="93"/>
        <v>42263.738564814819</v>
      </c>
    </row>
    <row r="2969" spans="1:20" ht="45" x14ac:dyDescent="0.25">
      <c r="A2969">
        <v>2967</v>
      </c>
      <c r="B2969" s="3" t="s">
        <v>6022</v>
      </c>
      <c r="C2969" s="3" t="s">
        <v>6023</v>
      </c>
      <c r="D2969" s="12">
        <v>5000</v>
      </c>
      <c r="E2969" s="12">
        <v>5696</v>
      </c>
      <c r="F2969" t="s">
        <v>16</v>
      </c>
      <c r="G2969" t="s">
        <v>17</v>
      </c>
      <c r="H2969" t="s">
        <v>18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1086</v>
      </c>
      <c r="O2969" s="8">
        <f>E2969/D2969*100</f>
        <v>113.92</v>
      </c>
      <c r="P2969" s="12">
        <f>E2969/L2969</f>
        <v>80.225352112676063</v>
      </c>
      <c r="Q2969" t="str">
        <f>LEFT(N2969,SEARCH("/",N2969,1)-1)</f>
        <v>theater</v>
      </c>
      <c r="R2969" t="str">
        <f>RIGHT(N2969,LEN(N2969)-SEARCH("/",N2969,1))</f>
        <v>plays</v>
      </c>
      <c r="S2969" s="15">
        <f t="shared" si="92"/>
        <v>42042.197824074072</v>
      </c>
      <c r="T2969" s="15">
        <f t="shared" si="93"/>
        <v>42072.156157407408</v>
      </c>
    </row>
    <row r="2970" spans="1:20" ht="30" x14ac:dyDescent="0.25">
      <c r="A2970">
        <v>2968</v>
      </c>
      <c r="B2970" s="3" t="s">
        <v>6024</v>
      </c>
      <c r="C2970" s="3" t="s">
        <v>6025</v>
      </c>
      <c r="D2970" s="12">
        <v>3500</v>
      </c>
      <c r="E2970" s="12">
        <v>3710</v>
      </c>
      <c r="F2970" t="s">
        <v>16</v>
      </c>
      <c r="G2970" t="s">
        <v>17</v>
      </c>
      <c r="H2970" t="s">
        <v>18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1086</v>
      </c>
      <c r="O2970" s="8">
        <f>E2970/D2970*100</f>
        <v>106</v>
      </c>
      <c r="P2970" s="12">
        <f>E2970/L2970</f>
        <v>78.936170212765958</v>
      </c>
      <c r="Q2970" t="str">
        <f>LEFT(N2970,SEARCH("/",N2970,1)-1)</f>
        <v>theater</v>
      </c>
      <c r="R2970" t="str">
        <f>RIGHT(N2970,LEN(N2970)-SEARCH("/",N2970,1))</f>
        <v>plays</v>
      </c>
      <c r="S2970" s="15">
        <f t="shared" si="92"/>
        <v>42585.523842592593</v>
      </c>
      <c r="T2970" s="15">
        <f t="shared" si="93"/>
        <v>42599.165972222225</v>
      </c>
    </row>
    <row r="2971" spans="1:20" ht="60" x14ac:dyDescent="0.25">
      <c r="A2971">
        <v>2969</v>
      </c>
      <c r="B2971" s="3" t="s">
        <v>6026</v>
      </c>
      <c r="C2971" s="3" t="s">
        <v>6027</v>
      </c>
      <c r="D2971" s="12">
        <v>1000</v>
      </c>
      <c r="E2971" s="12">
        <v>1625</v>
      </c>
      <c r="F2971" t="s">
        <v>16</v>
      </c>
      <c r="G2971" t="s">
        <v>159</v>
      </c>
      <c r="H2971" t="s">
        <v>160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1086</v>
      </c>
      <c r="O2971" s="8">
        <f>E2971/D2971*100</f>
        <v>162.5</v>
      </c>
      <c r="P2971" s="12">
        <f>E2971/L2971</f>
        <v>95.588235294117652</v>
      </c>
      <c r="Q2971" t="str">
        <f>LEFT(N2971,SEARCH("/",N2971,1)-1)</f>
        <v>theater</v>
      </c>
      <c r="R2971" t="str">
        <f>RIGHT(N2971,LEN(N2971)-SEARCH("/",N2971,1))</f>
        <v>plays</v>
      </c>
      <c r="S2971" s="15">
        <f t="shared" si="92"/>
        <v>42097.786493055552</v>
      </c>
      <c r="T2971" s="15">
        <f t="shared" si="93"/>
        <v>42127.952083333337</v>
      </c>
    </row>
    <row r="2972" spans="1:20" ht="45" x14ac:dyDescent="0.25">
      <c r="A2972">
        <v>2970</v>
      </c>
      <c r="B2972" s="3" t="s">
        <v>6028</v>
      </c>
      <c r="C2972" s="3" t="s">
        <v>6029</v>
      </c>
      <c r="D2972" s="12">
        <v>6000</v>
      </c>
      <c r="E2972" s="12">
        <v>6360</v>
      </c>
      <c r="F2972" t="s">
        <v>16</v>
      </c>
      <c r="G2972" t="s">
        <v>17</v>
      </c>
      <c r="H2972" t="s">
        <v>18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1086</v>
      </c>
      <c r="O2972" s="8">
        <f>E2972/D2972*100</f>
        <v>106</v>
      </c>
      <c r="P2972" s="12">
        <f>E2972/L2972</f>
        <v>69.890109890109883</v>
      </c>
      <c r="Q2972" t="str">
        <f>LEFT(N2972,SEARCH("/",N2972,1)-1)</f>
        <v>theater</v>
      </c>
      <c r="R2972" t="str">
        <f>RIGHT(N2972,LEN(N2972)-SEARCH("/",N2972,1))</f>
        <v>plays</v>
      </c>
      <c r="S2972" s="15">
        <f t="shared" si="92"/>
        <v>41808.669571759259</v>
      </c>
      <c r="T2972" s="15">
        <f t="shared" si="93"/>
        <v>41838.669571759259</v>
      </c>
    </row>
    <row r="2973" spans="1:20" ht="60" x14ac:dyDescent="0.25">
      <c r="A2973">
        <v>2971</v>
      </c>
      <c r="B2973" s="3" t="s">
        <v>6030</v>
      </c>
      <c r="C2973" s="3" t="s">
        <v>6031</v>
      </c>
      <c r="D2973" s="12">
        <v>3200</v>
      </c>
      <c r="E2973" s="12">
        <v>3205</v>
      </c>
      <c r="F2973" t="s">
        <v>16</v>
      </c>
      <c r="G2973" t="s">
        <v>17</v>
      </c>
      <c r="H2973" t="s">
        <v>18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1086</v>
      </c>
      <c r="O2973" s="8">
        <f>E2973/D2973*100</f>
        <v>100.15624999999999</v>
      </c>
      <c r="P2973" s="12">
        <f>E2973/L2973</f>
        <v>74.534883720930239</v>
      </c>
      <c r="Q2973" t="str">
        <f>LEFT(N2973,SEARCH("/",N2973,1)-1)</f>
        <v>theater</v>
      </c>
      <c r="R2973" t="str">
        <f>RIGHT(N2973,LEN(N2973)-SEARCH("/",N2973,1))</f>
        <v>plays</v>
      </c>
      <c r="S2973" s="15">
        <f t="shared" si="92"/>
        <v>41852.658310185187</v>
      </c>
      <c r="T2973" s="15">
        <f t="shared" si="93"/>
        <v>41882.658310185187</v>
      </c>
    </row>
    <row r="2974" spans="1:20" ht="30" x14ac:dyDescent="0.25">
      <c r="A2974">
        <v>2972</v>
      </c>
      <c r="B2974" s="3" t="s">
        <v>6032</v>
      </c>
      <c r="C2974" s="3" t="s">
        <v>6033</v>
      </c>
      <c r="D2974" s="12">
        <v>2000</v>
      </c>
      <c r="E2974" s="12">
        <v>2107</v>
      </c>
      <c r="F2974" t="s">
        <v>16</v>
      </c>
      <c r="G2974" t="s">
        <v>17</v>
      </c>
      <c r="H2974" t="s">
        <v>18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1086</v>
      </c>
      <c r="O2974" s="8">
        <f>E2974/D2974*100</f>
        <v>105.35000000000001</v>
      </c>
      <c r="P2974" s="12">
        <f>E2974/L2974</f>
        <v>123.94117647058823</v>
      </c>
      <c r="Q2974" t="str">
        <f>LEFT(N2974,SEARCH("/",N2974,1)-1)</f>
        <v>theater</v>
      </c>
      <c r="R2974" t="str">
        <f>RIGHT(N2974,LEN(N2974)-SEARCH("/",N2974,1))</f>
        <v>plays</v>
      </c>
      <c r="S2974" s="15">
        <f t="shared" si="92"/>
        <v>42694.110185185185</v>
      </c>
      <c r="T2974" s="15">
        <f t="shared" si="93"/>
        <v>42709.041666666672</v>
      </c>
    </row>
    <row r="2975" spans="1:20" ht="60" x14ac:dyDescent="0.25">
      <c r="A2975">
        <v>2973</v>
      </c>
      <c r="B2975" s="3" t="s">
        <v>6034</v>
      </c>
      <c r="C2975" s="3" t="s">
        <v>6035</v>
      </c>
      <c r="D2975" s="12">
        <v>5000</v>
      </c>
      <c r="E2975" s="12">
        <v>8740</v>
      </c>
      <c r="F2975" t="s">
        <v>16</v>
      </c>
      <c r="G2975" t="s">
        <v>17</v>
      </c>
      <c r="H2975" t="s">
        <v>18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1086</v>
      </c>
      <c r="O2975" s="8">
        <f>E2975/D2975*100</f>
        <v>174.8</v>
      </c>
      <c r="P2975" s="12">
        <f>E2975/L2975</f>
        <v>264.84848484848487</v>
      </c>
      <c r="Q2975" t="str">
        <f>LEFT(N2975,SEARCH("/",N2975,1)-1)</f>
        <v>theater</v>
      </c>
      <c r="R2975" t="str">
        <f>RIGHT(N2975,LEN(N2975)-SEARCH("/",N2975,1))</f>
        <v>plays</v>
      </c>
      <c r="S2975" s="15">
        <f t="shared" si="92"/>
        <v>42341.818379629629</v>
      </c>
      <c r="T2975" s="15">
        <f t="shared" si="93"/>
        <v>42370.166666666672</v>
      </c>
    </row>
    <row r="2976" spans="1:20" ht="60" x14ac:dyDescent="0.25">
      <c r="A2976">
        <v>2974</v>
      </c>
      <c r="B2976" s="3" t="s">
        <v>6036</v>
      </c>
      <c r="C2976" s="3" t="s">
        <v>6037</v>
      </c>
      <c r="D2976" s="12">
        <v>5000</v>
      </c>
      <c r="E2976" s="12">
        <v>5100</v>
      </c>
      <c r="F2976" t="s">
        <v>16</v>
      </c>
      <c r="G2976" t="s">
        <v>17</v>
      </c>
      <c r="H2976" t="s">
        <v>18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1086</v>
      </c>
      <c r="O2976" s="8">
        <f>E2976/D2976*100</f>
        <v>102</v>
      </c>
      <c r="P2976" s="12">
        <f>E2976/L2976</f>
        <v>58.620689655172413</v>
      </c>
      <c r="Q2976" t="str">
        <f>LEFT(N2976,SEARCH("/",N2976,1)-1)</f>
        <v>theater</v>
      </c>
      <c r="R2976" t="str">
        <f>RIGHT(N2976,LEN(N2976)-SEARCH("/",N2976,1))</f>
        <v>plays</v>
      </c>
      <c r="S2976" s="15">
        <f t="shared" si="92"/>
        <v>41880.061006944445</v>
      </c>
      <c r="T2976" s="15">
        <f t="shared" si="93"/>
        <v>41908.065972222219</v>
      </c>
    </row>
    <row r="2977" spans="1:20" ht="60" x14ac:dyDescent="0.25">
      <c r="A2977">
        <v>2975</v>
      </c>
      <c r="B2977" s="3" t="s">
        <v>6038</v>
      </c>
      <c r="C2977" s="3" t="s">
        <v>6039</v>
      </c>
      <c r="D2977" s="12">
        <v>8000</v>
      </c>
      <c r="E2977" s="12">
        <v>8010</v>
      </c>
      <c r="F2977" t="s">
        <v>16</v>
      </c>
      <c r="G2977" t="s">
        <v>17</v>
      </c>
      <c r="H2977" t="s">
        <v>18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1086</v>
      </c>
      <c r="O2977" s="8">
        <f>E2977/D2977*100</f>
        <v>100.125</v>
      </c>
      <c r="P2977" s="12">
        <f>E2977/L2977</f>
        <v>70.884955752212392</v>
      </c>
      <c r="Q2977" t="str">
        <f>LEFT(N2977,SEARCH("/",N2977,1)-1)</f>
        <v>theater</v>
      </c>
      <c r="R2977" t="str">
        <f>RIGHT(N2977,LEN(N2977)-SEARCH("/",N2977,1))</f>
        <v>plays</v>
      </c>
      <c r="S2977" s="15">
        <f t="shared" si="92"/>
        <v>41941.683865740742</v>
      </c>
      <c r="T2977" s="15">
        <f t="shared" si="93"/>
        <v>41970.125</v>
      </c>
    </row>
    <row r="2978" spans="1:20" ht="45" x14ac:dyDescent="0.25">
      <c r="A2978">
        <v>2976</v>
      </c>
      <c r="B2978" s="3" t="s">
        <v>6040</v>
      </c>
      <c r="C2978" s="3" t="s">
        <v>6041</v>
      </c>
      <c r="D2978" s="12">
        <v>70</v>
      </c>
      <c r="E2978" s="12">
        <v>120</v>
      </c>
      <c r="F2978" t="s">
        <v>16</v>
      </c>
      <c r="G2978" t="s">
        <v>24</v>
      </c>
      <c r="H2978" t="s">
        <v>25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1086</v>
      </c>
      <c r="O2978" s="8">
        <f>E2978/D2978*100</f>
        <v>171.42857142857142</v>
      </c>
      <c r="P2978" s="12">
        <f>E2978/L2978</f>
        <v>8.5714285714285712</v>
      </c>
      <c r="Q2978" t="str">
        <f>LEFT(N2978,SEARCH("/",N2978,1)-1)</f>
        <v>theater</v>
      </c>
      <c r="R2978" t="str">
        <f>RIGHT(N2978,LEN(N2978)-SEARCH("/",N2978,1))</f>
        <v>plays</v>
      </c>
      <c r="S2978" s="15">
        <f t="shared" si="92"/>
        <v>42425.730671296296</v>
      </c>
      <c r="T2978" s="15">
        <f t="shared" si="93"/>
        <v>42442.5</v>
      </c>
    </row>
    <row r="2979" spans="1:20" ht="60" x14ac:dyDescent="0.25">
      <c r="A2979">
        <v>2977</v>
      </c>
      <c r="B2979" s="3" t="s">
        <v>6042</v>
      </c>
      <c r="C2979" s="3" t="s">
        <v>6043</v>
      </c>
      <c r="D2979" s="12">
        <v>3000</v>
      </c>
      <c r="E2979" s="12">
        <v>3407</v>
      </c>
      <c r="F2979" t="s">
        <v>16</v>
      </c>
      <c r="G2979" t="s">
        <v>17</v>
      </c>
      <c r="H2979" t="s">
        <v>18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1086</v>
      </c>
      <c r="O2979" s="8">
        <f>E2979/D2979*100</f>
        <v>113.56666666666666</v>
      </c>
      <c r="P2979" s="12">
        <f>E2979/L2979</f>
        <v>113.56666666666666</v>
      </c>
      <c r="Q2979" t="str">
        <f>LEFT(N2979,SEARCH("/",N2979,1)-1)</f>
        <v>theater</v>
      </c>
      <c r="R2979" t="str">
        <f>RIGHT(N2979,LEN(N2979)-SEARCH("/",N2979,1))</f>
        <v>plays</v>
      </c>
      <c r="S2979" s="15">
        <f t="shared" si="92"/>
        <v>42026.88118055556</v>
      </c>
      <c r="T2979" s="15">
        <f t="shared" si="93"/>
        <v>42086.093055555553</v>
      </c>
    </row>
    <row r="2980" spans="1:20" ht="60" x14ac:dyDescent="0.25">
      <c r="A2980">
        <v>2978</v>
      </c>
      <c r="B2980" s="3" t="s">
        <v>6044</v>
      </c>
      <c r="C2980" s="3" t="s">
        <v>6045</v>
      </c>
      <c r="D2980" s="12">
        <v>750</v>
      </c>
      <c r="E2980" s="12">
        <v>971</v>
      </c>
      <c r="F2980" t="s">
        <v>16</v>
      </c>
      <c r="G2980" t="s">
        <v>17</v>
      </c>
      <c r="H2980" t="s">
        <v>18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1086</v>
      </c>
      <c r="O2980" s="8">
        <f>E2980/D2980*100</f>
        <v>129.46666666666667</v>
      </c>
      <c r="P2980" s="12">
        <f>E2980/L2980</f>
        <v>60.6875</v>
      </c>
      <c r="Q2980" t="str">
        <f>LEFT(N2980,SEARCH("/",N2980,1)-1)</f>
        <v>theater</v>
      </c>
      <c r="R2980" t="str">
        <f>RIGHT(N2980,LEN(N2980)-SEARCH("/",N2980,1))</f>
        <v>plays</v>
      </c>
      <c r="S2980" s="15">
        <f t="shared" si="92"/>
        <v>41922.640590277777</v>
      </c>
      <c r="T2980" s="15">
        <f t="shared" si="93"/>
        <v>41932.249305555553</v>
      </c>
    </row>
    <row r="2981" spans="1:20" ht="60" x14ac:dyDescent="0.25">
      <c r="A2981">
        <v>2979</v>
      </c>
      <c r="B2981" s="3" t="s">
        <v>6046</v>
      </c>
      <c r="C2981" s="3" t="s">
        <v>6047</v>
      </c>
      <c r="D2981" s="12">
        <v>5000</v>
      </c>
      <c r="E2981" s="12">
        <v>5070</v>
      </c>
      <c r="F2981" t="s">
        <v>16</v>
      </c>
      <c r="G2981" t="s">
        <v>17</v>
      </c>
      <c r="H2981" t="s">
        <v>18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1086</v>
      </c>
      <c r="O2981" s="8">
        <f>E2981/D2981*100</f>
        <v>101.4</v>
      </c>
      <c r="P2981" s="12">
        <f>E2981/L2981</f>
        <v>110.21739130434783</v>
      </c>
      <c r="Q2981" t="str">
        <f>LEFT(N2981,SEARCH("/",N2981,1)-1)</f>
        <v>theater</v>
      </c>
      <c r="R2981" t="str">
        <f>RIGHT(N2981,LEN(N2981)-SEARCH("/",N2981,1))</f>
        <v>plays</v>
      </c>
      <c r="S2981" s="15">
        <f t="shared" si="92"/>
        <v>41993.824340277773</v>
      </c>
      <c r="T2981" s="15">
        <f t="shared" si="93"/>
        <v>42010.25</v>
      </c>
    </row>
    <row r="2982" spans="1:20" ht="45" x14ac:dyDescent="0.25">
      <c r="A2982">
        <v>2980</v>
      </c>
      <c r="B2982" s="3" t="s">
        <v>6048</v>
      </c>
      <c r="C2982" s="3" t="s">
        <v>6049</v>
      </c>
      <c r="D2982" s="12">
        <v>3000</v>
      </c>
      <c r="E2982" s="12">
        <v>3275</v>
      </c>
      <c r="F2982" t="s">
        <v>16</v>
      </c>
      <c r="G2982" t="s">
        <v>17</v>
      </c>
      <c r="H2982" t="s">
        <v>18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1086</v>
      </c>
      <c r="O2982" s="8">
        <f>E2982/D2982*100</f>
        <v>109.16666666666666</v>
      </c>
      <c r="P2982" s="12">
        <f>E2982/L2982</f>
        <v>136.45833333333334</v>
      </c>
      <c r="Q2982" t="str">
        <f>LEFT(N2982,SEARCH("/",N2982,1)-1)</f>
        <v>theater</v>
      </c>
      <c r="R2982" t="str">
        <f>RIGHT(N2982,LEN(N2982)-SEARCH("/",N2982,1))</f>
        <v>plays</v>
      </c>
      <c r="S2982" s="15">
        <f t="shared" si="92"/>
        <v>42219.915856481486</v>
      </c>
      <c r="T2982" s="15">
        <f t="shared" si="93"/>
        <v>42240.083333333328</v>
      </c>
    </row>
    <row r="2983" spans="1:20" ht="60" x14ac:dyDescent="0.25">
      <c r="A2983">
        <v>2981</v>
      </c>
      <c r="B2983" s="3" t="s">
        <v>6050</v>
      </c>
      <c r="C2983" s="3" t="s">
        <v>6051</v>
      </c>
      <c r="D2983" s="12">
        <v>4000</v>
      </c>
      <c r="E2983" s="12">
        <v>5157</v>
      </c>
      <c r="F2983" t="s">
        <v>16</v>
      </c>
      <c r="G2983" t="s">
        <v>2455</v>
      </c>
      <c r="H2983" t="s">
        <v>55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5489</v>
      </c>
      <c r="O2983" s="8">
        <f>E2983/D2983*100</f>
        <v>128.92500000000001</v>
      </c>
      <c r="P2983" s="12">
        <f>E2983/L2983</f>
        <v>53.164948453608247</v>
      </c>
      <c r="Q2983" t="str">
        <f>LEFT(N2983,SEARCH("/",N2983,1)-1)</f>
        <v>theater</v>
      </c>
      <c r="R2983" t="str">
        <f>RIGHT(N2983,LEN(N2983)-SEARCH("/",N2983,1))</f>
        <v>spaces</v>
      </c>
      <c r="S2983" s="15">
        <f t="shared" si="92"/>
        <v>42225.559675925921</v>
      </c>
      <c r="T2983" s="15">
        <f t="shared" si="93"/>
        <v>42270.559675925921</v>
      </c>
    </row>
    <row r="2984" spans="1:20" ht="45" x14ac:dyDescent="0.25">
      <c r="A2984">
        <v>2982</v>
      </c>
      <c r="B2984" s="3" t="s">
        <v>6052</v>
      </c>
      <c r="C2984" s="3" t="s">
        <v>6053</v>
      </c>
      <c r="D2984" s="12">
        <v>5000</v>
      </c>
      <c r="E2984" s="12">
        <v>5103</v>
      </c>
      <c r="F2984" t="s">
        <v>16</v>
      </c>
      <c r="G2984" t="s">
        <v>24</v>
      </c>
      <c r="H2984" t="s">
        <v>25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5489</v>
      </c>
      <c r="O2984" s="8">
        <f>E2984/D2984*100</f>
        <v>102.06</v>
      </c>
      <c r="P2984" s="12">
        <f>E2984/L2984</f>
        <v>86.491525423728817</v>
      </c>
      <c r="Q2984" t="str">
        <f>LEFT(N2984,SEARCH("/",N2984,1)-1)</f>
        <v>theater</v>
      </c>
      <c r="R2984" t="str">
        <f>RIGHT(N2984,LEN(N2984)-SEARCH("/",N2984,1))</f>
        <v>spaces</v>
      </c>
      <c r="S2984" s="15">
        <f t="shared" si="92"/>
        <v>42381.686840277776</v>
      </c>
      <c r="T2984" s="15">
        <f t="shared" si="93"/>
        <v>42411.686840277776</v>
      </c>
    </row>
    <row r="2985" spans="1:20" ht="45" x14ac:dyDescent="0.25">
      <c r="A2985">
        <v>2983</v>
      </c>
      <c r="B2985" s="3" t="s">
        <v>6054</v>
      </c>
      <c r="C2985" s="3" t="s">
        <v>6055</v>
      </c>
      <c r="D2985" s="12">
        <v>116000</v>
      </c>
      <c r="E2985" s="12">
        <v>169985.91</v>
      </c>
      <c r="F2985" t="s">
        <v>16</v>
      </c>
      <c r="G2985" t="s">
        <v>17</v>
      </c>
      <c r="H2985" t="s">
        <v>18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5489</v>
      </c>
      <c r="O2985" s="8">
        <f>E2985/D2985*100</f>
        <v>146.53957758620692</v>
      </c>
      <c r="P2985" s="12">
        <f>E2985/L2985</f>
        <v>155.23827397260274</v>
      </c>
      <c r="Q2985" t="str">
        <f>LEFT(N2985,SEARCH("/",N2985,1)-1)</f>
        <v>theater</v>
      </c>
      <c r="R2985" t="str">
        <f>RIGHT(N2985,LEN(N2985)-SEARCH("/",N2985,1))</f>
        <v>spaces</v>
      </c>
      <c r="S2985" s="15">
        <f t="shared" si="92"/>
        <v>41894.632361111115</v>
      </c>
      <c r="T2985" s="15">
        <f t="shared" si="93"/>
        <v>41954.674027777779</v>
      </c>
    </row>
    <row r="2986" spans="1:20" ht="60" x14ac:dyDescent="0.25">
      <c r="A2986">
        <v>2984</v>
      </c>
      <c r="B2986" s="3" t="s">
        <v>6056</v>
      </c>
      <c r="C2986" s="3" t="s">
        <v>6057</v>
      </c>
      <c r="D2986" s="12">
        <v>25000</v>
      </c>
      <c r="E2986" s="12">
        <v>25088</v>
      </c>
      <c r="F2986" t="s">
        <v>16</v>
      </c>
      <c r="G2986" t="s">
        <v>17</v>
      </c>
      <c r="H2986" t="s">
        <v>18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5489</v>
      </c>
      <c r="O2986" s="8">
        <f>E2986/D2986*100</f>
        <v>100.352</v>
      </c>
      <c r="P2986" s="12">
        <f>E2986/L2986</f>
        <v>115.08256880733946</v>
      </c>
      <c r="Q2986" t="str">
        <f>LEFT(N2986,SEARCH("/",N2986,1)-1)</f>
        <v>theater</v>
      </c>
      <c r="R2986" t="str">
        <f>RIGHT(N2986,LEN(N2986)-SEARCH("/",N2986,1))</f>
        <v>spaces</v>
      </c>
      <c r="S2986" s="15">
        <f t="shared" si="92"/>
        <v>42576.278715277775</v>
      </c>
      <c r="T2986" s="15">
        <f t="shared" si="93"/>
        <v>42606.278715277775</v>
      </c>
    </row>
    <row r="2987" spans="1:20" ht="60" x14ac:dyDescent="0.25">
      <c r="A2987">
        <v>2985</v>
      </c>
      <c r="B2987" s="3" t="s">
        <v>6058</v>
      </c>
      <c r="C2987" s="3" t="s">
        <v>6059</v>
      </c>
      <c r="D2987" s="12">
        <v>10000</v>
      </c>
      <c r="E2987" s="12">
        <v>12165</v>
      </c>
      <c r="F2987" t="s">
        <v>16</v>
      </c>
      <c r="G2987" t="s">
        <v>80</v>
      </c>
      <c r="H2987" t="s">
        <v>81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5489</v>
      </c>
      <c r="O2987" s="8">
        <f>E2987/D2987*100</f>
        <v>121.64999999999999</v>
      </c>
      <c r="P2987" s="12">
        <f>E2987/L2987</f>
        <v>109.5945945945946</v>
      </c>
      <c r="Q2987" t="str">
        <f>LEFT(N2987,SEARCH("/",N2987,1)-1)</f>
        <v>theater</v>
      </c>
      <c r="R2987" t="str">
        <f>RIGHT(N2987,LEN(N2987)-SEARCH("/",N2987,1))</f>
        <v>spaces</v>
      </c>
      <c r="S2987" s="15">
        <f t="shared" si="92"/>
        <v>42654.973703703698</v>
      </c>
      <c r="T2987" s="15">
        <f t="shared" si="93"/>
        <v>42674.166666666672</v>
      </c>
    </row>
    <row r="2988" spans="1:20" ht="45" x14ac:dyDescent="0.25">
      <c r="A2988">
        <v>2986</v>
      </c>
      <c r="B2988" s="3" t="s">
        <v>6060</v>
      </c>
      <c r="C2988" s="3" t="s">
        <v>6061</v>
      </c>
      <c r="D2988" s="12">
        <v>2400</v>
      </c>
      <c r="E2988" s="12">
        <v>2532</v>
      </c>
      <c r="F2988" t="s">
        <v>16</v>
      </c>
      <c r="G2988" t="s">
        <v>24</v>
      </c>
      <c r="H2988" t="s">
        <v>25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5489</v>
      </c>
      <c r="O2988" s="8">
        <f>E2988/D2988*100</f>
        <v>105.5</v>
      </c>
      <c r="P2988" s="12">
        <f>E2988/L2988</f>
        <v>45.214285714285715</v>
      </c>
      <c r="Q2988" t="str">
        <f>LEFT(N2988,SEARCH("/",N2988,1)-1)</f>
        <v>theater</v>
      </c>
      <c r="R2988" t="str">
        <f>RIGHT(N2988,LEN(N2988)-SEARCH("/",N2988,1))</f>
        <v>spaces</v>
      </c>
      <c r="S2988" s="15">
        <f t="shared" si="92"/>
        <v>42431.500069444446</v>
      </c>
      <c r="T2988" s="15">
        <f t="shared" si="93"/>
        <v>42491.458402777775</v>
      </c>
    </row>
    <row r="2989" spans="1:20" ht="60" x14ac:dyDescent="0.25">
      <c r="A2989">
        <v>2987</v>
      </c>
      <c r="B2989" s="3" t="s">
        <v>6062</v>
      </c>
      <c r="C2989" s="3" t="s">
        <v>6063</v>
      </c>
      <c r="D2989" s="12">
        <v>25000</v>
      </c>
      <c r="E2989" s="12">
        <v>27600.2</v>
      </c>
      <c r="F2989" t="s">
        <v>16</v>
      </c>
      <c r="G2989" t="s">
        <v>17</v>
      </c>
      <c r="H2989" t="s">
        <v>18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5489</v>
      </c>
      <c r="O2989" s="8">
        <f>E2989/D2989*100</f>
        <v>110.4008</v>
      </c>
      <c r="P2989" s="12">
        <f>E2989/L2989</f>
        <v>104.15169811320754</v>
      </c>
      <c r="Q2989" t="str">
        <f>LEFT(N2989,SEARCH("/",N2989,1)-1)</f>
        <v>theater</v>
      </c>
      <c r="R2989" t="str">
        <f>RIGHT(N2989,LEN(N2989)-SEARCH("/",N2989,1))</f>
        <v>spaces</v>
      </c>
      <c r="S2989" s="15">
        <f t="shared" si="92"/>
        <v>42627.307303240741</v>
      </c>
      <c r="T2989" s="15">
        <f t="shared" si="93"/>
        <v>42656</v>
      </c>
    </row>
    <row r="2990" spans="1:20" ht="60" x14ac:dyDescent="0.25">
      <c r="A2990">
        <v>2988</v>
      </c>
      <c r="B2990" s="3" t="s">
        <v>6064</v>
      </c>
      <c r="C2990" s="3" t="s">
        <v>6065</v>
      </c>
      <c r="D2990" s="12">
        <v>1000</v>
      </c>
      <c r="E2990" s="12">
        <v>1000</v>
      </c>
      <c r="F2990" t="s">
        <v>16</v>
      </c>
      <c r="G2990" t="s">
        <v>24</v>
      </c>
      <c r="H2990" t="s">
        <v>25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5489</v>
      </c>
      <c r="O2990" s="8">
        <f>E2990/D2990*100</f>
        <v>100</v>
      </c>
      <c r="P2990" s="12">
        <f>E2990/L2990</f>
        <v>35.714285714285715</v>
      </c>
      <c r="Q2990" t="str">
        <f>LEFT(N2990,SEARCH("/",N2990,1)-1)</f>
        <v>theater</v>
      </c>
      <c r="R2990" t="str">
        <f>RIGHT(N2990,LEN(N2990)-SEARCH("/",N2990,1))</f>
        <v>spaces</v>
      </c>
      <c r="S2990" s="15">
        <f t="shared" si="92"/>
        <v>42511.362048611118</v>
      </c>
      <c r="T2990" s="15">
        <f t="shared" si="93"/>
        <v>42541.362048611118</v>
      </c>
    </row>
    <row r="2991" spans="1:20" x14ac:dyDescent="0.25">
      <c r="A2991">
        <v>2989</v>
      </c>
      <c r="B2991" s="3" t="s">
        <v>6066</v>
      </c>
      <c r="C2991" s="3" t="s">
        <v>6067</v>
      </c>
      <c r="D2991" s="12">
        <v>20000</v>
      </c>
      <c r="E2991" s="12">
        <v>35307</v>
      </c>
      <c r="F2991" t="s">
        <v>16</v>
      </c>
      <c r="G2991" t="s">
        <v>17</v>
      </c>
      <c r="H2991" t="s">
        <v>18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5489</v>
      </c>
      <c r="O2991" s="8">
        <f>E2991/D2991*100</f>
        <v>176.535</v>
      </c>
      <c r="P2991" s="12">
        <f>E2991/L2991</f>
        <v>96.997252747252745</v>
      </c>
      <c r="Q2991" t="str">
        <f>LEFT(N2991,SEARCH("/",N2991,1)-1)</f>
        <v>theater</v>
      </c>
      <c r="R2991" t="str">
        <f>RIGHT(N2991,LEN(N2991)-SEARCH("/",N2991,1))</f>
        <v>spaces</v>
      </c>
      <c r="S2991" s="15">
        <f t="shared" si="92"/>
        <v>42337.02039351852</v>
      </c>
      <c r="T2991" s="15">
        <f t="shared" si="93"/>
        <v>42359.207638888889</v>
      </c>
    </row>
    <row r="2992" spans="1:20" ht="60" x14ac:dyDescent="0.25">
      <c r="A2992">
        <v>2990</v>
      </c>
      <c r="B2992" s="3" t="s">
        <v>6068</v>
      </c>
      <c r="C2992" s="3" t="s">
        <v>6069</v>
      </c>
      <c r="D2992" s="12">
        <v>10000</v>
      </c>
      <c r="E2992" s="12">
        <v>10000</v>
      </c>
      <c r="F2992" t="s">
        <v>16</v>
      </c>
      <c r="G2992" t="s">
        <v>17</v>
      </c>
      <c r="H2992" t="s">
        <v>18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5489</v>
      </c>
      <c r="O2992" s="8">
        <f>E2992/D2992*100</f>
        <v>100</v>
      </c>
      <c r="P2992" s="12">
        <f>E2992/L2992</f>
        <v>370.37037037037038</v>
      </c>
      <c r="Q2992" t="str">
        <f>LEFT(N2992,SEARCH("/",N2992,1)-1)</f>
        <v>theater</v>
      </c>
      <c r="R2992" t="str">
        <f>RIGHT(N2992,LEN(N2992)-SEARCH("/",N2992,1))</f>
        <v>spaces</v>
      </c>
      <c r="S2992" s="15">
        <f t="shared" si="92"/>
        <v>42341.57430555555</v>
      </c>
      <c r="T2992" s="15">
        <f t="shared" si="93"/>
        <v>42376.57430555555</v>
      </c>
    </row>
    <row r="2993" spans="1:20" ht="60" x14ac:dyDescent="0.25">
      <c r="A2993">
        <v>2991</v>
      </c>
      <c r="B2993" s="3" t="s">
        <v>6070</v>
      </c>
      <c r="C2993" s="3" t="s">
        <v>6071</v>
      </c>
      <c r="D2993" s="12">
        <v>8500</v>
      </c>
      <c r="E2993" s="12">
        <v>8780</v>
      </c>
      <c r="F2993" t="s">
        <v>16</v>
      </c>
      <c r="G2993" t="s">
        <v>17</v>
      </c>
      <c r="H2993" t="s">
        <v>18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5489</v>
      </c>
      <c r="O2993" s="8">
        <f>E2993/D2993*100</f>
        <v>103.29411764705883</v>
      </c>
      <c r="P2993" s="12">
        <f>E2993/L2993</f>
        <v>94.408602150537632</v>
      </c>
      <c r="Q2993" t="str">
        <f>LEFT(N2993,SEARCH("/",N2993,1)-1)</f>
        <v>theater</v>
      </c>
      <c r="R2993" t="str">
        <f>RIGHT(N2993,LEN(N2993)-SEARCH("/",N2993,1))</f>
        <v>spaces</v>
      </c>
      <c r="S2993" s="15">
        <f t="shared" si="92"/>
        <v>42740.837152777778</v>
      </c>
      <c r="T2993" s="15">
        <f t="shared" si="93"/>
        <v>42762.837152777778</v>
      </c>
    </row>
    <row r="2994" spans="1:20" ht="45" x14ac:dyDescent="0.25">
      <c r="A2994">
        <v>2992</v>
      </c>
      <c r="B2994" s="3" t="s">
        <v>6072</v>
      </c>
      <c r="C2994" s="3" t="s">
        <v>6073</v>
      </c>
      <c r="D2994" s="12">
        <v>3000</v>
      </c>
      <c r="E2994" s="12">
        <v>3135</v>
      </c>
      <c r="F2994" t="s">
        <v>16</v>
      </c>
      <c r="G2994" t="s">
        <v>17</v>
      </c>
      <c r="H2994" t="s">
        <v>18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5489</v>
      </c>
      <c r="O2994" s="8">
        <f>E2994/D2994*100</f>
        <v>104.5</v>
      </c>
      <c r="P2994" s="12">
        <f>E2994/L2994</f>
        <v>48.984375</v>
      </c>
      <c r="Q2994" t="str">
        <f>LEFT(N2994,SEARCH("/",N2994,1)-1)</f>
        <v>theater</v>
      </c>
      <c r="R2994" t="str">
        <f>RIGHT(N2994,LEN(N2994)-SEARCH("/",N2994,1))</f>
        <v>spaces</v>
      </c>
      <c r="S2994" s="15">
        <f t="shared" si="92"/>
        <v>42622.767476851848</v>
      </c>
      <c r="T2994" s="15">
        <f t="shared" si="93"/>
        <v>42652.767476851848</v>
      </c>
    </row>
    <row r="2995" spans="1:20" x14ac:dyDescent="0.25">
      <c r="A2995">
        <v>2993</v>
      </c>
      <c r="B2995" s="3" t="s">
        <v>6074</v>
      </c>
      <c r="C2995" s="3" t="s">
        <v>6075</v>
      </c>
      <c r="D2995" s="12">
        <v>1000</v>
      </c>
      <c r="E2995" s="12">
        <v>1003</v>
      </c>
      <c r="F2995" t="s">
        <v>16</v>
      </c>
      <c r="G2995" t="s">
        <v>17</v>
      </c>
      <c r="H2995" t="s">
        <v>18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5489</v>
      </c>
      <c r="O2995" s="8">
        <f>E2995/D2995*100</f>
        <v>100.29999999999998</v>
      </c>
      <c r="P2995" s="12">
        <f>E2995/L2995</f>
        <v>45.590909090909093</v>
      </c>
      <c r="Q2995" t="str">
        <f>LEFT(N2995,SEARCH("/",N2995,1)-1)</f>
        <v>theater</v>
      </c>
      <c r="R2995" t="str">
        <f>RIGHT(N2995,LEN(N2995)-SEARCH("/",N2995,1))</f>
        <v>spaces</v>
      </c>
      <c r="S2995" s="15">
        <f t="shared" si="92"/>
        <v>42390.838738425926</v>
      </c>
      <c r="T2995" s="15">
        <f t="shared" si="93"/>
        <v>42420.838738425926</v>
      </c>
    </row>
    <row r="2996" spans="1:20" ht="45" x14ac:dyDescent="0.25">
      <c r="A2996">
        <v>2994</v>
      </c>
      <c r="B2996" s="3" t="s">
        <v>6076</v>
      </c>
      <c r="C2996" s="3" t="s">
        <v>6077</v>
      </c>
      <c r="D2996" s="12">
        <v>300</v>
      </c>
      <c r="E2996" s="12">
        <v>1373.24</v>
      </c>
      <c r="F2996" t="s">
        <v>16</v>
      </c>
      <c r="G2996" t="s">
        <v>24</v>
      </c>
      <c r="H2996" t="s">
        <v>25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5489</v>
      </c>
      <c r="O2996" s="8">
        <f>E2996/D2996*100</f>
        <v>457.74666666666673</v>
      </c>
      <c r="P2996" s="12">
        <f>E2996/L2996</f>
        <v>23.275254237288134</v>
      </c>
      <c r="Q2996" t="str">
        <f>LEFT(N2996,SEARCH("/",N2996,1)-1)</f>
        <v>theater</v>
      </c>
      <c r="R2996" t="str">
        <f>RIGHT(N2996,LEN(N2996)-SEARCH("/",N2996,1))</f>
        <v>spaces</v>
      </c>
      <c r="S2996" s="15">
        <f t="shared" si="92"/>
        <v>41885.478842592594</v>
      </c>
      <c r="T2996" s="15">
        <f t="shared" si="93"/>
        <v>41915.478842592594</v>
      </c>
    </row>
    <row r="2997" spans="1:20" ht="60" x14ac:dyDescent="0.25">
      <c r="A2997">
        <v>2995</v>
      </c>
      <c r="B2997" s="3" t="s">
        <v>6078</v>
      </c>
      <c r="C2997" s="3" t="s">
        <v>6079</v>
      </c>
      <c r="D2997" s="12">
        <v>15000</v>
      </c>
      <c r="E2997" s="12">
        <v>15744</v>
      </c>
      <c r="F2997" t="s">
        <v>16</v>
      </c>
      <c r="G2997" t="s">
        <v>17</v>
      </c>
      <c r="H2997" t="s">
        <v>18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5489</v>
      </c>
      <c r="O2997" s="8">
        <f>E2997/D2997*100</f>
        <v>104.96000000000001</v>
      </c>
      <c r="P2997" s="12">
        <f>E2997/L2997</f>
        <v>63.2289156626506</v>
      </c>
      <c r="Q2997" t="str">
        <f>LEFT(N2997,SEARCH("/",N2997,1)-1)</f>
        <v>theater</v>
      </c>
      <c r="R2997" t="str">
        <f>RIGHT(N2997,LEN(N2997)-SEARCH("/",N2997,1))</f>
        <v>spaces</v>
      </c>
      <c r="S2997" s="15">
        <f t="shared" si="92"/>
        <v>42724.665173611109</v>
      </c>
      <c r="T2997" s="15">
        <f t="shared" si="93"/>
        <v>42754.665173611109</v>
      </c>
    </row>
    <row r="2998" spans="1:20" ht="45" x14ac:dyDescent="0.25">
      <c r="A2998">
        <v>2996</v>
      </c>
      <c r="B2998" s="3" t="s">
        <v>6080</v>
      </c>
      <c r="C2998" s="3" t="s">
        <v>6081</v>
      </c>
      <c r="D2998" s="12">
        <v>35000</v>
      </c>
      <c r="E2998" s="12">
        <v>60180</v>
      </c>
      <c r="F2998" t="s">
        <v>16</v>
      </c>
      <c r="G2998" t="s">
        <v>17</v>
      </c>
      <c r="H2998" t="s">
        <v>18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5489</v>
      </c>
      <c r="O2998" s="8">
        <f>E2998/D2998*100</f>
        <v>171.94285714285715</v>
      </c>
      <c r="P2998" s="12">
        <f>E2998/L2998</f>
        <v>153.5204081632653</v>
      </c>
      <c r="Q2998" t="str">
        <f>LEFT(N2998,SEARCH("/",N2998,1)-1)</f>
        <v>theater</v>
      </c>
      <c r="R2998" t="str">
        <f>RIGHT(N2998,LEN(N2998)-SEARCH("/",N2998,1))</f>
        <v>spaces</v>
      </c>
      <c r="S2998" s="15">
        <f t="shared" si="92"/>
        <v>42090.912500000006</v>
      </c>
      <c r="T2998" s="15">
        <f t="shared" si="93"/>
        <v>42150.912500000006</v>
      </c>
    </row>
    <row r="2999" spans="1:20" ht="60" x14ac:dyDescent="0.25">
      <c r="A2999">
        <v>2997</v>
      </c>
      <c r="B2999" s="3" t="s">
        <v>6082</v>
      </c>
      <c r="C2999" s="3" t="s">
        <v>6083</v>
      </c>
      <c r="D2999" s="12">
        <v>10000</v>
      </c>
      <c r="E2999" s="12">
        <v>10373</v>
      </c>
      <c r="F2999" t="s">
        <v>16</v>
      </c>
      <c r="G2999" t="s">
        <v>17</v>
      </c>
      <c r="H2999" t="s">
        <v>18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5489</v>
      </c>
      <c r="O2999" s="8">
        <f>E2999/D2999*100</f>
        <v>103.73000000000002</v>
      </c>
      <c r="P2999" s="12">
        <f>E2999/L2999</f>
        <v>90.2</v>
      </c>
      <c r="Q2999" t="str">
        <f>LEFT(N2999,SEARCH("/",N2999,1)-1)</f>
        <v>theater</v>
      </c>
      <c r="R2999" t="str">
        <f>RIGHT(N2999,LEN(N2999)-SEARCH("/",N2999,1))</f>
        <v>spaces</v>
      </c>
      <c r="S2999" s="15">
        <f t="shared" si="92"/>
        <v>42775.733715277776</v>
      </c>
      <c r="T2999" s="15">
        <f t="shared" si="93"/>
        <v>42793.207638888889</v>
      </c>
    </row>
    <row r="3000" spans="1:20" ht="60" x14ac:dyDescent="0.25">
      <c r="A3000">
        <v>2998</v>
      </c>
      <c r="B3000" s="3" t="s">
        <v>6084</v>
      </c>
      <c r="C3000" s="3" t="s">
        <v>6085</v>
      </c>
      <c r="D3000" s="12">
        <v>50000</v>
      </c>
      <c r="E3000" s="12">
        <v>51514.5</v>
      </c>
      <c r="F3000" t="s">
        <v>16</v>
      </c>
      <c r="G3000" t="s">
        <v>17</v>
      </c>
      <c r="H3000" t="s">
        <v>18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5489</v>
      </c>
      <c r="O3000" s="8">
        <f>E3000/D3000*100</f>
        <v>103.029</v>
      </c>
      <c r="P3000" s="12">
        <f>E3000/L3000</f>
        <v>118.97113163972287</v>
      </c>
      <c r="Q3000" t="str">
        <f>LEFT(N3000,SEARCH("/",N3000,1)-1)</f>
        <v>theater</v>
      </c>
      <c r="R3000" t="str">
        <f>RIGHT(N3000,LEN(N3000)-SEARCH("/",N3000,1))</f>
        <v>spaces</v>
      </c>
      <c r="S3000" s="15">
        <f t="shared" si="92"/>
        <v>41778.193622685183</v>
      </c>
      <c r="T3000" s="15">
        <f t="shared" si="93"/>
        <v>41806.184027777781</v>
      </c>
    </row>
    <row r="3001" spans="1:20" ht="60" x14ac:dyDescent="0.25">
      <c r="A3001">
        <v>2999</v>
      </c>
      <c r="B3001" s="3" t="s">
        <v>6086</v>
      </c>
      <c r="C3001" s="3" t="s">
        <v>6087</v>
      </c>
      <c r="D3001" s="12">
        <v>1350</v>
      </c>
      <c r="E3001" s="12">
        <v>1605</v>
      </c>
      <c r="F3001" t="s">
        <v>16</v>
      </c>
      <c r="G3001" t="s">
        <v>17</v>
      </c>
      <c r="H3001" t="s">
        <v>18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5489</v>
      </c>
      <c r="O3001" s="8">
        <f>E3001/D3001*100</f>
        <v>118.88888888888889</v>
      </c>
      <c r="P3001" s="12">
        <f>E3001/L3001</f>
        <v>80.25</v>
      </c>
      <c r="Q3001" t="str">
        <f>LEFT(N3001,SEARCH("/",N3001,1)-1)</f>
        <v>theater</v>
      </c>
      <c r="R3001" t="str">
        <f>RIGHT(N3001,LEN(N3001)-SEARCH("/",N3001,1))</f>
        <v>spaces</v>
      </c>
      <c r="S3001" s="15">
        <f t="shared" si="92"/>
        <v>42780.740277777775</v>
      </c>
      <c r="T3001" s="15">
        <f t="shared" si="93"/>
        <v>42795.083333333328</v>
      </c>
    </row>
    <row r="3002" spans="1:20" ht="60" x14ac:dyDescent="0.25">
      <c r="A3002">
        <v>3000</v>
      </c>
      <c r="B3002" s="3" t="s">
        <v>6088</v>
      </c>
      <c r="C3002" s="3" t="s">
        <v>6089</v>
      </c>
      <c r="D3002" s="12">
        <v>500</v>
      </c>
      <c r="E3002" s="12">
        <v>500</v>
      </c>
      <c r="F3002" t="s">
        <v>16</v>
      </c>
      <c r="G3002" t="s">
        <v>17</v>
      </c>
      <c r="H3002" t="s">
        <v>18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5489</v>
      </c>
      <c r="O3002" s="8">
        <f>E3002/D3002*100</f>
        <v>100</v>
      </c>
      <c r="P3002" s="12">
        <f>E3002/L3002</f>
        <v>62.5</v>
      </c>
      <c r="Q3002" t="str">
        <f>LEFT(N3002,SEARCH("/",N3002,1)-1)</f>
        <v>theater</v>
      </c>
      <c r="R3002" t="str">
        <f>RIGHT(N3002,LEN(N3002)-SEARCH("/",N3002,1))</f>
        <v>spaces</v>
      </c>
      <c r="S3002" s="15">
        <f t="shared" si="92"/>
        <v>42752.827199074076</v>
      </c>
      <c r="T3002" s="15">
        <f t="shared" si="93"/>
        <v>42766.75</v>
      </c>
    </row>
    <row r="3003" spans="1:20" ht="45" x14ac:dyDescent="0.25">
      <c r="A3003">
        <v>3001</v>
      </c>
      <c r="B3003" s="3" t="s">
        <v>6090</v>
      </c>
      <c r="C3003" s="3" t="s">
        <v>6091</v>
      </c>
      <c r="D3003" s="12">
        <v>7214</v>
      </c>
      <c r="E3003" s="12">
        <v>22991.01</v>
      </c>
      <c r="F3003" t="s">
        <v>16</v>
      </c>
      <c r="G3003" t="s">
        <v>17</v>
      </c>
      <c r="H3003" t="s">
        <v>18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5489</v>
      </c>
      <c r="O3003" s="8">
        <f>E3003/D3003*100</f>
        <v>318.69988910451895</v>
      </c>
      <c r="P3003" s="12">
        <f>E3003/L3003</f>
        <v>131.37719999999999</v>
      </c>
      <c r="Q3003" t="str">
        <f>LEFT(N3003,SEARCH("/",N3003,1)-1)</f>
        <v>theater</v>
      </c>
      <c r="R3003" t="str">
        <f>RIGHT(N3003,LEN(N3003)-SEARCH("/",N3003,1))</f>
        <v>spaces</v>
      </c>
      <c r="S3003" s="15">
        <f t="shared" si="92"/>
        <v>42534.895625000005</v>
      </c>
      <c r="T3003" s="15">
        <f t="shared" si="93"/>
        <v>42564.895625000005</v>
      </c>
    </row>
    <row r="3004" spans="1:20" ht="30" x14ac:dyDescent="0.25">
      <c r="A3004">
        <v>3002</v>
      </c>
      <c r="B3004" s="3" t="s">
        <v>6092</v>
      </c>
      <c r="C3004" s="3" t="s">
        <v>6093</v>
      </c>
      <c r="D3004" s="12">
        <v>7000</v>
      </c>
      <c r="E3004" s="12">
        <v>7595.43</v>
      </c>
      <c r="F3004" t="s">
        <v>16</v>
      </c>
      <c r="G3004" t="s">
        <v>17</v>
      </c>
      <c r="H3004" t="s">
        <v>18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5489</v>
      </c>
      <c r="O3004" s="8">
        <f>E3004/D3004*100</f>
        <v>108.50614285714286</v>
      </c>
      <c r="P3004" s="12">
        <f>E3004/L3004</f>
        <v>73.032980769230775</v>
      </c>
      <c r="Q3004" t="str">
        <f>LEFT(N3004,SEARCH("/",N3004,1)-1)</f>
        <v>theater</v>
      </c>
      <c r="R3004" t="str">
        <f>RIGHT(N3004,LEN(N3004)-SEARCH("/",N3004,1))</f>
        <v>spaces</v>
      </c>
      <c r="S3004" s="15">
        <f t="shared" si="92"/>
        <v>41239.83625</v>
      </c>
      <c r="T3004" s="15">
        <f t="shared" si="93"/>
        <v>41269.83625</v>
      </c>
    </row>
    <row r="3005" spans="1:20" ht="60" x14ac:dyDescent="0.25">
      <c r="A3005">
        <v>3003</v>
      </c>
      <c r="B3005" s="3" t="s">
        <v>6094</v>
      </c>
      <c r="C3005" s="3" t="s">
        <v>6095</v>
      </c>
      <c r="D3005" s="12">
        <v>3000</v>
      </c>
      <c r="E3005" s="12">
        <v>3035</v>
      </c>
      <c r="F3005" t="s">
        <v>16</v>
      </c>
      <c r="G3005" t="s">
        <v>17</v>
      </c>
      <c r="H3005" t="s">
        <v>18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5489</v>
      </c>
      <c r="O3005" s="8">
        <f>E3005/D3005*100</f>
        <v>101.16666666666667</v>
      </c>
      <c r="P3005" s="12">
        <f>E3005/L3005</f>
        <v>178.52941176470588</v>
      </c>
      <c r="Q3005" t="str">
        <f>LEFT(N3005,SEARCH("/",N3005,1)-1)</f>
        <v>theater</v>
      </c>
      <c r="R3005" t="str">
        <f>RIGHT(N3005,LEN(N3005)-SEARCH("/",N3005,1))</f>
        <v>spaces</v>
      </c>
      <c r="S3005" s="15">
        <f t="shared" si="92"/>
        <v>42398.849259259259</v>
      </c>
      <c r="T3005" s="15">
        <f t="shared" si="93"/>
        <v>42430.249305555553</v>
      </c>
    </row>
    <row r="3006" spans="1:20" ht="60" x14ac:dyDescent="0.25">
      <c r="A3006">
        <v>3004</v>
      </c>
      <c r="B3006" s="3" t="s">
        <v>6096</v>
      </c>
      <c r="C3006" s="3" t="s">
        <v>6097</v>
      </c>
      <c r="D3006" s="12">
        <v>40000</v>
      </c>
      <c r="E3006" s="12">
        <v>45126</v>
      </c>
      <c r="F3006" t="s">
        <v>16</v>
      </c>
      <c r="G3006" t="s">
        <v>17</v>
      </c>
      <c r="H3006" t="s">
        <v>18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5489</v>
      </c>
      <c r="O3006" s="8">
        <f>E3006/D3006*100</f>
        <v>112.815</v>
      </c>
      <c r="P3006" s="12">
        <f>E3006/L3006</f>
        <v>162.90974729241879</v>
      </c>
      <c r="Q3006" t="str">
        <f>LEFT(N3006,SEARCH("/",N3006,1)-1)</f>
        <v>theater</v>
      </c>
      <c r="R3006" t="str">
        <f>RIGHT(N3006,LEN(N3006)-SEARCH("/",N3006,1))</f>
        <v>spaces</v>
      </c>
      <c r="S3006" s="15">
        <f t="shared" si="92"/>
        <v>41928.881064814814</v>
      </c>
      <c r="T3006" s="15">
        <f t="shared" si="93"/>
        <v>41958.922731481478</v>
      </c>
    </row>
    <row r="3007" spans="1:20" ht="60" x14ac:dyDescent="0.25">
      <c r="A3007">
        <v>3005</v>
      </c>
      <c r="B3007" s="3" t="s">
        <v>6098</v>
      </c>
      <c r="C3007" s="3" t="s">
        <v>6099</v>
      </c>
      <c r="D3007" s="12">
        <v>10600</v>
      </c>
      <c r="E3007" s="12">
        <v>12772.6</v>
      </c>
      <c r="F3007" t="s">
        <v>16</v>
      </c>
      <c r="G3007" t="s">
        <v>17</v>
      </c>
      <c r="H3007" t="s">
        <v>18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5489</v>
      </c>
      <c r="O3007" s="8">
        <f>E3007/D3007*100</f>
        <v>120.49622641509434</v>
      </c>
      <c r="P3007" s="12">
        <f>E3007/L3007</f>
        <v>108.24237288135593</v>
      </c>
      <c r="Q3007" t="str">
        <f>LEFT(N3007,SEARCH("/",N3007,1)-1)</f>
        <v>theater</v>
      </c>
      <c r="R3007" t="str">
        <f>RIGHT(N3007,LEN(N3007)-SEARCH("/",N3007,1))</f>
        <v>spaces</v>
      </c>
      <c r="S3007" s="15">
        <f t="shared" si="92"/>
        <v>41888.674826388888</v>
      </c>
      <c r="T3007" s="15">
        <f t="shared" si="93"/>
        <v>41918.674826388888</v>
      </c>
    </row>
    <row r="3008" spans="1:20" ht="45" x14ac:dyDescent="0.25">
      <c r="A3008">
        <v>3006</v>
      </c>
      <c r="B3008" s="3" t="s">
        <v>6100</v>
      </c>
      <c r="C3008" s="3" t="s">
        <v>6101</v>
      </c>
      <c r="D3008" s="12">
        <v>8000</v>
      </c>
      <c r="E3008" s="12">
        <v>8620</v>
      </c>
      <c r="F3008" t="s">
        <v>16</v>
      </c>
      <c r="G3008" t="s">
        <v>159</v>
      </c>
      <c r="H3008" t="s">
        <v>160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5489</v>
      </c>
      <c r="O3008" s="8">
        <f>E3008/D3008*100</f>
        <v>107.74999999999999</v>
      </c>
      <c r="P3008" s="12">
        <f>E3008/L3008</f>
        <v>88.865979381443296</v>
      </c>
      <c r="Q3008" t="str">
        <f>LEFT(N3008,SEARCH("/",N3008,1)-1)</f>
        <v>theater</v>
      </c>
      <c r="R3008" t="str">
        <f>RIGHT(N3008,LEN(N3008)-SEARCH("/",N3008,1))</f>
        <v>spaces</v>
      </c>
      <c r="S3008" s="15">
        <f t="shared" si="92"/>
        <v>41957.756840277783</v>
      </c>
      <c r="T3008" s="15">
        <f t="shared" si="93"/>
        <v>41987.756840277783</v>
      </c>
    </row>
    <row r="3009" spans="1:20" ht="30" x14ac:dyDescent="0.25">
      <c r="A3009">
        <v>3007</v>
      </c>
      <c r="B3009" s="3" t="s">
        <v>6102</v>
      </c>
      <c r="C3009" s="3" t="s">
        <v>6103</v>
      </c>
      <c r="D3009" s="12">
        <v>600</v>
      </c>
      <c r="E3009" s="12">
        <v>1080</v>
      </c>
      <c r="F3009" t="s">
        <v>16</v>
      </c>
      <c r="G3009" t="s">
        <v>17</v>
      </c>
      <c r="H3009" t="s">
        <v>18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5489</v>
      </c>
      <c r="O3009" s="8">
        <f>E3009/D3009*100</f>
        <v>180</v>
      </c>
      <c r="P3009" s="12">
        <f>E3009/L3009</f>
        <v>54</v>
      </c>
      <c r="Q3009" t="str">
        <f>LEFT(N3009,SEARCH("/",N3009,1)-1)</f>
        <v>theater</v>
      </c>
      <c r="R3009" t="str">
        <f>RIGHT(N3009,LEN(N3009)-SEARCH("/",N3009,1))</f>
        <v>spaces</v>
      </c>
      <c r="S3009" s="15">
        <f t="shared" si="92"/>
        <v>42098.216238425928</v>
      </c>
      <c r="T3009" s="15">
        <f t="shared" si="93"/>
        <v>42119.216238425928</v>
      </c>
    </row>
    <row r="3010" spans="1:20" ht="45" x14ac:dyDescent="0.25">
      <c r="A3010">
        <v>3008</v>
      </c>
      <c r="B3010" s="3" t="s">
        <v>6104</v>
      </c>
      <c r="C3010" s="3" t="s">
        <v>6105</v>
      </c>
      <c r="D3010" s="12">
        <v>3000</v>
      </c>
      <c r="E3010" s="12">
        <v>3035</v>
      </c>
      <c r="F3010" t="s">
        <v>16</v>
      </c>
      <c r="G3010" t="s">
        <v>17</v>
      </c>
      <c r="H3010" t="s">
        <v>18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5489</v>
      </c>
      <c r="O3010" s="8">
        <f>E3010/D3010*100</f>
        <v>101.16666666666667</v>
      </c>
      <c r="P3010" s="12">
        <f>E3010/L3010</f>
        <v>116.73076923076923</v>
      </c>
      <c r="Q3010" t="str">
        <f>LEFT(N3010,SEARCH("/",N3010,1)-1)</f>
        <v>theater</v>
      </c>
      <c r="R3010" t="str">
        <f>RIGHT(N3010,LEN(N3010)-SEARCH("/",N3010,1))</f>
        <v>spaces</v>
      </c>
      <c r="S3010" s="15">
        <f t="shared" si="92"/>
        <v>42360.212025462963</v>
      </c>
      <c r="T3010" s="15">
        <f t="shared" si="93"/>
        <v>42390.212025462963</v>
      </c>
    </row>
    <row r="3011" spans="1:20" ht="60" x14ac:dyDescent="0.25">
      <c r="A3011">
        <v>3009</v>
      </c>
      <c r="B3011" s="3" t="s">
        <v>6106</v>
      </c>
      <c r="C3011" s="3" t="s">
        <v>6107</v>
      </c>
      <c r="D3011" s="12">
        <v>25000</v>
      </c>
      <c r="E3011" s="12">
        <v>29939</v>
      </c>
      <c r="F3011" t="s">
        <v>16</v>
      </c>
      <c r="G3011" t="s">
        <v>17</v>
      </c>
      <c r="H3011" t="s">
        <v>18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5489</v>
      </c>
      <c r="O3011" s="8">
        <f>E3011/D3011*100</f>
        <v>119.756</v>
      </c>
      <c r="P3011" s="12">
        <f>E3011/L3011</f>
        <v>233.8984375</v>
      </c>
      <c r="Q3011" t="str">
        <f>LEFT(N3011,SEARCH("/",N3011,1)-1)</f>
        <v>theater</v>
      </c>
      <c r="R3011" t="str">
        <f>RIGHT(N3011,LEN(N3011)-SEARCH("/",N3011,1))</f>
        <v>spaces</v>
      </c>
      <c r="S3011" s="15">
        <f t="shared" ref="S3011:S3074" si="94">(((J3011/60)/60)/24)+DATE(1970,1,1)</f>
        <v>41939.569907407407</v>
      </c>
      <c r="T3011" s="15">
        <f t="shared" ref="T3011:T3074" si="95">(((I3011/60)/60)/24)+DATE(1970,1,1)</f>
        <v>41969.611574074079</v>
      </c>
    </row>
    <row r="3012" spans="1:20" ht="60" x14ac:dyDescent="0.25">
      <c r="A3012">
        <v>3010</v>
      </c>
      <c r="B3012" s="3" t="s">
        <v>6108</v>
      </c>
      <c r="C3012" s="3" t="s">
        <v>6109</v>
      </c>
      <c r="D3012" s="12">
        <v>1500</v>
      </c>
      <c r="E3012" s="12">
        <v>2370</v>
      </c>
      <c r="F3012" t="s">
        <v>16</v>
      </c>
      <c r="G3012" t="s">
        <v>17</v>
      </c>
      <c r="H3012" t="s">
        <v>18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5489</v>
      </c>
      <c r="O3012" s="8">
        <f>E3012/D3012*100</f>
        <v>158</v>
      </c>
      <c r="P3012" s="12">
        <f>E3012/L3012</f>
        <v>158</v>
      </c>
      <c r="Q3012" t="str">
        <f>LEFT(N3012,SEARCH("/",N3012,1)-1)</f>
        <v>theater</v>
      </c>
      <c r="R3012" t="str">
        <f>RIGHT(N3012,LEN(N3012)-SEARCH("/",N3012,1))</f>
        <v>spaces</v>
      </c>
      <c r="S3012" s="15">
        <f t="shared" si="94"/>
        <v>41996.832395833335</v>
      </c>
      <c r="T3012" s="15">
        <f t="shared" si="95"/>
        <v>42056.832395833335</v>
      </c>
    </row>
    <row r="3013" spans="1:20" ht="45" x14ac:dyDescent="0.25">
      <c r="A3013">
        <v>3011</v>
      </c>
      <c r="B3013" s="3" t="s">
        <v>6110</v>
      </c>
      <c r="C3013" s="3" t="s">
        <v>6111</v>
      </c>
      <c r="D3013" s="12">
        <v>300</v>
      </c>
      <c r="E3013" s="12">
        <v>371</v>
      </c>
      <c r="F3013" t="s">
        <v>16</v>
      </c>
      <c r="G3013" t="s">
        <v>54</v>
      </c>
      <c r="H3013" t="s">
        <v>55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5489</v>
      </c>
      <c r="O3013" s="8">
        <f>E3013/D3013*100</f>
        <v>123.66666666666666</v>
      </c>
      <c r="P3013" s="12">
        <f>E3013/L3013</f>
        <v>14.84</v>
      </c>
      <c r="Q3013" t="str">
        <f>LEFT(N3013,SEARCH("/",N3013,1)-1)</f>
        <v>theater</v>
      </c>
      <c r="R3013" t="str">
        <f>RIGHT(N3013,LEN(N3013)-SEARCH("/",N3013,1))</f>
        <v>spaces</v>
      </c>
      <c r="S3013" s="15">
        <f t="shared" si="94"/>
        <v>42334.468935185185</v>
      </c>
      <c r="T3013" s="15">
        <f t="shared" si="95"/>
        <v>42361.957638888889</v>
      </c>
    </row>
    <row r="3014" spans="1:20" ht="45" x14ac:dyDescent="0.25">
      <c r="A3014">
        <v>3012</v>
      </c>
      <c r="B3014" s="3" t="s">
        <v>6112</v>
      </c>
      <c r="C3014" s="3" t="s">
        <v>6113</v>
      </c>
      <c r="D3014" s="12">
        <v>4000</v>
      </c>
      <c r="E3014" s="12">
        <v>4685</v>
      </c>
      <c r="F3014" t="s">
        <v>16</v>
      </c>
      <c r="G3014" t="s">
        <v>17</v>
      </c>
      <c r="H3014" t="s">
        <v>18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5489</v>
      </c>
      <c r="O3014" s="8">
        <f>E3014/D3014*100</f>
        <v>117.12499999999999</v>
      </c>
      <c r="P3014" s="12">
        <f>E3014/L3014</f>
        <v>85.181818181818187</v>
      </c>
      <c r="Q3014" t="str">
        <f>LEFT(N3014,SEARCH("/",N3014,1)-1)</f>
        <v>theater</v>
      </c>
      <c r="R3014" t="str">
        <f>RIGHT(N3014,LEN(N3014)-SEARCH("/",N3014,1))</f>
        <v>spaces</v>
      </c>
      <c r="S3014" s="15">
        <f t="shared" si="94"/>
        <v>42024.702893518523</v>
      </c>
      <c r="T3014" s="15">
        <f t="shared" si="95"/>
        <v>42045.702893518523</v>
      </c>
    </row>
    <row r="3015" spans="1:20" ht="45" x14ac:dyDescent="0.25">
      <c r="A3015">
        <v>3013</v>
      </c>
      <c r="B3015" s="3" t="s">
        <v>6114</v>
      </c>
      <c r="C3015" s="3" t="s">
        <v>6115</v>
      </c>
      <c r="D3015" s="12">
        <v>10000</v>
      </c>
      <c r="E3015" s="12">
        <v>15696</v>
      </c>
      <c r="F3015" t="s">
        <v>16</v>
      </c>
      <c r="G3015" t="s">
        <v>17</v>
      </c>
      <c r="H3015" t="s">
        <v>18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5489</v>
      </c>
      <c r="O3015" s="8">
        <f>E3015/D3015*100</f>
        <v>156.96</v>
      </c>
      <c r="P3015" s="12">
        <f>E3015/L3015</f>
        <v>146.69158878504672</v>
      </c>
      <c r="Q3015" t="str">
        <f>LEFT(N3015,SEARCH("/",N3015,1)-1)</f>
        <v>theater</v>
      </c>
      <c r="R3015" t="str">
        <f>RIGHT(N3015,LEN(N3015)-SEARCH("/",N3015,1))</f>
        <v>spaces</v>
      </c>
      <c r="S3015" s="15">
        <f t="shared" si="94"/>
        <v>42146.836215277777</v>
      </c>
      <c r="T3015" s="15">
        <f t="shared" si="95"/>
        <v>42176.836215277777</v>
      </c>
    </row>
    <row r="3016" spans="1:20" ht="60" x14ac:dyDescent="0.25">
      <c r="A3016">
        <v>3014</v>
      </c>
      <c r="B3016" s="3" t="s">
        <v>6116</v>
      </c>
      <c r="C3016" s="3" t="s">
        <v>6117</v>
      </c>
      <c r="D3016" s="12">
        <v>25000</v>
      </c>
      <c r="E3016" s="12">
        <v>28276</v>
      </c>
      <c r="F3016" t="s">
        <v>16</v>
      </c>
      <c r="G3016" t="s">
        <v>17</v>
      </c>
      <c r="H3016" t="s">
        <v>18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5489</v>
      </c>
      <c r="O3016" s="8">
        <f>E3016/D3016*100</f>
        <v>113.104</v>
      </c>
      <c r="P3016" s="12">
        <f>E3016/L3016</f>
        <v>50.764811490125673</v>
      </c>
      <c r="Q3016" t="str">
        <f>LEFT(N3016,SEARCH("/",N3016,1)-1)</f>
        <v>theater</v>
      </c>
      <c r="R3016" t="str">
        <f>RIGHT(N3016,LEN(N3016)-SEARCH("/",N3016,1))</f>
        <v>spaces</v>
      </c>
      <c r="S3016" s="15">
        <f t="shared" si="94"/>
        <v>41920.123611111114</v>
      </c>
      <c r="T3016" s="15">
        <f t="shared" si="95"/>
        <v>41948.208333333336</v>
      </c>
    </row>
    <row r="3017" spans="1:20" ht="45" x14ac:dyDescent="0.25">
      <c r="A3017">
        <v>3015</v>
      </c>
      <c r="B3017" s="3" t="s">
        <v>6118</v>
      </c>
      <c r="C3017" s="3" t="s">
        <v>6119</v>
      </c>
      <c r="D3017" s="12">
        <v>3400</v>
      </c>
      <c r="E3017" s="12">
        <v>3508</v>
      </c>
      <c r="F3017" t="s">
        <v>16</v>
      </c>
      <c r="G3017" t="s">
        <v>17</v>
      </c>
      <c r="H3017" t="s">
        <v>18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5489</v>
      </c>
      <c r="O3017" s="8">
        <f>E3017/D3017*100</f>
        <v>103.17647058823529</v>
      </c>
      <c r="P3017" s="12">
        <f>E3017/L3017</f>
        <v>87.7</v>
      </c>
      <c r="Q3017" t="str">
        <f>LEFT(N3017,SEARCH("/",N3017,1)-1)</f>
        <v>theater</v>
      </c>
      <c r="R3017" t="str">
        <f>RIGHT(N3017,LEN(N3017)-SEARCH("/",N3017,1))</f>
        <v>spaces</v>
      </c>
      <c r="S3017" s="15">
        <f t="shared" si="94"/>
        <v>41785.72729166667</v>
      </c>
      <c r="T3017" s="15">
        <f t="shared" si="95"/>
        <v>41801.166666666664</v>
      </c>
    </row>
    <row r="3018" spans="1:20" ht="60" x14ac:dyDescent="0.25">
      <c r="A3018">
        <v>3016</v>
      </c>
      <c r="B3018" s="3" t="s">
        <v>6120</v>
      </c>
      <c r="C3018" s="3" t="s">
        <v>6121</v>
      </c>
      <c r="D3018" s="12">
        <v>8500</v>
      </c>
      <c r="E3018" s="12">
        <v>8722</v>
      </c>
      <c r="F3018" t="s">
        <v>16</v>
      </c>
      <c r="G3018" t="s">
        <v>17</v>
      </c>
      <c r="H3018" t="s">
        <v>18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5489</v>
      </c>
      <c r="O3018" s="8">
        <f>E3018/D3018*100</f>
        <v>102.61176470588236</v>
      </c>
      <c r="P3018" s="12">
        <f>E3018/L3018</f>
        <v>242.27777777777777</v>
      </c>
      <c r="Q3018" t="str">
        <f>LEFT(N3018,SEARCH("/",N3018,1)-1)</f>
        <v>theater</v>
      </c>
      <c r="R3018" t="str">
        <f>RIGHT(N3018,LEN(N3018)-SEARCH("/",N3018,1))</f>
        <v>spaces</v>
      </c>
      <c r="S3018" s="15">
        <f t="shared" si="94"/>
        <v>41778.548055555555</v>
      </c>
      <c r="T3018" s="15">
        <f t="shared" si="95"/>
        <v>41838.548055555555</v>
      </c>
    </row>
    <row r="3019" spans="1:20" ht="60" x14ac:dyDescent="0.25">
      <c r="A3019">
        <v>3017</v>
      </c>
      <c r="B3019" s="3" t="s">
        <v>6122</v>
      </c>
      <c r="C3019" s="3" t="s">
        <v>6123</v>
      </c>
      <c r="D3019" s="12">
        <v>22000</v>
      </c>
      <c r="E3019" s="12">
        <v>23285</v>
      </c>
      <c r="F3019" t="s">
        <v>16</v>
      </c>
      <c r="G3019" t="s">
        <v>17</v>
      </c>
      <c r="H3019" t="s">
        <v>18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5489</v>
      </c>
      <c r="O3019" s="8">
        <f>E3019/D3019*100</f>
        <v>105.84090909090908</v>
      </c>
      <c r="P3019" s="12">
        <f>E3019/L3019</f>
        <v>146.44654088050314</v>
      </c>
      <c r="Q3019" t="str">
        <f>LEFT(N3019,SEARCH("/",N3019,1)-1)</f>
        <v>theater</v>
      </c>
      <c r="R3019" t="str">
        <f>RIGHT(N3019,LEN(N3019)-SEARCH("/",N3019,1))</f>
        <v>spaces</v>
      </c>
      <c r="S3019" s="15">
        <f t="shared" si="94"/>
        <v>41841.850034722222</v>
      </c>
      <c r="T3019" s="15">
        <f t="shared" si="95"/>
        <v>41871.850034722222</v>
      </c>
    </row>
    <row r="3020" spans="1:20" ht="60" x14ac:dyDescent="0.25">
      <c r="A3020">
        <v>3018</v>
      </c>
      <c r="B3020" s="3" t="s">
        <v>6124</v>
      </c>
      <c r="C3020" s="3" t="s">
        <v>6125</v>
      </c>
      <c r="D3020" s="12">
        <v>4200</v>
      </c>
      <c r="E3020" s="12">
        <v>4230</v>
      </c>
      <c r="F3020" t="s">
        <v>16</v>
      </c>
      <c r="G3020" t="s">
        <v>179</v>
      </c>
      <c r="H3020" t="s">
        <v>55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5489</v>
      </c>
      <c r="O3020" s="8">
        <f>E3020/D3020*100</f>
        <v>100.71428571428571</v>
      </c>
      <c r="P3020" s="12">
        <f>E3020/L3020</f>
        <v>103.17073170731707</v>
      </c>
      <c r="Q3020" t="str">
        <f>LEFT(N3020,SEARCH("/",N3020,1)-1)</f>
        <v>theater</v>
      </c>
      <c r="R3020" t="str">
        <f>RIGHT(N3020,LEN(N3020)-SEARCH("/",N3020,1))</f>
        <v>spaces</v>
      </c>
      <c r="S3020" s="15">
        <f t="shared" si="94"/>
        <v>42163.29833333334</v>
      </c>
      <c r="T3020" s="15">
        <f t="shared" si="95"/>
        <v>42205.916666666672</v>
      </c>
    </row>
    <row r="3021" spans="1:20" ht="60" x14ac:dyDescent="0.25">
      <c r="A3021">
        <v>3019</v>
      </c>
      <c r="B3021" s="3" t="s">
        <v>6126</v>
      </c>
      <c r="C3021" s="3" t="s">
        <v>6127</v>
      </c>
      <c r="D3021" s="12">
        <v>15000</v>
      </c>
      <c r="E3021" s="12">
        <v>18185</v>
      </c>
      <c r="F3021" t="s">
        <v>16</v>
      </c>
      <c r="G3021" t="s">
        <v>17</v>
      </c>
      <c r="H3021" t="s">
        <v>18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5489</v>
      </c>
      <c r="O3021" s="8">
        <f>E3021/D3021*100</f>
        <v>121.23333333333332</v>
      </c>
      <c r="P3021" s="12">
        <f>E3021/L3021</f>
        <v>80.464601769911511</v>
      </c>
      <c r="Q3021" t="str">
        <f>LEFT(N3021,SEARCH("/",N3021,1)-1)</f>
        <v>theater</v>
      </c>
      <c r="R3021" t="str">
        <f>RIGHT(N3021,LEN(N3021)-SEARCH("/",N3021,1))</f>
        <v>spaces</v>
      </c>
      <c r="S3021" s="15">
        <f t="shared" si="94"/>
        <v>41758.833564814813</v>
      </c>
      <c r="T3021" s="15">
        <f t="shared" si="95"/>
        <v>41786.125</v>
      </c>
    </row>
    <row r="3022" spans="1:20" ht="60" x14ac:dyDescent="0.25">
      <c r="A3022">
        <v>3020</v>
      </c>
      <c r="B3022" s="3" t="s">
        <v>6128</v>
      </c>
      <c r="C3022" s="3" t="s">
        <v>6129</v>
      </c>
      <c r="D3022" s="12">
        <v>7000</v>
      </c>
      <c r="E3022" s="12">
        <v>7040</v>
      </c>
      <c r="F3022" t="s">
        <v>16</v>
      </c>
      <c r="G3022" t="s">
        <v>17</v>
      </c>
      <c r="H3022" t="s">
        <v>18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5489</v>
      </c>
      <c r="O3022" s="8">
        <f>E3022/D3022*100</f>
        <v>100.57142857142858</v>
      </c>
      <c r="P3022" s="12">
        <f>E3022/L3022</f>
        <v>234.66666666666666</v>
      </c>
      <c r="Q3022" t="str">
        <f>LEFT(N3022,SEARCH("/",N3022,1)-1)</f>
        <v>theater</v>
      </c>
      <c r="R3022" t="str">
        <f>RIGHT(N3022,LEN(N3022)-SEARCH("/",N3022,1))</f>
        <v>spaces</v>
      </c>
      <c r="S3022" s="15">
        <f t="shared" si="94"/>
        <v>42170.846446759257</v>
      </c>
      <c r="T3022" s="15">
        <f t="shared" si="95"/>
        <v>42230.846446759257</v>
      </c>
    </row>
    <row r="3023" spans="1:20" ht="45" x14ac:dyDescent="0.25">
      <c r="A3023">
        <v>3021</v>
      </c>
      <c r="B3023" s="3" t="s">
        <v>6130</v>
      </c>
      <c r="C3023" s="3" t="s">
        <v>6131</v>
      </c>
      <c r="D3023" s="12">
        <v>4500</v>
      </c>
      <c r="E3023" s="12">
        <v>5221</v>
      </c>
      <c r="F3023" t="s">
        <v>16</v>
      </c>
      <c r="G3023" t="s">
        <v>17</v>
      </c>
      <c r="H3023" t="s">
        <v>18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5489</v>
      </c>
      <c r="O3023" s="8">
        <f>E3023/D3023*100</f>
        <v>116.02222222222223</v>
      </c>
      <c r="P3023" s="12">
        <f>E3023/L3023</f>
        <v>50.689320388349515</v>
      </c>
      <c r="Q3023" t="str">
        <f>LEFT(N3023,SEARCH("/",N3023,1)-1)</f>
        <v>theater</v>
      </c>
      <c r="R3023" t="str">
        <f>RIGHT(N3023,LEN(N3023)-SEARCH("/",N3023,1))</f>
        <v>spaces</v>
      </c>
      <c r="S3023" s="15">
        <f t="shared" si="94"/>
        <v>42660.618854166663</v>
      </c>
      <c r="T3023" s="15">
        <f t="shared" si="95"/>
        <v>42696.249305555553</v>
      </c>
    </row>
    <row r="3024" spans="1:20" ht="60" x14ac:dyDescent="0.25">
      <c r="A3024">
        <v>3022</v>
      </c>
      <c r="B3024" s="3" t="s">
        <v>6132</v>
      </c>
      <c r="C3024" s="3" t="s">
        <v>6133</v>
      </c>
      <c r="D3024" s="12">
        <v>10000</v>
      </c>
      <c r="E3024" s="12">
        <v>10088</v>
      </c>
      <c r="F3024" t="s">
        <v>16</v>
      </c>
      <c r="G3024" t="s">
        <v>17</v>
      </c>
      <c r="H3024" t="s">
        <v>18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5489</v>
      </c>
      <c r="O3024" s="8">
        <f>E3024/D3024*100</f>
        <v>100.88</v>
      </c>
      <c r="P3024" s="12">
        <f>E3024/L3024</f>
        <v>162.70967741935485</v>
      </c>
      <c r="Q3024" t="str">
        <f>LEFT(N3024,SEARCH("/",N3024,1)-1)</f>
        <v>theater</v>
      </c>
      <c r="R3024" t="str">
        <f>RIGHT(N3024,LEN(N3024)-SEARCH("/",N3024,1))</f>
        <v>spaces</v>
      </c>
      <c r="S3024" s="15">
        <f t="shared" si="94"/>
        <v>42564.95380787037</v>
      </c>
      <c r="T3024" s="15">
        <f t="shared" si="95"/>
        <v>42609.95380787037</v>
      </c>
    </row>
    <row r="3025" spans="1:20" ht="60" x14ac:dyDescent="0.25">
      <c r="A3025">
        <v>3023</v>
      </c>
      <c r="B3025" s="3" t="s">
        <v>6134</v>
      </c>
      <c r="C3025" s="3" t="s">
        <v>6135</v>
      </c>
      <c r="D3025" s="12">
        <v>700</v>
      </c>
      <c r="E3025" s="12">
        <v>721</v>
      </c>
      <c r="F3025" t="s">
        <v>16</v>
      </c>
      <c r="G3025" t="s">
        <v>24</v>
      </c>
      <c r="H3025" t="s">
        <v>25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5489</v>
      </c>
      <c r="O3025" s="8">
        <f>E3025/D3025*100</f>
        <v>103</v>
      </c>
      <c r="P3025" s="12">
        <f>E3025/L3025</f>
        <v>120.16666666666667</v>
      </c>
      <c r="Q3025" t="str">
        <f>LEFT(N3025,SEARCH("/",N3025,1)-1)</f>
        <v>theater</v>
      </c>
      <c r="R3025" t="str">
        <f>RIGHT(N3025,LEN(N3025)-SEARCH("/",N3025,1))</f>
        <v>spaces</v>
      </c>
      <c r="S3025" s="15">
        <f t="shared" si="94"/>
        <v>42121.675763888896</v>
      </c>
      <c r="T3025" s="15">
        <f t="shared" si="95"/>
        <v>42166.675763888896</v>
      </c>
    </row>
    <row r="3026" spans="1:20" ht="60" x14ac:dyDescent="0.25">
      <c r="A3026">
        <v>3024</v>
      </c>
      <c r="B3026" s="3" t="s">
        <v>6136</v>
      </c>
      <c r="C3026" s="3" t="s">
        <v>6137</v>
      </c>
      <c r="D3026" s="12">
        <v>5000</v>
      </c>
      <c r="E3026" s="12">
        <v>12321</v>
      </c>
      <c r="F3026" t="s">
        <v>16</v>
      </c>
      <c r="G3026" t="s">
        <v>17</v>
      </c>
      <c r="H3026" t="s">
        <v>18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5489</v>
      </c>
      <c r="O3026" s="8">
        <f>E3026/D3026*100</f>
        <v>246.42</v>
      </c>
      <c r="P3026" s="12">
        <f>E3026/L3026</f>
        <v>67.697802197802204</v>
      </c>
      <c r="Q3026" t="str">
        <f>LEFT(N3026,SEARCH("/",N3026,1)-1)</f>
        <v>theater</v>
      </c>
      <c r="R3026" t="str">
        <f>RIGHT(N3026,LEN(N3026)-SEARCH("/",N3026,1))</f>
        <v>spaces</v>
      </c>
      <c r="S3026" s="15">
        <f t="shared" si="94"/>
        <v>41158.993923611109</v>
      </c>
      <c r="T3026" s="15">
        <f t="shared" si="95"/>
        <v>41188.993923611109</v>
      </c>
    </row>
    <row r="3027" spans="1:20" ht="45" x14ac:dyDescent="0.25">
      <c r="A3027">
        <v>3025</v>
      </c>
      <c r="B3027" s="3" t="s">
        <v>6138</v>
      </c>
      <c r="C3027" s="3" t="s">
        <v>6139</v>
      </c>
      <c r="D3027" s="12">
        <v>2500</v>
      </c>
      <c r="E3027" s="12">
        <v>7555</v>
      </c>
      <c r="F3027" t="s">
        <v>16</v>
      </c>
      <c r="G3027" t="s">
        <v>24</v>
      </c>
      <c r="H3027" t="s">
        <v>25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5489</v>
      </c>
      <c r="O3027" s="8">
        <f>E3027/D3027*100</f>
        <v>302.2</v>
      </c>
      <c r="P3027" s="12">
        <f>E3027/L3027</f>
        <v>52.103448275862071</v>
      </c>
      <c r="Q3027" t="str">
        <f>LEFT(N3027,SEARCH("/",N3027,1)-1)</f>
        <v>theater</v>
      </c>
      <c r="R3027" t="str">
        <f>RIGHT(N3027,LEN(N3027)-SEARCH("/",N3027,1))</f>
        <v>spaces</v>
      </c>
      <c r="S3027" s="15">
        <f t="shared" si="94"/>
        <v>41761.509409722225</v>
      </c>
      <c r="T3027" s="15">
        <f t="shared" si="95"/>
        <v>41789.666666666664</v>
      </c>
    </row>
    <row r="3028" spans="1:20" ht="60" x14ac:dyDescent="0.25">
      <c r="A3028">
        <v>3026</v>
      </c>
      <c r="B3028" s="3" t="s">
        <v>6140</v>
      </c>
      <c r="C3028" s="3" t="s">
        <v>6141</v>
      </c>
      <c r="D3028" s="12">
        <v>900</v>
      </c>
      <c r="E3028" s="12">
        <v>1290</v>
      </c>
      <c r="F3028" t="s">
        <v>16</v>
      </c>
      <c r="G3028" t="s">
        <v>24</v>
      </c>
      <c r="H3028" t="s">
        <v>25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5489</v>
      </c>
      <c r="O3028" s="8">
        <f>E3028/D3028*100</f>
        <v>143.33333333333334</v>
      </c>
      <c r="P3028" s="12">
        <f>E3028/L3028</f>
        <v>51.6</v>
      </c>
      <c r="Q3028" t="str">
        <f>LEFT(N3028,SEARCH("/",N3028,1)-1)</f>
        <v>theater</v>
      </c>
      <c r="R3028" t="str">
        <f>RIGHT(N3028,LEN(N3028)-SEARCH("/",N3028,1))</f>
        <v>spaces</v>
      </c>
      <c r="S3028" s="15">
        <f t="shared" si="94"/>
        <v>42783.459398148145</v>
      </c>
      <c r="T3028" s="15">
        <f t="shared" si="95"/>
        <v>42797.459398148145</v>
      </c>
    </row>
    <row r="3029" spans="1:20" ht="45" x14ac:dyDescent="0.25">
      <c r="A3029">
        <v>3027</v>
      </c>
      <c r="B3029" s="3" t="s">
        <v>6142</v>
      </c>
      <c r="C3029" s="3" t="s">
        <v>6143</v>
      </c>
      <c r="D3029" s="12">
        <v>40000</v>
      </c>
      <c r="E3029" s="12">
        <v>52576</v>
      </c>
      <c r="F3029" t="s">
        <v>16</v>
      </c>
      <c r="G3029" t="s">
        <v>17</v>
      </c>
      <c r="H3029" t="s">
        <v>18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5489</v>
      </c>
      <c r="O3029" s="8">
        <f>E3029/D3029*100</f>
        <v>131.44</v>
      </c>
      <c r="P3029" s="12">
        <f>E3029/L3029</f>
        <v>164.3</v>
      </c>
      <c r="Q3029" t="str">
        <f>LEFT(N3029,SEARCH("/",N3029,1)-1)</f>
        <v>theater</v>
      </c>
      <c r="R3029" t="str">
        <f>RIGHT(N3029,LEN(N3029)-SEARCH("/",N3029,1))</f>
        <v>spaces</v>
      </c>
      <c r="S3029" s="15">
        <f t="shared" si="94"/>
        <v>42053.704293981486</v>
      </c>
      <c r="T3029" s="15">
        <f t="shared" si="95"/>
        <v>42083.662627314814</v>
      </c>
    </row>
    <row r="3030" spans="1:20" ht="30" x14ac:dyDescent="0.25">
      <c r="A3030">
        <v>3028</v>
      </c>
      <c r="B3030" s="3" t="s">
        <v>6144</v>
      </c>
      <c r="C3030" s="3" t="s">
        <v>6145</v>
      </c>
      <c r="D3030" s="12">
        <v>5000</v>
      </c>
      <c r="E3030" s="12">
        <v>8401</v>
      </c>
      <c r="F3030" t="s">
        <v>16</v>
      </c>
      <c r="G3030" t="s">
        <v>17</v>
      </c>
      <c r="H3030" t="s">
        <v>18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5489</v>
      </c>
      <c r="O3030" s="8">
        <f>E3030/D3030*100</f>
        <v>168.01999999999998</v>
      </c>
      <c r="P3030" s="12">
        <f>E3030/L3030</f>
        <v>84.858585858585855</v>
      </c>
      <c r="Q3030" t="str">
        <f>LEFT(N3030,SEARCH("/",N3030,1)-1)</f>
        <v>theater</v>
      </c>
      <c r="R3030" t="str">
        <f>RIGHT(N3030,LEN(N3030)-SEARCH("/",N3030,1))</f>
        <v>spaces</v>
      </c>
      <c r="S3030" s="15">
        <f t="shared" si="94"/>
        <v>42567.264178240745</v>
      </c>
      <c r="T3030" s="15">
        <f t="shared" si="95"/>
        <v>42597.264178240745</v>
      </c>
    </row>
    <row r="3031" spans="1:20" ht="60" x14ac:dyDescent="0.25">
      <c r="A3031">
        <v>3029</v>
      </c>
      <c r="B3031" s="3" t="s">
        <v>6146</v>
      </c>
      <c r="C3031" s="3" t="s">
        <v>6147</v>
      </c>
      <c r="D3031" s="12">
        <v>30000</v>
      </c>
      <c r="E3031" s="12">
        <v>32903</v>
      </c>
      <c r="F3031" t="s">
        <v>16</v>
      </c>
      <c r="G3031" t="s">
        <v>17</v>
      </c>
      <c r="H3031" t="s">
        <v>18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5489</v>
      </c>
      <c r="O3031" s="8">
        <f>E3031/D3031*100</f>
        <v>109.67666666666666</v>
      </c>
      <c r="P3031" s="12">
        <f>E3031/L3031</f>
        <v>94.548850574712645</v>
      </c>
      <c r="Q3031" t="str">
        <f>LEFT(N3031,SEARCH("/",N3031,1)-1)</f>
        <v>theater</v>
      </c>
      <c r="R3031" t="str">
        <f>RIGHT(N3031,LEN(N3031)-SEARCH("/",N3031,1))</f>
        <v>spaces</v>
      </c>
      <c r="S3031" s="15">
        <f t="shared" si="94"/>
        <v>41932.708877314813</v>
      </c>
      <c r="T3031" s="15">
        <f t="shared" si="95"/>
        <v>41961.190972222219</v>
      </c>
    </row>
    <row r="3032" spans="1:20" ht="60" x14ac:dyDescent="0.25">
      <c r="A3032">
        <v>3030</v>
      </c>
      <c r="B3032" s="3" t="s">
        <v>6148</v>
      </c>
      <c r="C3032" s="3" t="s">
        <v>6149</v>
      </c>
      <c r="D3032" s="12">
        <v>1750</v>
      </c>
      <c r="E3032" s="12">
        <v>1867</v>
      </c>
      <c r="F3032" t="s">
        <v>16</v>
      </c>
      <c r="G3032" t="s">
        <v>17</v>
      </c>
      <c r="H3032" t="s">
        <v>18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5489</v>
      </c>
      <c r="O3032" s="8">
        <f>E3032/D3032*100</f>
        <v>106.6857142857143</v>
      </c>
      <c r="P3032" s="12">
        <f>E3032/L3032</f>
        <v>45.536585365853661</v>
      </c>
      <c r="Q3032" t="str">
        <f>LEFT(N3032,SEARCH("/",N3032,1)-1)</f>
        <v>theater</v>
      </c>
      <c r="R3032" t="str">
        <f>RIGHT(N3032,LEN(N3032)-SEARCH("/",N3032,1))</f>
        <v>spaces</v>
      </c>
      <c r="S3032" s="15">
        <f t="shared" si="94"/>
        <v>42233.747349537036</v>
      </c>
      <c r="T3032" s="15">
        <f t="shared" si="95"/>
        <v>42263.747349537036</v>
      </c>
    </row>
    <row r="3033" spans="1:20" ht="75" x14ac:dyDescent="0.25">
      <c r="A3033">
        <v>3031</v>
      </c>
      <c r="B3033" s="3" t="s">
        <v>6150</v>
      </c>
      <c r="C3033" s="3" t="s">
        <v>6151</v>
      </c>
      <c r="D3033" s="12">
        <v>1500</v>
      </c>
      <c r="E3033" s="12">
        <v>1500</v>
      </c>
      <c r="F3033" t="s">
        <v>16</v>
      </c>
      <c r="G3033" t="s">
        <v>17</v>
      </c>
      <c r="H3033" t="s">
        <v>18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5489</v>
      </c>
      <c r="O3033" s="8">
        <f>E3033/D3033*100</f>
        <v>100</v>
      </c>
      <c r="P3033" s="12">
        <f>E3033/L3033</f>
        <v>51.724137931034484</v>
      </c>
      <c r="Q3033" t="str">
        <f>LEFT(N3033,SEARCH("/",N3033,1)-1)</f>
        <v>theater</v>
      </c>
      <c r="R3033" t="str">
        <f>RIGHT(N3033,LEN(N3033)-SEARCH("/",N3033,1))</f>
        <v>spaces</v>
      </c>
      <c r="S3033" s="15">
        <f t="shared" si="94"/>
        <v>42597.882488425923</v>
      </c>
      <c r="T3033" s="15">
        <f t="shared" si="95"/>
        <v>42657.882488425923</v>
      </c>
    </row>
    <row r="3034" spans="1:20" ht="60" x14ac:dyDescent="0.25">
      <c r="A3034">
        <v>3032</v>
      </c>
      <c r="B3034" s="3" t="s">
        <v>6152</v>
      </c>
      <c r="C3034" s="3" t="s">
        <v>6153</v>
      </c>
      <c r="D3034" s="12">
        <v>1000</v>
      </c>
      <c r="E3034" s="12">
        <v>1272</v>
      </c>
      <c r="F3034" t="s">
        <v>16</v>
      </c>
      <c r="G3034" t="s">
        <v>17</v>
      </c>
      <c r="H3034" t="s">
        <v>18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5489</v>
      </c>
      <c r="O3034" s="8">
        <f>E3034/D3034*100</f>
        <v>127.2</v>
      </c>
      <c r="P3034" s="12">
        <f>E3034/L3034</f>
        <v>50.88</v>
      </c>
      <c r="Q3034" t="str">
        <f>LEFT(N3034,SEARCH("/",N3034,1)-1)</f>
        <v>theater</v>
      </c>
      <c r="R3034" t="str">
        <f>RIGHT(N3034,LEN(N3034)-SEARCH("/",N3034,1))</f>
        <v>spaces</v>
      </c>
      <c r="S3034" s="15">
        <f t="shared" si="94"/>
        <v>42228.044664351852</v>
      </c>
      <c r="T3034" s="15">
        <f t="shared" si="95"/>
        <v>42258.044664351852</v>
      </c>
    </row>
    <row r="3035" spans="1:20" ht="45" x14ac:dyDescent="0.25">
      <c r="A3035">
        <v>3033</v>
      </c>
      <c r="B3035" s="3" t="s">
        <v>6154</v>
      </c>
      <c r="C3035" s="3" t="s">
        <v>6155</v>
      </c>
      <c r="D3035" s="12">
        <v>3000</v>
      </c>
      <c r="E3035" s="12">
        <v>4396</v>
      </c>
      <c r="F3035" t="s">
        <v>16</v>
      </c>
      <c r="G3035" t="s">
        <v>17</v>
      </c>
      <c r="H3035" t="s">
        <v>18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5489</v>
      </c>
      <c r="O3035" s="8">
        <f>E3035/D3035*100</f>
        <v>146.53333333333333</v>
      </c>
      <c r="P3035" s="12">
        <f>E3035/L3035</f>
        <v>191.13043478260869</v>
      </c>
      <c r="Q3035" t="str">
        <f>LEFT(N3035,SEARCH("/",N3035,1)-1)</f>
        <v>theater</v>
      </c>
      <c r="R3035" t="str">
        <f>RIGHT(N3035,LEN(N3035)-SEARCH("/",N3035,1))</f>
        <v>spaces</v>
      </c>
      <c r="S3035" s="15">
        <f t="shared" si="94"/>
        <v>42570.110243055555</v>
      </c>
      <c r="T3035" s="15">
        <f t="shared" si="95"/>
        <v>42600.110243055555</v>
      </c>
    </row>
    <row r="3036" spans="1:20" ht="75" x14ac:dyDescent="0.25">
      <c r="A3036">
        <v>3034</v>
      </c>
      <c r="B3036" s="3" t="s">
        <v>6156</v>
      </c>
      <c r="C3036" s="3" t="s">
        <v>6157</v>
      </c>
      <c r="D3036" s="12">
        <v>100000</v>
      </c>
      <c r="E3036" s="12">
        <v>112536</v>
      </c>
      <c r="F3036" t="s">
        <v>16</v>
      </c>
      <c r="G3036" t="s">
        <v>17</v>
      </c>
      <c r="H3036" t="s">
        <v>18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5489</v>
      </c>
      <c r="O3036" s="8">
        <f>E3036/D3036*100</f>
        <v>112.53599999999999</v>
      </c>
      <c r="P3036" s="12">
        <f>E3036/L3036</f>
        <v>89.314285714285717</v>
      </c>
      <c r="Q3036" t="str">
        <f>LEFT(N3036,SEARCH("/",N3036,1)-1)</f>
        <v>theater</v>
      </c>
      <c r="R3036" t="str">
        <f>RIGHT(N3036,LEN(N3036)-SEARCH("/",N3036,1))</f>
        <v>spaces</v>
      </c>
      <c r="S3036" s="15">
        <f t="shared" si="94"/>
        <v>42644.535358796296</v>
      </c>
      <c r="T3036" s="15">
        <f t="shared" si="95"/>
        <v>42675.165972222225</v>
      </c>
    </row>
    <row r="3037" spans="1:20" ht="45" x14ac:dyDescent="0.25">
      <c r="A3037">
        <v>3035</v>
      </c>
      <c r="B3037" s="3" t="s">
        <v>6158</v>
      </c>
      <c r="C3037" s="3" t="s">
        <v>6159</v>
      </c>
      <c r="D3037" s="12">
        <v>25000</v>
      </c>
      <c r="E3037" s="12">
        <v>27196.71</v>
      </c>
      <c r="F3037" t="s">
        <v>16</v>
      </c>
      <c r="G3037" t="s">
        <v>17</v>
      </c>
      <c r="H3037" t="s">
        <v>18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5489</v>
      </c>
      <c r="O3037" s="8">
        <f>E3037/D3037*100</f>
        <v>108.78684000000001</v>
      </c>
      <c r="P3037" s="12">
        <f>E3037/L3037</f>
        <v>88.588631921824103</v>
      </c>
      <c r="Q3037" t="str">
        <f>LEFT(N3037,SEARCH("/",N3037,1)-1)</f>
        <v>theater</v>
      </c>
      <c r="R3037" t="str">
        <f>RIGHT(N3037,LEN(N3037)-SEARCH("/",N3037,1))</f>
        <v>spaces</v>
      </c>
      <c r="S3037" s="15">
        <f t="shared" si="94"/>
        <v>41368.560289351852</v>
      </c>
      <c r="T3037" s="15">
        <f t="shared" si="95"/>
        <v>41398.560289351852</v>
      </c>
    </row>
    <row r="3038" spans="1:20" ht="60" x14ac:dyDescent="0.25">
      <c r="A3038">
        <v>3036</v>
      </c>
      <c r="B3038" s="3" t="s">
        <v>6160</v>
      </c>
      <c r="C3038" s="3" t="s">
        <v>6161</v>
      </c>
      <c r="D3038" s="12">
        <v>25000</v>
      </c>
      <c r="E3038" s="12">
        <v>31683</v>
      </c>
      <c r="F3038" t="s">
        <v>16</v>
      </c>
      <c r="G3038" t="s">
        <v>17</v>
      </c>
      <c r="H3038" t="s">
        <v>18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5489</v>
      </c>
      <c r="O3038" s="8">
        <f>E3038/D3038*100</f>
        <v>126.732</v>
      </c>
      <c r="P3038" s="12">
        <f>E3038/L3038</f>
        <v>96.300911854103347</v>
      </c>
      <c r="Q3038" t="str">
        <f>LEFT(N3038,SEARCH("/",N3038,1)-1)</f>
        <v>theater</v>
      </c>
      <c r="R3038" t="str">
        <f>RIGHT(N3038,LEN(N3038)-SEARCH("/",N3038,1))</f>
        <v>spaces</v>
      </c>
      <c r="S3038" s="15">
        <f t="shared" si="94"/>
        <v>41466.785231481481</v>
      </c>
      <c r="T3038" s="15">
        <f t="shared" si="95"/>
        <v>41502.499305555553</v>
      </c>
    </row>
    <row r="3039" spans="1:20" ht="60" x14ac:dyDescent="0.25">
      <c r="A3039">
        <v>3037</v>
      </c>
      <c r="B3039" s="3" t="s">
        <v>6162</v>
      </c>
      <c r="C3039" s="3" t="s">
        <v>6163</v>
      </c>
      <c r="D3039" s="12">
        <v>500</v>
      </c>
      <c r="E3039" s="12">
        <v>1066</v>
      </c>
      <c r="F3039" t="s">
        <v>16</v>
      </c>
      <c r="G3039" t="s">
        <v>17</v>
      </c>
      <c r="H3039" t="s">
        <v>18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5489</v>
      </c>
      <c r="O3039" s="8">
        <f>E3039/D3039*100</f>
        <v>213.20000000000002</v>
      </c>
      <c r="P3039" s="12">
        <f>E3039/L3039</f>
        <v>33.3125</v>
      </c>
      <c r="Q3039" t="str">
        <f>LEFT(N3039,SEARCH("/",N3039,1)-1)</f>
        <v>theater</v>
      </c>
      <c r="R3039" t="str">
        <f>RIGHT(N3039,LEN(N3039)-SEARCH("/",N3039,1))</f>
        <v>spaces</v>
      </c>
      <c r="S3039" s="15">
        <f t="shared" si="94"/>
        <v>40378.893206018518</v>
      </c>
      <c r="T3039" s="15">
        <f t="shared" si="95"/>
        <v>40453.207638888889</v>
      </c>
    </row>
    <row r="3040" spans="1:20" ht="45" x14ac:dyDescent="0.25">
      <c r="A3040">
        <v>3038</v>
      </c>
      <c r="B3040" s="3" t="s">
        <v>6164</v>
      </c>
      <c r="C3040" s="3" t="s">
        <v>6165</v>
      </c>
      <c r="D3040" s="12">
        <v>1000</v>
      </c>
      <c r="E3040" s="12">
        <v>1005</v>
      </c>
      <c r="F3040" t="s">
        <v>16</v>
      </c>
      <c r="G3040" t="s">
        <v>17</v>
      </c>
      <c r="H3040" t="s">
        <v>18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5489</v>
      </c>
      <c r="O3040" s="8">
        <f>E3040/D3040*100</f>
        <v>100.49999999999999</v>
      </c>
      <c r="P3040" s="12">
        <f>E3040/L3040</f>
        <v>37.222222222222221</v>
      </c>
      <c r="Q3040" t="str">
        <f>LEFT(N3040,SEARCH("/",N3040,1)-1)</f>
        <v>theater</v>
      </c>
      <c r="R3040" t="str">
        <f>RIGHT(N3040,LEN(N3040)-SEARCH("/",N3040,1))</f>
        <v>spaces</v>
      </c>
      <c r="S3040" s="15">
        <f t="shared" si="94"/>
        <v>42373.252280092594</v>
      </c>
      <c r="T3040" s="15">
        <f t="shared" si="95"/>
        <v>42433.252280092594</v>
      </c>
    </row>
    <row r="3041" spans="1:20" ht="45" x14ac:dyDescent="0.25">
      <c r="A3041">
        <v>3039</v>
      </c>
      <c r="B3041" s="3" t="s">
        <v>6166</v>
      </c>
      <c r="C3041" s="3" t="s">
        <v>6167</v>
      </c>
      <c r="D3041" s="12">
        <v>20000</v>
      </c>
      <c r="E3041" s="12">
        <v>21742.78</v>
      </c>
      <c r="F3041" t="s">
        <v>16</v>
      </c>
      <c r="G3041" t="s">
        <v>17</v>
      </c>
      <c r="H3041" t="s">
        <v>18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5489</v>
      </c>
      <c r="O3041" s="8">
        <f>E3041/D3041*100</f>
        <v>108.71389999999998</v>
      </c>
      <c r="P3041" s="12">
        <f>E3041/L3041</f>
        <v>92.130423728813554</v>
      </c>
      <c r="Q3041" t="str">
        <f>LEFT(N3041,SEARCH("/",N3041,1)-1)</f>
        <v>theater</v>
      </c>
      <c r="R3041" t="str">
        <f>RIGHT(N3041,LEN(N3041)-SEARCH("/",N3041,1))</f>
        <v>spaces</v>
      </c>
      <c r="S3041" s="15">
        <f t="shared" si="94"/>
        <v>41610.794421296298</v>
      </c>
      <c r="T3041" s="15">
        <f t="shared" si="95"/>
        <v>41637.332638888889</v>
      </c>
    </row>
    <row r="3042" spans="1:20" ht="45" x14ac:dyDescent="0.25">
      <c r="A3042">
        <v>3040</v>
      </c>
      <c r="B3042" s="3" t="s">
        <v>6168</v>
      </c>
      <c r="C3042" s="3" t="s">
        <v>6169</v>
      </c>
      <c r="D3042" s="12">
        <v>3000</v>
      </c>
      <c r="E3042" s="12">
        <v>3225</v>
      </c>
      <c r="F3042" t="s">
        <v>16</v>
      </c>
      <c r="G3042" t="s">
        <v>17</v>
      </c>
      <c r="H3042" t="s">
        <v>18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5489</v>
      </c>
      <c r="O3042" s="8">
        <f>E3042/D3042*100</f>
        <v>107.5</v>
      </c>
      <c r="P3042" s="12">
        <f>E3042/L3042</f>
        <v>76.785714285714292</v>
      </c>
      <c r="Q3042" t="str">
        <f>LEFT(N3042,SEARCH("/",N3042,1)-1)</f>
        <v>theater</v>
      </c>
      <c r="R3042" t="str">
        <f>RIGHT(N3042,LEN(N3042)-SEARCH("/",N3042,1))</f>
        <v>spaces</v>
      </c>
      <c r="S3042" s="15">
        <f t="shared" si="94"/>
        <v>42177.791909722218</v>
      </c>
      <c r="T3042" s="15">
        <f t="shared" si="95"/>
        <v>42181.958333333328</v>
      </c>
    </row>
    <row r="3043" spans="1:20" ht="30" x14ac:dyDescent="0.25">
      <c r="A3043">
        <v>3041</v>
      </c>
      <c r="B3043" s="3" t="s">
        <v>6170</v>
      </c>
      <c r="C3043" s="3" t="s">
        <v>6171</v>
      </c>
      <c r="D3043" s="12">
        <v>8300</v>
      </c>
      <c r="E3043" s="12">
        <v>9170</v>
      </c>
      <c r="F3043" t="s">
        <v>16</v>
      </c>
      <c r="G3043" t="s">
        <v>17</v>
      </c>
      <c r="H3043" t="s">
        <v>18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5489</v>
      </c>
      <c r="O3043" s="8">
        <f>E3043/D3043*100</f>
        <v>110.48192771084338</v>
      </c>
      <c r="P3043" s="12">
        <f>E3043/L3043</f>
        <v>96.526315789473685</v>
      </c>
      <c r="Q3043" t="str">
        <f>LEFT(N3043,SEARCH("/",N3043,1)-1)</f>
        <v>theater</v>
      </c>
      <c r="R3043" t="str">
        <f>RIGHT(N3043,LEN(N3043)-SEARCH("/",N3043,1))</f>
        <v>spaces</v>
      </c>
      <c r="S3043" s="15">
        <f t="shared" si="94"/>
        <v>42359.868611111116</v>
      </c>
      <c r="T3043" s="15">
        <f t="shared" si="95"/>
        <v>42389.868611111116</v>
      </c>
    </row>
    <row r="3044" spans="1:20" ht="60" x14ac:dyDescent="0.25">
      <c r="A3044">
        <v>3042</v>
      </c>
      <c r="B3044" s="3" t="s">
        <v>6172</v>
      </c>
      <c r="C3044" s="3" t="s">
        <v>6173</v>
      </c>
      <c r="D3044" s="12">
        <v>1500</v>
      </c>
      <c r="E3044" s="12">
        <v>1920</v>
      </c>
      <c r="F3044" t="s">
        <v>16</v>
      </c>
      <c r="G3044" t="s">
        <v>24</v>
      </c>
      <c r="H3044" t="s">
        <v>25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5489</v>
      </c>
      <c r="O3044" s="8">
        <f>E3044/D3044*100</f>
        <v>128</v>
      </c>
      <c r="P3044" s="12">
        <f>E3044/L3044</f>
        <v>51.891891891891895</v>
      </c>
      <c r="Q3044" t="str">
        <f>LEFT(N3044,SEARCH("/",N3044,1)-1)</f>
        <v>theater</v>
      </c>
      <c r="R3044" t="str">
        <f>RIGHT(N3044,LEN(N3044)-SEARCH("/",N3044,1))</f>
        <v>spaces</v>
      </c>
      <c r="S3044" s="15">
        <f t="shared" si="94"/>
        <v>42253.688043981485</v>
      </c>
      <c r="T3044" s="15">
        <f t="shared" si="95"/>
        <v>42283.688043981485</v>
      </c>
    </row>
    <row r="3045" spans="1:20" ht="45" x14ac:dyDescent="0.25">
      <c r="A3045">
        <v>3043</v>
      </c>
      <c r="B3045" s="3" t="s">
        <v>6174</v>
      </c>
      <c r="C3045" s="3" t="s">
        <v>6175</v>
      </c>
      <c r="D3045" s="12">
        <v>15000</v>
      </c>
      <c r="E3045" s="12">
        <v>16501</v>
      </c>
      <c r="F3045" t="s">
        <v>16</v>
      </c>
      <c r="G3045" t="s">
        <v>159</v>
      </c>
      <c r="H3045" t="s">
        <v>160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5489</v>
      </c>
      <c r="O3045" s="8">
        <f>E3045/D3045*100</f>
        <v>110.00666666666667</v>
      </c>
      <c r="P3045" s="12">
        <f>E3045/L3045</f>
        <v>128.9140625</v>
      </c>
      <c r="Q3045" t="str">
        <f>LEFT(N3045,SEARCH("/",N3045,1)-1)</f>
        <v>theater</v>
      </c>
      <c r="R3045" t="str">
        <f>RIGHT(N3045,LEN(N3045)-SEARCH("/",N3045,1))</f>
        <v>spaces</v>
      </c>
      <c r="S3045" s="15">
        <f t="shared" si="94"/>
        <v>42083.070590277777</v>
      </c>
      <c r="T3045" s="15">
        <f t="shared" si="95"/>
        <v>42110.118055555555</v>
      </c>
    </row>
    <row r="3046" spans="1:20" ht="45" x14ac:dyDescent="0.25">
      <c r="A3046">
        <v>3044</v>
      </c>
      <c r="B3046" s="3" t="s">
        <v>6176</v>
      </c>
      <c r="C3046" s="3" t="s">
        <v>6177</v>
      </c>
      <c r="D3046" s="12">
        <v>12000</v>
      </c>
      <c r="E3046" s="12">
        <v>13121</v>
      </c>
      <c r="F3046" t="s">
        <v>16</v>
      </c>
      <c r="G3046" t="s">
        <v>17</v>
      </c>
      <c r="H3046" t="s">
        <v>18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5489</v>
      </c>
      <c r="O3046" s="8">
        <f>E3046/D3046*100</f>
        <v>109.34166666666667</v>
      </c>
      <c r="P3046" s="12">
        <f>E3046/L3046</f>
        <v>84.108974358974365</v>
      </c>
      <c r="Q3046" t="str">
        <f>LEFT(N3046,SEARCH("/",N3046,1)-1)</f>
        <v>theater</v>
      </c>
      <c r="R3046" t="str">
        <f>RIGHT(N3046,LEN(N3046)-SEARCH("/",N3046,1))</f>
        <v>spaces</v>
      </c>
      <c r="S3046" s="15">
        <f t="shared" si="94"/>
        <v>42387.7268287037</v>
      </c>
      <c r="T3046" s="15">
        <f t="shared" si="95"/>
        <v>42402.7268287037</v>
      </c>
    </row>
    <row r="3047" spans="1:20" ht="60" x14ac:dyDescent="0.25">
      <c r="A3047">
        <v>3045</v>
      </c>
      <c r="B3047" s="3" t="s">
        <v>6178</v>
      </c>
      <c r="C3047" s="3" t="s">
        <v>6179</v>
      </c>
      <c r="D3047" s="12">
        <v>4000</v>
      </c>
      <c r="E3047" s="12">
        <v>5308.26</v>
      </c>
      <c r="F3047" t="s">
        <v>16</v>
      </c>
      <c r="G3047" t="s">
        <v>17</v>
      </c>
      <c r="H3047" t="s">
        <v>18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5489</v>
      </c>
      <c r="O3047" s="8">
        <f>E3047/D3047*100</f>
        <v>132.70650000000001</v>
      </c>
      <c r="P3047" s="12">
        <f>E3047/L3047</f>
        <v>82.941562500000003</v>
      </c>
      <c r="Q3047" t="str">
        <f>LEFT(N3047,SEARCH("/",N3047,1)-1)</f>
        <v>theater</v>
      </c>
      <c r="R3047" t="str">
        <f>RIGHT(N3047,LEN(N3047)-SEARCH("/",N3047,1))</f>
        <v>spaces</v>
      </c>
      <c r="S3047" s="15">
        <f t="shared" si="94"/>
        <v>41843.155729166669</v>
      </c>
      <c r="T3047" s="15">
        <f t="shared" si="95"/>
        <v>41873.155729166669</v>
      </c>
    </row>
    <row r="3048" spans="1:20" ht="60" x14ac:dyDescent="0.25">
      <c r="A3048">
        <v>3046</v>
      </c>
      <c r="B3048" s="3" t="s">
        <v>6180</v>
      </c>
      <c r="C3048" s="3" t="s">
        <v>6181</v>
      </c>
      <c r="D3048" s="12">
        <v>7900</v>
      </c>
      <c r="E3048" s="12">
        <v>15077</v>
      </c>
      <c r="F3048" t="s">
        <v>16</v>
      </c>
      <c r="G3048" t="s">
        <v>17</v>
      </c>
      <c r="H3048" t="s">
        <v>18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5489</v>
      </c>
      <c r="O3048" s="8">
        <f>E3048/D3048*100</f>
        <v>190.84810126582278</v>
      </c>
      <c r="P3048" s="12">
        <f>E3048/L3048</f>
        <v>259.94827586206895</v>
      </c>
      <c r="Q3048" t="str">
        <f>LEFT(N3048,SEARCH("/",N3048,1)-1)</f>
        <v>theater</v>
      </c>
      <c r="R3048" t="str">
        <f>RIGHT(N3048,LEN(N3048)-SEARCH("/",N3048,1))</f>
        <v>spaces</v>
      </c>
      <c r="S3048" s="15">
        <f t="shared" si="94"/>
        <v>41862.803078703706</v>
      </c>
      <c r="T3048" s="15">
        <f t="shared" si="95"/>
        <v>41892.202777777777</v>
      </c>
    </row>
    <row r="3049" spans="1:20" ht="45" x14ac:dyDescent="0.25">
      <c r="A3049">
        <v>3047</v>
      </c>
      <c r="B3049" s="3" t="s">
        <v>6182</v>
      </c>
      <c r="C3049" s="3" t="s">
        <v>6183</v>
      </c>
      <c r="D3049" s="12">
        <v>500</v>
      </c>
      <c r="E3049" s="12">
        <v>745</v>
      </c>
      <c r="F3049" t="s">
        <v>16</v>
      </c>
      <c r="G3049" t="s">
        <v>17</v>
      </c>
      <c r="H3049" t="s">
        <v>18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5489</v>
      </c>
      <c r="O3049" s="8">
        <f>E3049/D3049*100</f>
        <v>149</v>
      </c>
      <c r="P3049" s="12">
        <f>E3049/L3049</f>
        <v>37.25</v>
      </c>
      <c r="Q3049" t="str">
        <f>LEFT(N3049,SEARCH("/",N3049,1)-1)</f>
        <v>theater</v>
      </c>
      <c r="R3049" t="str">
        <f>RIGHT(N3049,LEN(N3049)-SEARCH("/",N3049,1))</f>
        <v>spaces</v>
      </c>
      <c r="S3049" s="15">
        <f t="shared" si="94"/>
        <v>42443.989050925928</v>
      </c>
      <c r="T3049" s="15">
        <f t="shared" si="95"/>
        <v>42487.552777777775</v>
      </c>
    </row>
    <row r="3050" spans="1:20" ht="60" x14ac:dyDescent="0.25">
      <c r="A3050">
        <v>3048</v>
      </c>
      <c r="B3050" s="3" t="s">
        <v>6184</v>
      </c>
      <c r="C3050" s="3" t="s">
        <v>6185</v>
      </c>
      <c r="D3050" s="12">
        <v>5000</v>
      </c>
      <c r="E3050" s="12">
        <v>8320</v>
      </c>
      <c r="F3050" t="s">
        <v>16</v>
      </c>
      <c r="G3050" t="s">
        <v>17</v>
      </c>
      <c r="H3050" t="s">
        <v>18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5489</v>
      </c>
      <c r="O3050" s="8">
        <f>E3050/D3050*100</f>
        <v>166.4</v>
      </c>
      <c r="P3050" s="12">
        <f>E3050/L3050</f>
        <v>177.02127659574469</v>
      </c>
      <c r="Q3050" t="str">
        <f>LEFT(N3050,SEARCH("/",N3050,1)-1)</f>
        <v>theater</v>
      </c>
      <c r="R3050" t="str">
        <f>RIGHT(N3050,LEN(N3050)-SEARCH("/",N3050,1))</f>
        <v>spaces</v>
      </c>
      <c r="S3050" s="15">
        <f t="shared" si="94"/>
        <v>41975.901180555549</v>
      </c>
      <c r="T3050" s="15">
        <f t="shared" si="95"/>
        <v>42004.890277777777</v>
      </c>
    </row>
    <row r="3051" spans="1:20" ht="60" x14ac:dyDescent="0.25">
      <c r="A3051">
        <v>3049</v>
      </c>
      <c r="B3051" s="3" t="s">
        <v>6186</v>
      </c>
      <c r="C3051" s="3" t="s">
        <v>6187</v>
      </c>
      <c r="D3051" s="12">
        <v>3750</v>
      </c>
      <c r="E3051" s="12">
        <v>4000</v>
      </c>
      <c r="F3051" t="s">
        <v>16</v>
      </c>
      <c r="G3051" t="s">
        <v>17</v>
      </c>
      <c r="H3051" t="s">
        <v>18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5489</v>
      </c>
      <c r="O3051" s="8">
        <f>E3051/D3051*100</f>
        <v>106.66666666666667</v>
      </c>
      <c r="P3051" s="12">
        <f>E3051/L3051</f>
        <v>74.074074074074076</v>
      </c>
      <c r="Q3051" t="str">
        <f>LEFT(N3051,SEARCH("/",N3051,1)-1)</f>
        <v>theater</v>
      </c>
      <c r="R3051" t="str">
        <f>RIGHT(N3051,LEN(N3051)-SEARCH("/",N3051,1))</f>
        <v>spaces</v>
      </c>
      <c r="S3051" s="15">
        <f t="shared" si="94"/>
        <v>42139.014525462961</v>
      </c>
      <c r="T3051" s="15">
        <f t="shared" si="95"/>
        <v>42169.014525462961</v>
      </c>
    </row>
    <row r="3052" spans="1:20" ht="30" x14ac:dyDescent="0.25">
      <c r="A3052">
        <v>3050</v>
      </c>
      <c r="B3052" s="3" t="s">
        <v>6188</v>
      </c>
      <c r="C3052" s="3" t="s">
        <v>6189</v>
      </c>
      <c r="D3052" s="12">
        <v>600</v>
      </c>
      <c r="E3052" s="12">
        <v>636</v>
      </c>
      <c r="F3052" t="s">
        <v>16</v>
      </c>
      <c r="G3052" t="s">
        <v>17</v>
      </c>
      <c r="H3052" t="s">
        <v>18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5489</v>
      </c>
      <c r="O3052" s="8">
        <f>E3052/D3052*100</f>
        <v>106</v>
      </c>
      <c r="P3052" s="12">
        <f>E3052/L3052</f>
        <v>70.666666666666671</v>
      </c>
      <c r="Q3052" t="str">
        <f>LEFT(N3052,SEARCH("/",N3052,1)-1)</f>
        <v>theater</v>
      </c>
      <c r="R3052" t="str">
        <f>RIGHT(N3052,LEN(N3052)-SEARCH("/",N3052,1))</f>
        <v>spaces</v>
      </c>
      <c r="S3052" s="15">
        <f t="shared" si="94"/>
        <v>42465.16851851852</v>
      </c>
      <c r="T3052" s="15">
        <f t="shared" si="95"/>
        <v>42495.16851851852</v>
      </c>
    </row>
    <row r="3053" spans="1:20" ht="60" x14ac:dyDescent="0.25">
      <c r="A3053">
        <v>3051</v>
      </c>
      <c r="B3053" s="3" t="s">
        <v>6190</v>
      </c>
      <c r="C3053" s="3" t="s">
        <v>6191</v>
      </c>
      <c r="D3053" s="12">
        <v>3500</v>
      </c>
      <c r="E3053" s="12">
        <v>827</v>
      </c>
      <c r="F3053" t="s">
        <v>357</v>
      </c>
      <c r="G3053" t="s">
        <v>24</v>
      </c>
      <c r="H3053" t="s">
        <v>25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5489</v>
      </c>
      <c r="O3053" s="8">
        <f>E3053/D3053*100</f>
        <v>23.62857142857143</v>
      </c>
      <c r="P3053" s="12">
        <f>E3053/L3053</f>
        <v>23.62857142857143</v>
      </c>
      <c r="Q3053" t="str">
        <f>LEFT(N3053,SEARCH("/",N3053,1)-1)</f>
        <v>theater</v>
      </c>
      <c r="R3053" t="str">
        <f>RIGHT(N3053,LEN(N3053)-SEARCH("/",N3053,1))</f>
        <v>spaces</v>
      </c>
      <c r="S3053" s="15">
        <f t="shared" si="94"/>
        <v>42744.416030092587</v>
      </c>
      <c r="T3053" s="15">
        <f t="shared" si="95"/>
        <v>42774.416030092587</v>
      </c>
    </row>
    <row r="3054" spans="1:20" ht="45" x14ac:dyDescent="0.25">
      <c r="A3054">
        <v>3052</v>
      </c>
      <c r="B3054" s="3" t="s">
        <v>6192</v>
      </c>
      <c r="C3054" s="3" t="s">
        <v>6193</v>
      </c>
      <c r="D3054" s="12">
        <v>50000</v>
      </c>
      <c r="E3054" s="12">
        <v>75</v>
      </c>
      <c r="F3054" t="s">
        <v>357</v>
      </c>
      <c r="G3054" t="s">
        <v>17</v>
      </c>
      <c r="H3054" t="s">
        <v>18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5489</v>
      </c>
      <c r="O3054" s="8">
        <f>E3054/D3054*100</f>
        <v>0.15</v>
      </c>
      <c r="P3054" s="12">
        <f>E3054/L3054</f>
        <v>37.5</v>
      </c>
      <c r="Q3054" t="str">
        <f>LEFT(N3054,SEARCH("/",N3054,1)-1)</f>
        <v>theater</v>
      </c>
      <c r="R3054" t="str">
        <f>RIGHT(N3054,LEN(N3054)-SEARCH("/",N3054,1))</f>
        <v>spaces</v>
      </c>
      <c r="S3054" s="15">
        <f t="shared" si="94"/>
        <v>42122.670069444444</v>
      </c>
      <c r="T3054" s="15">
        <f t="shared" si="95"/>
        <v>42152.665972222225</v>
      </c>
    </row>
    <row r="3055" spans="1:20" ht="60" x14ac:dyDescent="0.25">
      <c r="A3055">
        <v>3053</v>
      </c>
      <c r="B3055" s="3" t="s">
        <v>6194</v>
      </c>
      <c r="C3055" s="3" t="s">
        <v>6195</v>
      </c>
      <c r="D3055" s="12">
        <v>10000</v>
      </c>
      <c r="E3055" s="12">
        <v>40</v>
      </c>
      <c r="F3055" t="s">
        <v>357</v>
      </c>
      <c r="G3055" t="s">
        <v>17</v>
      </c>
      <c r="H3055" t="s">
        <v>18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5489</v>
      </c>
      <c r="O3055" s="8">
        <f>E3055/D3055*100</f>
        <v>0.4</v>
      </c>
      <c r="P3055" s="12">
        <f>E3055/L3055</f>
        <v>13.333333333333334</v>
      </c>
      <c r="Q3055" t="str">
        <f>LEFT(N3055,SEARCH("/",N3055,1)-1)</f>
        <v>theater</v>
      </c>
      <c r="R3055" t="str">
        <f>RIGHT(N3055,LEN(N3055)-SEARCH("/",N3055,1))</f>
        <v>spaces</v>
      </c>
      <c r="S3055" s="15">
        <f t="shared" si="94"/>
        <v>41862.761724537035</v>
      </c>
      <c r="T3055" s="15">
        <f t="shared" si="95"/>
        <v>41914.165972222225</v>
      </c>
    </row>
    <row r="3056" spans="1:20" ht="60" x14ac:dyDescent="0.25">
      <c r="A3056">
        <v>3054</v>
      </c>
      <c r="B3056" s="3" t="s">
        <v>6196</v>
      </c>
      <c r="C3056" s="3" t="s">
        <v>6197</v>
      </c>
      <c r="D3056" s="12">
        <v>300</v>
      </c>
      <c r="E3056" s="12">
        <v>0</v>
      </c>
      <c r="F3056" t="s">
        <v>357</v>
      </c>
      <c r="G3056" t="s">
        <v>17</v>
      </c>
      <c r="H3056" t="s">
        <v>18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5489</v>
      </c>
      <c r="O3056" s="8">
        <f>E3056/D3056*100</f>
        <v>0</v>
      </c>
      <c r="P3056" s="12" t="e">
        <f>E3056/L3056</f>
        <v>#DIV/0!</v>
      </c>
      <c r="Q3056" t="str">
        <f>LEFT(N3056,SEARCH("/",N3056,1)-1)</f>
        <v>theater</v>
      </c>
      <c r="R3056" t="str">
        <f>RIGHT(N3056,LEN(N3056)-SEARCH("/",N3056,1))</f>
        <v>spaces</v>
      </c>
      <c r="S3056" s="15">
        <f t="shared" si="94"/>
        <v>42027.832800925928</v>
      </c>
      <c r="T3056" s="15">
        <f t="shared" si="95"/>
        <v>42065.044444444444</v>
      </c>
    </row>
    <row r="3057" spans="1:20" ht="60" x14ac:dyDescent="0.25">
      <c r="A3057">
        <v>3055</v>
      </c>
      <c r="B3057" s="3" t="s">
        <v>6198</v>
      </c>
      <c r="C3057" s="3" t="s">
        <v>6199</v>
      </c>
      <c r="D3057" s="12">
        <v>20000</v>
      </c>
      <c r="E3057" s="12">
        <v>1</v>
      </c>
      <c r="F3057" t="s">
        <v>357</v>
      </c>
      <c r="G3057" t="s">
        <v>17</v>
      </c>
      <c r="H3057" t="s">
        <v>18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5489</v>
      </c>
      <c r="O3057" s="8">
        <f>E3057/D3057*100</f>
        <v>5.0000000000000001E-3</v>
      </c>
      <c r="P3057" s="12">
        <f>E3057/L3057</f>
        <v>1</v>
      </c>
      <c r="Q3057" t="str">
        <f>LEFT(N3057,SEARCH("/",N3057,1)-1)</f>
        <v>theater</v>
      </c>
      <c r="R3057" t="str">
        <f>RIGHT(N3057,LEN(N3057)-SEARCH("/",N3057,1))</f>
        <v>spaces</v>
      </c>
      <c r="S3057" s="15">
        <f t="shared" si="94"/>
        <v>41953.95821759259</v>
      </c>
      <c r="T3057" s="15">
        <f t="shared" si="95"/>
        <v>42013.95821759259</v>
      </c>
    </row>
    <row r="3058" spans="1:20" ht="60" x14ac:dyDescent="0.25">
      <c r="A3058">
        <v>3056</v>
      </c>
      <c r="B3058" s="3" t="s">
        <v>6200</v>
      </c>
      <c r="C3058" s="3" t="s">
        <v>6201</v>
      </c>
      <c r="D3058" s="12">
        <v>25000</v>
      </c>
      <c r="E3058" s="12">
        <v>0</v>
      </c>
      <c r="F3058" t="s">
        <v>357</v>
      </c>
      <c r="G3058" t="s">
        <v>17</v>
      </c>
      <c r="H3058" t="s">
        <v>18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5489</v>
      </c>
      <c r="O3058" s="8">
        <f>E3058/D3058*100</f>
        <v>0</v>
      </c>
      <c r="P3058" s="12" t="e">
        <f>E3058/L3058</f>
        <v>#DIV/0!</v>
      </c>
      <c r="Q3058" t="str">
        <f>LEFT(N3058,SEARCH("/",N3058,1)-1)</f>
        <v>theater</v>
      </c>
      <c r="R3058" t="str">
        <f>RIGHT(N3058,LEN(N3058)-SEARCH("/",N3058,1))</f>
        <v>spaces</v>
      </c>
      <c r="S3058" s="15">
        <f t="shared" si="94"/>
        <v>41851.636388888888</v>
      </c>
      <c r="T3058" s="15">
        <f t="shared" si="95"/>
        <v>41911.636388888888</v>
      </c>
    </row>
    <row r="3059" spans="1:20" ht="45" x14ac:dyDescent="0.25">
      <c r="A3059">
        <v>3057</v>
      </c>
      <c r="B3059" s="3" t="s">
        <v>6202</v>
      </c>
      <c r="C3059" s="3" t="s">
        <v>6203</v>
      </c>
      <c r="D3059" s="12">
        <v>50000</v>
      </c>
      <c r="E3059" s="12">
        <v>0</v>
      </c>
      <c r="F3059" t="s">
        <v>357</v>
      </c>
      <c r="G3059" t="s">
        <v>24</v>
      </c>
      <c r="H3059" t="s">
        <v>25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5489</v>
      </c>
      <c r="O3059" s="8">
        <f>E3059/D3059*100</f>
        <v>0</v>
      </c>
      <c r="P3059" s="12" t="e">
        <f>E3059/L3059</f>
        <v>#DIV/0!</v>
      </c>
      <c r="Q3059" t="str">
        <f>LEFT(N3059,SEARCH("/",N3059,1)-1)</f>
        <v>theater</v>
      </c>
      <c r="R3059" t="str">
        <f>RIGHT(N3059,LEN(N3059)-SEARCH("/",N3059,1))</f>
        <v>spaces</v>
      </c>
      <c r="S3059" s="15">
        <f t="shared" si="94"/>
        <v>42433.650590277779</v>
      </c>
      <c r="T3059" s="15">
        <f t="shared" si="95"/>
        <v>42463.608923611115</v>
      </c>
    </row>
    <row r="3060" spans="1:20" ht="60" x14ac:dyDescent="0.25">
      <c r="A3060">
        <v>3058</v>
      </c>
      <c r="B3060" s="3" t="s">
        <v>6204</v>
      </c>
      <c r="C3060" s="3" t="s">
        <v>6205</v>
      </c>
      <c r="D3060" s="12">
        <v>18000</v>
      </c>
      <c r="E3060" s="12">
        <v>3</v>
      </c>
      <c r="F3060" t="s">
        <v>357</v>
      </c>
      <c r="G3060" t="s">
        <v>1224</v>
      </c>
      <c r="H3060" t="s">
        <v>55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5489</v>
      </c>
      <c r="O3060" s="8">
        <f>E3060/D3060*100</f>
        <v>1.6666666666666666E-2</v>
      </c>
      <c r="P3060" s="12">
        <f>E3060/L3060</f>
        <v>1</v>
      </c>
      <c r="Q3060" t="str">
        <f>LEFT(N3060,SEARCH("/",N3060,1)-1)</f>
        <v>theater</v>
      </c>
      <c r="R3060" t="str">
        <f>RIGHT(N3060,LEN(N3060)-SEARCH("/",N3060,1))</f>
        <v>spaces</v>
      </c>
      <c r="S3060" s="15">
        <f t="shared" si="94"/>
        <v>42460.374305555553</v>
      </c>
      <c r="T3060" s="15">
        <f t="shared" si="95"/>
        <v>42510.374305555553</v>
      </c>
    </row>
    <row r="3061" spans="1:20" ht="60" x14ac:dyDescent="0.25">
      <c r="A3061">
        <v>3059</v>
      </c>
      <c r="B3061" s="3" t="s">
        <v>6206</v>
      </c>
      <c r="C3061" s="3" t="s">
        <v>6207</v>
      </c>
      <c r="D3061" s="12">
        <v>15000</v>
      </c>
      <c r="E3061" s="12">
        <v>451</v>
      </c>
      <c r="F3061" t="s">
        <v>357</v>
      </c>
      <c r="G3061" t="s">
        <v>17</v>
      </c>
      <c r="H3061" t="s">
        <v>18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5489</v>
      </c>
      <c r="O3061" s="8">
        <f>E3061/D3061*100</f>
        <v>3.0066666666666664</v>
      </c>
      <c r="P3061" s="12">
        <f>E3061/L3061</f>
        <v>41</v>
      </c>
      <c r="Q3061" t="str">
        <f>LEFT(N3061,SEARCH("/",N3061,1)-1)</f>
        <v>theater</v>
      </c>
      <c r="R3061" t="str">
        <f>RIGHT(N3061,LEN(N3061)-SEARCH("/",N3061,1))</f>
        <v>spaces</v>
      </c>
      <c r="S3061" s="15">
        <f t="shared" si="94"/>
        <v>41829.935717592591</v>
      </c>
      <c r="T3061" s="15">
        <f t="shared" si="95"/>
        <v>41859.935717592591</v>
      </c>
    </row>
    <row r="3062" spans="1:20" ht="45" x14ac:dyDescent="0.25">
      <c r="A3062">
        <v>3060</v>
      </c>
      <c r="B3062" s="3" t="s">
        <v>6208</v>
      </c>
      <c r="C3062" s="3" t="s">
        <v>6209</v>
      </c>
      <c r="D3062" s="12">
        <v>220000</v>
      </c>
      <c r="E3062" s="12">
        <v>335</v>
      </c>
      <c r="F3062" t="s">
        <v>357</v>
      </c>
      <c r="G3062" t="s">
        <v>17</v>
      </c>
      <c r="H3062" t="s">
        <v>18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5489</v>
      </c>
      <c r="O3062" s="8">
        <f>E3062/D3062*100</f>
        <v>0.15227272727272728</v>
      </c>
      <c r="P3062" s="12">
        <f>E3062/L3062</f>
        <v>55.833333333333336</v>
      </c>
      <c r="Q3062" t="str">
        <f>LEFT(N3062,SEARCH("/",N3062,1)-1)</f>
        <v>theater</v>
      </c>
      <c r="R3062" t="str">
        <f>RIGHT(N3062,LEN(N3062)-SEARCH("/",N3062,1))</f>
        <v>spaces</v>
      </c>
      <c r="S3062" s="15">
        <f t="shared" si="94"/>
        <v>42245.274699074071</v>
      </c>
      <c r="T3062" s="15">
        <f t="shared" si="95"/>
        <v>42275.274699074071</v>
      </c>
    </row>
    <row r="3063" spans="1:20" x14ac:dyDescent="0.25">
      <c r="A3063">
        <v>3061</v>
      </c>
      <c r="B3063" s="3" t="s">
        <v>6210</v>
      </c>
      <c r="C3063" s="3" t="s">
        <v>6211</v>
      </c>
      <c r="D3063" s="12">
        <v>1000000</v>
      </c>
      <c r="E3063" s="12">
        <v>0</v>
      </c>
      <c r="F3063" t="s">
        <v>357</v>
      </c>
      <c r="G3063" t="s">
        <v>17</v>
      </c>
      <c r="H3063" t="s">
        <v>18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5489</v>
      </c>
      <c r="O3063" s="8">
        <f>E3063/D3063*100</f>
        <v>0</v>
      </c>
      <c r="P3063" s="12" t="e">
        <f>E3063/L3063</f>
        <v>#DIV/0!</v>
      </c>
      <c r="Q3063" t="str">
        <f>LEFT(N3063,SEARCH("/",N3063,1)-1)</f>
        <v>theater</v>
      </c>
      <c r="R3063" t="str">
        <f>RIGHT(N3063,LEN(N3063)-SEARCH("/",N3063,1))</f>
        <v>spaces</v>
      </c>
      <c r="S3063" s="15">
        <f t="shared" si="94"/>
        <v>41834.784120370372</v>
      </c>
      <c r="T3063" s="15">
        <f t="shared" si="95"/>
        <v>41864.784120370372</v>
      </c>
    </row>
    <row r="3064" spans="1:20" ht="60" x14ac:dyDescent="0.25">
      <c r="A3064">
        <v>3062</v>
      </c>
      <c r="B3064" s="3" t="s">
        <v>6212</v>
      </c>
      <c r="C3064" s="3" t="s">
        <v>6213</v>
      </c>
      <c r="D3064" s="12">
        <v>10000</v>
      </c>
      <c r="E3064" s="12">
        <v>6684</v>
      </c>
      <c r="F3064" t="s">
        <v>357</v>
      </c>
      <c r="G3064" t="s">
        <v>17</v>
      </c>
      <c r="H3064" t="s">
        <v>18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5489</v>
      </c>
      <c r="O3064" s="8">
        <f>E3064/D3064*100</f>
        <v>66.84</v>
      </c>
      <c r="P3064" s="12">
        <f>E3064/L3064</f>
        <v>99.761194029850742</v>
      </c>
      <c r="Q3064" t="str">
        <f>LEFT(N3064,SEARCH("/",N3064,1)-1)</f>
        <v>theater</v>
      </c>
      <c r="R3064" t="str">
        <f>RIGHT(N3064,LEN(N3064)-SEARCH("/",N3064,1))</f>
        <v>spaces</v>
      </c>
      <c r="S3064" s="15">
        <f t="shared" si="94"/>
        <v>42248.535787037035</v>
      </c>
      <c r="T3064" s="15">
        <f t="shared" si="95"/>
        <v>42277.75</v>
      </c>
    </row>
    <row r="3065" spans="1:20" ht="45" x14ac:dyDescent="0.25">
      <c r="A3065">
        <v>3063</v>
      </c>
      <c r="B3065" s="3" t="s">
        <v>6214</v>
      </c>
      <c r="C3065" s="3" t="s">
        <v>6215</v>
      </c>
      <c r="D3065" s="12">
        <v>3000</v>
      </c>
      <c r="E3065" s="12">
        <v>587</v>
      </c>
      <c r="F3065" t="s">
        <v>357</v>
      </c>
      <c r="G3065" t="s">
        <v>17</v>
      </c>
      <c r="H3065" t="s">
        <v>18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5489</v>
      </c>
      <c r="O3065" s="8">
        <f>E3065/D3065*100</f>
        <v>19.566666666666666</v>
      </c>
      <c r="P3065" s="12">
        <f>E3065/L3065</f>
        <v>25.521739130434781</v>
      </c>
      <c r="Q3065" t="str">
        <f>LEFT(N3065,SEARCH("/",N3065,1)-1)</f>
        <v>theater</v>
      </c>
      <c r="R3065" t="str">
        <f>RIGHT(N3065,LEN(N3065)-SEARCH("/",N3065,1))</f>
        <v>spaces</v>
      </c>
      <c r="S3065" s="15">
        <f t="shared" si="94"/>
        <v>42630.922893518517</v>
      </c>
      <c r="T3065" s="15">
        <f t="shared" si="95"/>
        <v>42665.922893518517</v>
      </c>
    </row>
    <row r="3066" spans="1:20" ht="30" x14ac:dyDescent="0.25">
      <c r="A3066">
        <v>3064</v>
      </c>
      <c r="B3066" s="3" t="s">
        <v>6216</v>
      </c>
      <c r="C3066" s="3" t="s">
        <v>6217</v>
      </c>
      <c r="D3066" s="12">
        <v>75000</v>
      </c>
      <c r="E3066" s="12">
        <v>8471</v>
      </c>
      <c r="F3066" t="s">
        <v>357</v>
      </c>
      <c r="G3066" t="s">
        <v>17</v>
      </c>
      <c r="H3066" t="s">
        <v>18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5489</v>
      </c>
      <c r="O3066" s="8">
        <f>E3066/D3066*100</f>
        <v>11.294666666666666</v>
      </c>
      <c r="P3066" s="12">
        <f>E3066/L3066</f>
        <v>117.65277777777777</v>
      </c>
      <c r="Q3066" t="str">
        <f>LEFT(N3066,SEARCH("/",N3066,1)-1)</f>
        <v>theater</v>
      </c>
      <c r="R3066" t="str">
        <f>RIGHT(N3066,LEN(N3066)-SEARCH("/",N3066,1))</f>
        <v>spaces</v>
      </c>
      <c r="S3066" s="15">
        <f t="shared" si="94"/>
        <v>42299.130162037036</v>
      </c>
      <c r="T3066" s="15">
        <f t="shared" si="95"/>
        <v>42330.290972222225</v>
      </c>
    </row>
    <row r="3067" spans="1:20" ht="60" x14ac:dyDescent="0.25">
      <c r="A3067">
        <v>3065</v>
      </c>
      <c r="B3067" s="3" t="s">
        <v>6218</v>
      </c>
      <c r="C3067" s="3" t="s">
        <v>6219</v>
      </c>
      <c r="D3067" s="12">
        <v>25000</v>
      </c>
      <c r="E3067" s="12">
        <v>10</v>
      </c>
      <c r="F3067" t="s">
        <v>357</v>
      </c>
      <c r="G3067" t="s">
        <v>17</v>
      </c>
      <c r="H3067" t="s">
        <v>18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5489</v>
      </c>
      <c r="O3067" s="8">
        <f>E3067/D3067*100</f>
        <v>0.04</v>
      </c>
      <c r="P3067" s="12">
        <f>E3067/L3067</f>
        <v>5</v>
      </c>
      <c r="Q3067" t="str">
        <f>LEFT(N3067,SEARCH("/",N3067,1)-1)</f>
        <v>theater</v>
      </c>
      <c r="R3067" t="str">
        <f>RIGHT(N3067,LEN(N3067)-SEARCH("/",N3067,1))</f>
        <v>spaces</v>
      </c>
      <c r="S3067" s="15">
        <f t="shared" si="94"/>
        <v>41825.055231481485</v>
      </c>
      <c r="T3067" s="15">
        <f t="shared" si="95"/>
        <v>41850.055231481485</v>
      </c>
    </row>
    <row r="3068" spans="1:20" ht="45" x14ac:dyDescent="0.25">
      <c r="A3068">
        <v>3066</v>
      </c>
      <c r="B3068" s="3" t="s">
        <v>6220</v>
      </c>
      <c r="C3068" s="3" t="s">
        <v>6221</v>
      </c>
      <c r="D3068" s="12">
        <v>350000</v>
      </c>
      <c r="E3068" s="12">
        <v>41950</v>
      </c>
      <c r="F3068" t="s">
        <v>357</v>
      </c>
      <c r="G3068" t="s">
        <v>50</v>
      </c>
      <c r="H3068" t="s">
        <v>51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5489</v>
      </c>
      <c r="O3068" s="8">
        <f>E3068/D3068*100</f>
        <v>11.985714285714286</v>
      </c>
      <c r="P3068" s="12">
        <f>E3068/L3068</f>
        <v>2796.6666666666665</v>
      </c>
      <c r="Q3068" t="str">
        <f>LEFT(N3068,SEARCH("/",N3068,1)-1)</f>
        <v>theater</v>
      </c>
      <c r="R3068" t="str">
        <f>RIGHT(N3068,LEN(N3068)-SEARCH("/",N3068,1))</f>
        <v>spaces</v>
      </c>
      <c r="S3068" s="15">
        <f t="shared" si="94"/>
        <v>42531.228437500002</v>
      </c>
      <c r="T3068" s="15">
        <f t="shared" si="95"/>
        <v>42561.228437500002</v>
      </c>
    </row>
    <row r="3069" spans="1:20" ht="60" x14ac:dyDescent="0.25">
      <c r="A3069">
        <v>3067</v>
      </c>
      <c r="B3069" s="3" t="s">
        <v>6222</v>
      </c>
      <c r="C3069" s="3" t="s">
        <v>6223</v>
      </c>
      <c r="D3069" s="12">
        <v>8000</v>
      </c>
      <c r="E3069" s="12">
        <v>200</v>
      </c>
      <c r="F3069" t="s">
        <v>357</v>
      </c>
      <c r="G3069" t="s">
        <v>80</v>
      </c>
      <c r="H3069" t="s">
        <v>81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5489</v>
      </c>
      <c r="O3069" s="8">
        <f>E3069/D3069*100</f>
        <v>2.5</v>
      </c>
      <c r="P3069" s="12">
        <f>E3069/L3069</f>
        <v>200</v>
      </c>
      <c r="Q3069" t="str">
        <f>LEFT(N3069,SEARCH("/",N3069,1)-1)</f>
        <v>theater</v>
      </c>
      <c r="R3069" t="str">
        <f>RIGHT(N3069,LEN(N3069)-SEARCH("/",N3069,1))</f>
        <v>spaces</v>
      </c>
      <c r="S3069" s="15">
        <f t="shared" si="94"/>
        <v>42226.938414351855</v>
      </c>
      <c r="T3069" s="15">
        <f t="shared" si="95"/>
        <v>42256.938414351855</v>
      </c>
    </row>
    <row r="3070" spans="1:20" ht="60" x14ac:dyDescent="0.25">
      <c r="A3070">
        <v>3068</v>
      </c>
      <c r="B3070" s="3" t="s">
        <v>6224</v>
      </c>
      <c r="C3070" s="3" t="s">
        <v>6225</v>
      </c>
      <c r="D3070" s="12">
        <v>250000</v>
      </c>
      <c r="E3070" s="12">
        <v>175</v>
      </c>
      <c r="F3070" t="s">
        <v>357</v>
      </c>
      <c r="G3070" t="s">
        <v>17</v>
      </c>
      <c r="H3070" t="s">
        <v>18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5489</v>
      </c>
      <c r="O3070" s="8">
        <f>E3070/D3070*100</f>
        <v>6.9999999999999993E-2</v>
      </c>
      <c r="P3070" s="12">
        <f>E3070/L3070</f>
        <v>87.5</v>
      </c>
      <c r="Q3070" t="str">
        <f>LEFT(N3070,SEARCH("/",N3070,1)-1)</f>
        <v>theater</v>
      </c>
      <c r="R3070" t="str">
        <f>RIGHT(N3070,LEN(N3070)-SEARCH("/",N3070,1))</f>
        <v>spaces</v>
      </c>
      <c r="S3070" s="15">
        <f t="shared" si="94"/>
        <v>42263.691574074073</v>
      </c>
      <c r="T3070" s="15">
        <f t="shared" si="95"/>
        <v>42293.691574074073</v>
      </c>
    </row>
    <row r="3071" spans="1:20" ht="60" x14ac:dyDescent="0.25">
      <c r="A3071">
        <v>3069</v>
      </c>
      <c r="B3071" s="3" t="s">
        <v>6226</v>
      </c>
      <c r="C3071" s="3" t="s">
        <v>6227</v>
      </c>
      <c r="D3071" s="12">
        <v>1000</v>
      </c>
      <c r="E3071" s="12">
        <v>141</v>
      </c>
      <c r="F3071" t="s">
        <v>357</v>
      </c>
      <c r="G3071" t="s">
        <v>17</v>
      </c>
      <c r="H3071" t="s">
        <v>18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5489</v>
      </c>
      <c r="O3071" s="8">
        <f>E3071/D3071*100</f>
        <v>14.099999999999998</v>
      </c>
      <c r="P3071" s="12">
        <f>E3071/L3071</f>
        <v>20.142857142857142</v>
      </c>
      <c r="Q3071" t="str">
        <f>LEFT(N3071,SEARCH("/",N3071,1)-1)</f>
        <v>theater</v>
      </c>
      <c r="R3071" t="str">
        <f>RIGHT(N3071,LEN(N3071)-SEARCH("/",N3071,1))</f>
        <v>spaces</v>
      </c>
      <c r="S3071" s="15">
        <f t="shared" si="94"/>
        <v>41957.833726851852</v>
      </c>
      <c r="T3071" s="15">
        <f t="shared" si="95"/>
        <v>41987.833726851852</v>
      </c>
    </row>
    <row r="3072" spans="1:20" ht="45" x14ac:dyDescent="0.25">
      <c r="A3072">
        <v>3070</v>
      </c>
      <c r="B3072" s="3" t="s">
        <v>6228</v>
      </c>
      <c r="C3072" s="3" t="s">
        <v>6229</v>
      </c>
      <c r="D3072" s="12">
        <v>10000</v>
      </c>
      <c r="E3072" s="12">
        <v>334</v>
      </c>
      <c r="F3072" t="s">
        <v>357</v>
      </c>
      <c r="G3072" t="s">
        <v>24</v>
      </c>
      <c r="H3072" t="s">
        <v>25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5489</v>
      </c>
      <c r="O3072" s="8">
        <f>E3072/D3072*100</f>
        <v>3.34</v>
      </c>
      <c r="P3072" s="12">
        <f>E3072/L3072</f>
        <v>20.875</v>
      </c>
      <c r="Q3072" t="str">
        <f>LEFT(N3072,SEARCH("/",N3072,1)-1)</f>
        <v>theater</v>
      </c>
      <c r="R3072" t="str">
        <f>RIGHT(N3072,LEN(N3072)-SEARCH("/",N3072,1))</f>
        <v>spaces</v>
      </c>
      <c r="S3072" s="15">
        <f t="shared" si="94"/>
        <v>42690.733437499999</v>
      </c>
      <c r="T3072" s="15">
        <f t="shared" si="95"/>
        <v>42711.733437499999</v>
      </c>
    </row>
    <row r="3073" spans="1:20" ht="45" x14ac:dyDescent="0.25">
      <c r="A3073">
        <v>3071</v>
      </c>
      <c r="B3073" s="3" t="s">
        <v>6230</v>
      </c>
      <c r="C3073" s="3" t="s">
        <v>6231</v>
      </c>
      <c r="D3073" s="12">
        <v>12000</v>
      </c>
      <c r="E3073" s="12">
        <v>7173</v>
      </c>
      <c r="F3073" t="s">
        <v>357</v>
      </c>
      <c r="G3073" t="s">
        <v>17</v>
      </c>
      <c r="H3073" t="s">
        <v>18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5489</v>
      </c>
      <c r="O3073" s="8">
        <f>E3073/D3073*100</f>
        <v>59.774999999999999</v>
      </c>
      <c r="P3073" s="12">
        <f>E3073/L3073</f>
        <v>61.307692307692307</v>
      </c>
      <c r="Q3073" t="str">
        <f>LEFT(N3073,SEARCH("/",N3073,1)-1)</f>
        <v>theater</v>
      </c>
      <c r="R3073" t="str">
        <f>RIGHT(N3073,LEN(N3073)-SEARCH("/",N3073,1))</f>
        <v>spaces</v>
      </c>
      <c r="S3073" s="15">
        <f t="shared" si="94"/>
        <v>42097.732418981483</v>
      </c>
      <c r="T3073" s="15">
        <f t="shared" si="95"/>
        <v>42115.249305555553</v>
      </c>
    </row>
    <row r="3074" spans="1:20" ht="60" x14ac:dyDescent="0.25">
      <c r="A3074">
        <v>3072</v>
      </c>
      <c r="B3074" s="3" t="s">
        <v>6232</v>
      </c>
      <c r="C3074" s="3" t="s">
        <v>6233</v>
      </c>
      <c r="D3074" s="12">
        <v>12000</v>
      </c>
      <c r="E3074" s="12">
        <v>2</v>
      </c>
      <c r="F3074" t="s">
        <v>357</v>
      </c>
      <c r="G3074" t="s">
        <v>17</v>
      </c>
      <c r="H3074" t="s">
        <v>18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5489</v>
      </c>
      <c r="O3074" s="8">
        <f>E3074/D3074*100</f>
        <v>1.6666666666666666E-2</v>
      </c>
      <c r="P3074" s="12">
        <f>E3074/L3074</f>
        <v>1</v>
      </c>
      <c r="Q3074" t="str">
        <f>LEFT(N3074,SEARCH("/",N3074,1)-1)</f>
        <v>theater</v>
      </c>
      <c r="R3074" t="str">
        <f>RIGHT(N3074,LEN(N3074)-SEARCH("/",N3074,1))</f>
        <v>spaces</v>
      </c>
      <c r="S3074" s="15">
        <f t="shared" si="94"/>
        <v>42658.690532407403</v>
      </c>
      <c r="T3074" s="15">
        <f t="shared" si="95"/>
        <v>42673.073611111111</v>
      </c>
    </row>
    <row r="3075" spans="1:20" ht="45" x14ac:dyDescent="0.25">
      <c r="A3075">
        <v>3073</v>
      </c>
      <c r="B3075" s="3" t="s">
        <v>6234</v>
      </c>
      <c r="C3075" s="3" t="s">
        <v>6235</v>
      </c>
      <c r="D3075" s="12">
        <v>2800000</v>
      </c>
      <c r="E3075" s="12">
        <v>645</v>
      </c>
      <c r="F3075" t="s">
        <v>357</v>
      </c>
      <c r="G3075" t="s">
        <v>17</v>
      </c>
      <c r="H3075" t="s">
        <v>18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5489</v>
      </c>
      <c r="O3075" s="8">
        <f>E3075/D3075*100</f>
        <v>2.3035714285714284E-2</v>
      </c>
      <c r="P3075" s="12">
        <f>E3075/L3075</f>
        <v>92.142857142857139</v>
      </c>
      <c r="Q3075" t="str">
        <f>LEFT(N3075,SEARCH("/",N3075,1)-1)</f>
        <v>theater</v>
      </c>
      <c r="R3075" t="str">
        <f>RIGHT(N3075,LEN(N3075)-SEARCH("/",N3075,1))</f>
        <v>spaces</v>
      </c>
      <c r="S3075" s="15">
        <f t="shared" ref="S3075:S3138" si="96">(((J3075/60)/60)/24)+DATE(1970,1,1)</f>
        <v>42111.684027777781</v>
      </c>
      <c r="T3075" s="15">
        <f t="shared" ref="T3075:T3138" si="97">(((I3075/60)/60)/24)+DATE(1970,1,1)</f>
        <v>42169.804861111115</v>
      </c>
    </row>
    <row r="3076" spans="1:20" ht="75" x14ac:dyDescent="0.25">
      <c r="A3076">
        <v>3074</v>
      </c>
      <c r="B3076" s="3" t="s">
        <v>6236</v>
      </c>
      <c r="C3076" s="3" t="s">
        <v>6237</v>
      </c>
      <c r="D3076" s="12">
        <v>25000</v>
      </c>
      <c r="E3076" s="12">
        <v>22</v>
      </c>
      <c r="F3076" t="s">
        <v>357</v>
      </c>
      <c r="G3076" t="s">
        <v>179</v>
      </c>
      <c r="H3076" t="s">
        <v>55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5489</v>
      </c>
      <c r="O3076" s="8">
        <f>E3076/D3076*100</f>
        <v>8.8000000000000009E-2</v>
      </c>
      <c r="P3076" s="12">
        <f>E3076/L3076</f>
        <v>7.333333333333333</v>
      </c>
      <c r="Q3076" t="str">
        <f>LEFT(N3076,SEARCH("/",N3076,1)-1)</f>
        <v>theater</v>
      </c>
      <c r="R3076" t="str">
        <f>RIGHT(N3076,LEN(N3076)-SEARCH("/",N3076,1))</f>
        <v>spaces</v>
      </c>
      <c r="S3076" s="15">
        <f t="shared" si="96"/>
        <v>42409.571284722217</v>
      </c>
      <c r="T3076" s="15">
        <f t="shared" si="97"/>
        <v>42439.571284722217</v>
      </c>
    </row>
    <row r="3077" spans="1:20" ht="45" x14ac:dyDescent="0.25">
      <c r="A3077">
        <v>3075</v>
      </c>
      <c r="B3077" s="3" t="s">
        <v>6238</v>
      </c>
      <c r="C3077" s="3" t="s">
        <v>6239</v>
      </c>
      <c r="D3077" s="12">
        <v>15000</v>
      </c>
      <c r="E3077" s="12">
        <v>1296</v>
      </c>
      <c r="F3077" t="s">
        <v>357</v>
      </c>
      <c r="G3077" t="s">
        <v>17</v>
      </c>
      <c r="H3077" t="s">
        <v>18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5489</v>
      </c>
      <c r="O3077" s="8">
        <f>E3077/D3077*100</f>
        <v>8.64</v>
      </c>
      <c r="P3077" s="12">
        <f>E3077/L3077</f>
        <v>64.8</v>
      </c>
      <c r="Q3077" t="str">
        <f>LEFT(N3077,SEARCH("/",N3077,1)-1)</f>
        <v>theater</v>
      </c>
      <c r="R3077" t="str">
        <f>RIGHT(N3077,LEN(N3077)-SEARCH("/",N3077,1))</f>
        <v>spaces</v>
      </c>
      <c r="S3077" s="15">
        <f t="shared" si="96"/>
        <v>42551.102314814809</v>
      </c>
      <c r="T3077" s="15">
        <f t="shared" si="97"/>
        <v>42601.102314814809</v>
      </c>
    </row>
    <row r="3078" spans="1:20" ht="30" x14ac:dyDescent="0.25">
      <c r="A3078">
        <v>3076</v>
      </c>
      <c r="B3078" s="3" t="s">
        <v>6240</v>
      </c>
      <c r="C3078" s="3" t="s">
        <v>6241</v>
      </c>
      <c r="D3078" s="12">
        <v>10000</v>
      </c>
      <c r="E3078" s="12">
        <v>1506</v>
      </c>
      <c r="F3078" t="s">
        <v>357</v>
      </c>
      <c r="G3078" t="s">
        <v>17</v>
      </c>
      <c r="H3078" t="s">
        <v>18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5489</v>
      </c>
      <c r="O3078" s="8">
        <f>E3078/D3078*100</f>
        <v>15.06</v>
      </c>
      <c r="P3078" s="12">
        <f>E3078/L3078</f>
        <v>30.12</v>
      </c>
      <c r="Q3078" t="str">
        <f>LEFT(N3078,SEARCH("/",N3078,1)-1)</f>
        <v>theater</v>
      </c>
      <c r="R3078" t="str">
        <f>RIGHT(N3078,LEN(N3078)-SEARCH("/",N3078,1))</f>
        <v>spaces</v>
      </c>
      <c r="S3078" s="15">
        <f t="shared" si="96"/>
        <v>42226.651886574073</v>
      </c>
      <c r="T3078" s="15">
        <f t="shared" si="97"/>
        <v>42286.651886574073</v>
      </c>
    </row>
    <row r="3079" spans="1:20" ht="60" x14ac:dyDescent="0.25">
      <c r="A3079">
        <v>3077</v>
      </c>
      <c r="B3079" s="3" t="s">
        <v>6242</v>
      </c>
      <c r="C3079" s="3" t="s">
        <v>6243</v>
      </c>
      <c r="D3079" s="12">
        <v>22000</v>
      </c>
      <c r="E3079" s="12">
        <v>105</v>
      </c>
      <c r="F3079" t="s">
        <v>357</v>
      </c>
      <c r="G3079" t="s">
        <v>159</v>
      </c>
      <c r="H3079" t="s">
        <v>160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5489</v>
      </c>
      <c r="O3079" s="8">
        <f>E3079/D3079*100</f>
        <v>0.47727272727272729</v>
      </c>
      <c r="P3079" s="12">
        <f>E3079/L3079</f>
        <v>52.5</v>
      </c>
      <c r="Q3079" t="str">
        <f>LEFT(N3079,SEARCH("/",N3079,1)-1)</f>
        <v>theater</v>
      </c>
      <c r="R3079" t="str">
        <f>RIGHT(N3079,LEN(N3079)-SEARCH("/",N3079,1))</f>
        <v>spaces</v>
      </c>
      <c r="S3079" s="15">
        <f t="shared" si="96"/>
        <v>42766.956921296296</v>
      </c>
      <c r="T3079" s="15">
        <f t="shared" si="97"/>
        <v>42796.956921296296</v>
      </c>
    </row>
    <row r="3080" spans="1:20" ht="60" x14ac:dyDescent="0.25">
      <c r="A3080">
        <v>3078</v>
      </c>
      <c r="B3080" s="3" t="s">
        <v>6244</v>
      </c>
      <c r="C3080" s="3" t="s">
        <v>6245</v>
      </c>
      <c r="D3080" s="12">
        <v>60000</v>
      </c>
      <c r="E3080" s="12">
        <v>71</v>
      </c>
      <c r="F3080" t="s">
        <v>357</v>
      </c>
      <c r="G3080" t="s">
        <v>17</v>
      </c>
      <c r="H3080" t="s">
        <v>18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5489</v>
      </c>
      <c r="O3080" s="8">
        <f>E3080/D3080*100</f>
        <v>0.11833333333333333</v>
      </c>
      <c r="P3080" s="12">
        <f>E3080/L3080</f>
        <v>23.666666666666668</v>
      </c>
      <c r="Q3080" t="str">
        <f>LEFT(N3080,SEARCH("/",N3080,1)-1)</f>
        <v>theater</v>
      </c>
      <c r="R3080" t="str">
        <f>RIGHT(N3080,LEN(N3080)-SEARCH("/",N3080,1))</f>
        <v>spaces</v>
      </c>
      <c r="S3080" s="15">
        <f t="shared" si="96"/>
        <v>42031.138831018514</v>
      </c>
      <c r="T3080" s="15">
        <f t="shared" si="97"/>
        <v>42061.138831018514</v>
      </c>
    </row>
    <row r="3081" spans="1:20" ht="45" x14ac:dyDescent="0.25">
      <c r="A3081">
        <v>3079</v>
      </c>
      <c r="B3081" s="3" t="s">
        <v>6246</v>
      </c>
      <c r="C3081" s="3" t="s">
        <v>6247</v>
      </c>
      <c r="D3081" s="12">
        <v>1333666</v>
      </c>
      <c r="E3081" s="12">
        <v>11226</v>
      </c>
      <c r="F3081" t="s">
        <v>357</v>
      </c>
      <c r="G3081" t="s">
        <v>17</v>
      </c>
      <c r="H3081" t="s">
        <v>18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5489</v>
      </c>
      <c r="O3081" s="8">
        <f>E3081/D3081*100</f>
        <v>0.8417399858735245</v>
      </c>
      <c r="P3081" s="12">
        <f>E3081/L3081</f>
        <v>415.77777777777777</v>
      </c>
      <c r="Q3081" t="str">
        <f>LEFT(N3081,SEARCH("/",N3081,1)-1)</f>
        <v>theater</v>
      </c>
      <c r="R3081" t="str">
        <f>RIGHT(N3081,LEN(N3081)-SEARCH("/",N3081,1))</f>
        <v>spaces</v>
      </c>
      <c r="S3081" s="15">
        <f t="shared" si="96"/>
        <v>42055.713368055556</v>
      </c>
      <c r="T3081" s="15">
        <f t="shared" si="97"/>
        <v>42085.671701388885</v>
      </c>
    </row>
    <row r="3082" spans="1:20" ht="60" x14ac:dyDescent="0.25">
      <c r="A3082">
        <v>3080</v>
      </c>
      <c r="B3082" s="3" t="s">
        <v>6248</v>
      </c>
      <c r="C3082" s="3" t="s">
        <v>6249</v>
      </c>
      <c r="D3082" s="12">
        <v>2000000</v>
      </c>
      <c r="E3082" s="12">
        <v>376</v>
      </c>
      <c r="F3082" t="s">
        <v>357</v>
      </c>
      <c r="G3082" t="s">
        <v>17</v>
      </c>
      <c r="H3082" t="s">
        <v>18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5489</v>
      </c>
      <c r="O3082" s="8">
        <f>E3082/D3082*100</f>
        <v>1.8799999999999997E-2</v>
      </c>
      <c r="P3082" s="12">
        <f>E3082/L3082</f>
        <v>53.714285714285715</v>
      </c>
      <c r="Q3082" t="str">
        <f>LEFT(N3082,SEARCH("/",N3082,1)-1)</f>
        <v>theater</v>
      </c>
      <c r="R3082" t="str">
        <f>RIGHT(N3082,LEN(N3082)-SEARCH("/",N3082,1))</f>
        <v>spaces</v>
      </c>
      <c r="S3082" s="15">
        <f t="shared" si="96"/>
        <v>41940.028287037036</v>
      </c>
      <c r="T3082" s="15">
        <f t="shared" si="97"/>
        <v>42000.0699537037</v>
      </c>
    </row>
    <row r="3083" spans="1:20" ht="60" x14ac:dyDescent="0.25">
      <c r="A3083">
        <v>3081</v>
      </c>
      <c r="B3083" s="3" t="s">
        <v>6250</v>
      </c>
      <c r="C3083" s="3" t="s">
        <v>6251</v>
      </c>
      <c r="D3083" s="12">
        <v>1000000</v>
      </c>
      <c r="E3083" s="12">
        <v>2103</v>
      </c>
      <c r="F3083" t="s">
        <v>357</v>
      </c>
      <c r="G3083" t="s">
        <v>17</v>
      </c>
      <c r="H3083" t="s">
        <v>18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5489</v>
      </c>
      <c r="O3083" s="8">
        <f>E3083/D3083*100</f>
        <v>0.21029999999999999</v>
      </c>
      <c r="P3083" s="12">
        <f>E3083/L3083</f>
        <v>420.6</v>
      </c>
      <c r="Q3083" t="str">
        <f>LEFT(N3083,SEARCH("/",N3083,1)-1)</f>
        <v>theater</v>
      </c>
      <c r="R3083" t="str">
        <f>RIGHT(N3083,LEN(N3083)-SEARCH("/",N3083,1))</f>
        <v>spaces</v>
      </c>
      <c r="S3083" s="15">
        <f t="shared" si="96"/>
        <v>42237.181608796294</v>
      </c>
      <c r="T3083" s="15">
        <f t="shared" si="97"/>
        <v>42267.181608796294</v>
      </c>
    </row>
    <row r="3084" spans="1:20" ht="60" x14ac:dyDescent="0.25">
      <c r="A3084">
        <v>3082</v>
      </c>
      <c r="B3084" s="3" t="s">
        <v>6252</v>
      </c>
      <c r="C3084" s="3" t="s">
        <v>6253</v>
      </c>
      <c r="D3084" s="12">
        <v>9000</v>
      </c>
      <c r="E3084" s="12">
        <v>0</v>
      </c>
      <c r="F3084" t="s">
        <v>357</v>
      </c>
      <c r="G3084" t="s">
        <v>17</v>
      </c>
      <c r="H3084" t="s">
        <v>18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5489</v>
      </c>
      <c r="O3084" s="8">
        <f>E3084/D3084*100</f>
        <v>0</v>
      </c>
      <c r="P3084" s="12" t="e">
        <f>E3084/L3084</f>
        <v>#DIV/0!</v>
      </c>
      <c r="Q3084" t="str">
        <f>LEFT(N3084,SEARCH("/",N3084,1)-1)</f>
        <v>theater</v>
      </c>
      <c r="R3084" t="str">
        <f>RIGHT(N3084,LEN(N3084)-SEARCH("/",N3084,1))</f>
        <v>spaces</v>
      </c>
      <c r="S3084" s="15">
        <f t="shared" si="96"/>
        <v>42293.922986111109</v>
      </c>
      <c r="T3084" s="15">
        <f t="shared" si="97"/>
        <v>42323.96465277778</v>
      </c>
    </row>
    <row r="3085" spans="1:20" ht="75" x14ac:dyDescent="0.25">
      <c r="A3085">
        <v>3083</v>
      </c>
      <c r="B3085" s="3" t="s">
        <v>6254</v>
      </c>
      <c r="C3085" s="3" t="s">
        <v>6255</v>
      </c>
      <c r="D3085" s="12">
        <v>20000</v>
      </c>
      <c r="E3085" s="12">
        <v>56</v>
      </c>
      <c r="F3085" t="s">
        <v>357</v>
      </c>
      <c r="G3085" t="s">
        <v>17</v>
      </c>
      <c r="H3085" t="s">
        <v>18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5489</v>
      </c>
      <c r="O3085" s="8">
        <f>E3085/D3085*100</f>
        <v>0.27999999999999997</v>
      </c>
      <c r="P3085" s="12">
        <f>E3085/L3085</f>
        <v>18.666666666666668</v>
      </c>
      <c r="Q3085" t="str">
        <f>LEFT(N3085,SEARCH("/",N3085,1)-1)</f>
        <v>theater</v>
      </c>
      <c r="R3085" t="str">
        <f>RIGHT(N3085,LEN(N3085)-SEARCH("/",N3085,1))</f>
        <v>spaces</v>
      </c>
      <c r="S3085" s="15">
        <f t="shared" si="96"/>
        <v>41853.563402777778</v>
      </c>
      <c r="T3085" s="15">
        <f t="shared" si="97"/>
        <v>41883.208333333336</v>
      </c>
    </row>
    <row r="3086" spans="1:20" ht="60" x14ac:dyDescent="0.25">
      <c r="A3086">
        <v>3084</v>
      </c>
      <c r="B3086" s="3" t="s">
        <v>6256</v>
      </c>
      <c r="C3086" s="3" t="s">
        <v>6257</v>
      </c>
      <c r="D3086" s="12">
        <v>4059</v>
      </c>
      <c r="E3086" s="12">
        <v>470</v>
      </c>
      <c r="F3086" t="s">
        <v>357</v>
      </c>
      <c r="G3086" t="s">
        <v>17</v>
      </c>
      <c r="H3086" t="s">
        <v>18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5489</v>
      </c>
      <c r="O3086" s="8">
        <f>E3086/D3086*100</f>
        <v>11.57920670115792</v>
      </c>
      <c r="P3086" s="12">
        <f>E3086/L3086</f>
        <v>78.333333333333329</v>
      </c>
      <c r="Q3086" t="str">
        <f>LEFT(N3086,SEARCH("/",N3086,1)-1)</f>
        <v>theater</v>
      </c>
      <c r="R3086" t="str">
        <f>RIGHT(N3086,LEN(N3086)-SEARCH("/",N3086,1))</f>
        <v>spaces</v>
      </c>
      <c r="S3086" s="15">
        <f t="shared" si="96"/>
        <v>42100.723738425921</v>
      </c>
      <c r="T3086" s="15">
        <f t="shared" si="97"/>
        <v>42129.783333333333</v>
      </c>
    </row>
    <row r="3087" spans="1:20" ht="60" x14ac:dyDescent="0.25">
      <c r="A3087">
        <v>3085</v>
      </c>
      <c r="B3087" s="3" t="s">
        <v>6258</v>
      </c>
      <c r="C3087" s="3" t="s">
        <v>6259</v>
      </c>
      <c r="D3087" s="12">
        <v>25000</v>
      </c>
      <c r="E3087" s="12">
        <v>610</v>
      </c>
      <c r="F3087" t="s">
        <v>357</v>
      </c>
      <c r="G3087" t="s">
        <v>17</v>
      </c>
      <c r="H3087" t="s">
        <v>18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5489</v>
      </c>
      <c r="O3087" s="8">
        <f>E3087/D3087*100</f>
        <v>2.44</v>
      </c>
      <c r="P3087" s="12">
        <f>E3087/L3087</f>
        <v>67.777777777777771</v>
      </c>
      <c r="Q3087" t="str">
        <f>LEFT(N3087,SEARCH("/",N3087,1)-1)</f>
        <v>theater</v>
      </c>
      <c r="R3087" t="str">
        <f>RIGHT(N3087,LEN(N3087)-SEARCH("/",N3087,1))</f>
        <v>spaces</v>
      </c>
      <c r="S3087" s="15">
        <f t="shared" si="96"/>
        <v>42246.883784722217</v>
      </c>
      <c r="T3087" s="15">
        <f t="shared" si="97"/>
        <v>42276.883784722217</v>
      </c>
    </row>
    <row r="3088" spans="1:20" ht="60" x14ac:dyDescent="0.25">
      <c r="A3088">
        <v>3086</v>
      </c>
      <c r="B3088" s="3" t="s">
        <v>6260</v>
      </c>
      <c r="C3088" s="3" t="s">
        <v>6261</v>
      </c>
      <c r="D3088" s="12">
        <v>20000</v>
      </c>
      <c r="E3088" s="12">
        <v>50</v>
      </c>
      <c r="F3088" t="s">
        <v>357</v>
      </c>
      <c r="G3088" t="s">
        <v>1224</v>
      </c>
      <c r="H3088" t="s">
        <v>55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5489</v>
      </c>
      <c r="O3088" s="8">
        <f>E3088/D3088*100</f>
        <v>0.25</v>
      </c>
      <c r="P3088" s="12">
        <f>E3088/L3088</f>
        <v>16.666666666666668</v>
      </c>
      <c r="Q3088" t="str">
        <f>LEFT(N3088,SEARCH("/",N3088,1)-1)</f>
        <v>theater</v>
      </c>
      <c r="R3088" t="str">
        <f>RIGHT(N3088,LEN(N3088)-SEARCH("/",N3088,1))</f>
        <v>spaces</v>
      </c>
      <c r="S3088" s="15">
        <f t="shared" si="96"/>
        <v>42173.67082175926</v>
      </c>
      <c r="T3088" s="15">
        <f t="shared" si="97"/>
        <v>42233.67082175926</v>
      </c>
    </row>
    <row r="3089" spans="1:20" ht="60" x14ac:dyDescent="0.25">
      <c r="A3089">
        <v>3087</v>
      </c>
      <c r="B3089" s="3" t="s">
        <v>6262</v>
      </c>
      <c r="C3089" s="3" t="s">
        <v>6263</v>
      </c>
      <c r="D3089" s="12">
        <v>20000</v>
      </c>
      <c r="E3089" s="12">
        <v>125</v>
      </c>
      <c r="F3089" t="s">
        <v>357</v>
      </c>
      <c r="G3089" t="s">
        <v>17</v>
      </c>
      <c r="H3089" t="s">
        <v>18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5489</v>
      </c>
      <c r="O3089" s="8">
        <f>E3089/D3089*100</f>
        <v>0.625</v>
      </c>
      <c r="P3089" s="12">
        <f>E3089/L3089</f>
        <v>62.5</v>
      </c>
      <c r="Q3089" t="str">
        <f>LEFT(N3089,SEARCH("/",N3089,1)-1)</f>
        <v>theater</v>
      </c>
      <c r="R3089" t="str">
        <f>RIGHT(N3089,LEN(N3089)-SEARCH("/",N3089,1))</f>
        <v>spaces</v>
      </c>
      <c r="S3089" s="15">
        <f t="shared" si="96"/>
        <v>42665.150347222225</v>
      </c>
      <c r="T3089" s="15">
        <f t="shared" si="97"/>
        <v>42725.192013888889</v>
      </c>
    </row>
    <row r="3090" spans="1:20" ht="45" x14ac:dyDescent="0.25">
      <c r="A3090">
        <v>3088</v>
      </c>
      <c r="B3090" s="3" t="s">
        <v>6264</v>
      </c>
      <c r="C3090" s="3" t="s">
        <v>6265</v>
      </c>
      <c r="D3090" s="12">
        <v>65000</v>
      </c>
      <c r="E3090" s="12">
        <v>126</v>
      </c>
      <c r="F3090" t="s">
        <v>357</v>
      </c>
      <c r="G3090" t="s">
        <v>17</v>
      </c>
      <c r="H3090" t="s">
        <v>18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5489</v>
      </c>
      <c r="O3090" s="8">
        <f>E3090/D3090*100</f>
        <v>0.19384615384615383</v>
      </c>
      <c r="P3090" s="12">
        <f>E3090/L3090</f>
        <v>42</v>
      </c>
      <c r="Q3090" t="str">
        <f>LEFT(N3090,SEARCH("/",N3090,1)-1)</f>
        <v>theater</v>
      </c>
      <c r="R3090" t="str">
        <f>RIGHT(N3090,LEN(N3090)-SEARCH("/",N3090,1))</f>
        <v>spaces</v>
      </c>
      <c r="S3090" s="15">
        <f t="shared" si="96"/>
        <v>41981.57230324074</v>
      </c>
      <c r="T3090" s="15">
        <f t="shared" si="97"/>
        <v>42012.570138888885</v>
      </c>
    </row>
    <row r="3091" spans="1:20" ht="45" x14ac:dyDescent="0.25">
      <c r="A3091">
        <v>3089</v>
      </c>
      <c r="B3091" s="3" t="s">
        <v>6266</v>
      </c>
      <c r="C3091" s="3" t="s">
        <v>6267</v>
      </c>
      <c r="D3091" s="12">
        <v>25000</v>
      </c>
      <c r="E3091" s="12">
        <v>5854</v>
      </c>
      <c r="F3091" t="s">
        <v>357</v>
      </c>
      <c r="G3091" t="s">
        <v>17</v>
      </c>
      <c r="H3091" t="s">
        <v>18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5489</v>
      </c>
      <c r="O3091" s="8">
        <f>E3091/D3091*100</f>
        <v>23.416</v>
      </c>
      <c r="P3091" s="12">
        <f>E3091/L3091</f>
        <v>130.0888888888889</v>
      </c>
      <c r="Q3091" t="str">
        <f>LEFT(N3091,SEARCH("/",N3091,1)-1)</f>
        <v>theater</v>
      </c>
      <c r="R3091" t="str">
        <f>RIGHT(N3091,LEN(N3091)-SEARCH("/",N3091,1))</f>
        <v>spaces</v>
      </c>
      <c r="S3091" s="15">
        <f t="shared" si="96"/>
        <v>42528.542627314819</v>
      </c>
      <c r="T3091" s="15">
        <f t="shared" si="97"/>
        <v>42560.082638888889</v>
      </c>
    </row>
    <row r="3092" spans="1:20" ht="60" x14ac:dyDescent="0.25">
      <c r="A3092">
        <v>3090</v>
      </c>
      <c r="B3092" s="3" t="s">
        <v>6268</v>
      </c>
      <c r="C3092" s="3" t="s">
        <v>6269</v>
      </c>
      <c r="D3092" s="12">
        <v>225000</v>
      </c>
      <c r="E3092" s="12">
        <v>11432</v>
      </c>
      <c r="F3092" t="s">
        <v>357</v>
      </c>
      <c r="G3092" t="s">
        <v>17</v>
      </c>
      <c r="H3092" t="s">
        <v>18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5489</v>
      </c>
      <c r="O3092" s="8">
        <f>E3092/D3092*100</f>
        <v>5.0808888888888886</v>
      </c>
      <c r="P3092" s="12">
        <f>E3092/L3092</f>
        <v>1270.2222222222222</v>
      </c>
      <c r="Q3092" t="str">
        <f>LEFT(N3092,SEARCH("/",N3092,1)-1)</f>
        <v>theater</v>
      </c>
      <c r="R3092" t="str">
        <f>RIGHT(N3092,LEN(N3092)-SEARCH("/",N3092,1))</f>
        <v>spaces</v>
      </c>
      <c r="S3092" s="15">
        <f t="shared" si="96"/>
        <v>42065.818807870368</v>
      </c>
      <c r="T3092" s="15">
        <f t="shared" si="97"/>
        <v>42125.777141203704</v>
      </c>
    </row>
    <row r="3093" spans="1:20" ht="60" x14ac:dyDescent="0.25">
      <c r="A3093">
        <v>3091</v>
      </c>
      <c r="B3093" s="3" t="s">
        <v>6270</v>
      </c>
      <c r="C3093" s="3" t="s">
        <v>6271</v>
      </c>
      <c r="D3093" s="12">
        <v>5000</v>
      </c>
      <c r="E3093" s="12">
        <v>796</v>
      </c>
      <c r="F3093" t="s">
        <v>357</v>
      </c>
      <c r="G3093" t="s">
        <v>17</v>
      </c>
      <c r="H3093" t="s">
        <v>18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5489</v>
      </c>
      <c r="O3093" s="8">
        <f>E3093/D3093*100</f>
        <v>15.920000000000002</v>
      </c>
      <c r="P3093" s="12">
        <f>E3093/L3093</f>
        <v>88.444444444444443</v>
      </c>
      <c r="Q3093" t="str">
        <f>LEFT(N3093,SEARCH("/",N3093,1)-1)</f>
        <v>theater</v>
      </c>
      <c r="R3093" t="str">
        <f>RIGHT(N3093,LEN(N3093)-SEARCH("/",N3093,1))</f>
        <v>spaces</v>
      </c>
      <c r="S3093" s="15">
        <f t="shared" si="96"/>
        <v>42566.948414351849</v>
      </c>
      <c r="T3093" s="15">
        <f t="shared" si="97"/>
        <v>42596.948414351849</v>
      </c>
    </row>
    <row r="3094" spans="1:20" ht="45" x14ac:dyDescent="0.25">
      <c r="A3094">
        <v>3092</v>
      </c>
      <c r="B3094" s="3" t="s">
        <v>6272</v>
      </c>
      <c r="C3094" s="3" t="s">
        <v>6273</v>
      </c>
      <c r="D3094" s="12">
        <v>100000</v>
      </c>
      <c r="E3094" s="12">
        <v>1183.19</v>
      </c>
      <c r="F3094" t="s">
        <v>357</v>
      </c>
      <c r="G3094" t="s">
        <v>17</v>
      </c>
      <c r="H3094" t="s">
        <v>18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5489</v>
      </c>
      <c r="O3094" s="8">
        <f>E3094/D3094*100</f>
        <v>1.1831900000000002</v>
      </c>
      <c r="P3094" s="12">
        <f>E3094/L3094</f>
        <v>56.342380952380957</v>
      </c>
      <c r="Q3094" t="str">
        <f>LEFT(N3094,SEARCH("/",N3094,1)-1)</f>
        <v>theater</v>
      </c>
      <c r="R3094" t="str">
        <f>RIGHT(N3094,LEN(N3094)-SEARCH("/",N3094,1))</f>
        <v>spaces</v>
      </c>
      <c r="S3094" s="15">
        <f t="shared" si="96"/>
        <v>42255.619351851856</v>
      </c>
      <c r="T3094" s="15">
        <f t="shared" si="97"/>
        <v>42292.916666666672</v>
      </c>
    </row>
    <row r="3095" spans="1:20" ht="60" x14ac:dyDescent="0.25">
      <c r="A3095">
        <v>3093</v>
      </c>
      <c r="B3095" s="3" t="s">
        <v>6274</v>
      </c>
      <c r="C3095" s="3" t="s">
        <v>6275</v>
      </c>
      <c r="D3095" s="12">
        <v>4000</v>
      </c>
      <c r="E3095" s="12">
        <v>910</v>
      </c>
      <c r="F3095" t="s">
        <v>357</v>
      </c>
      <c r="G3095" t="s">
        <v>159</v>
      </c>
      <c r="H3095" t="s">
        <v>160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5489</v>
      </c>
      <c r="O3095" s="8">
        <f>E3095/D3095*100</f>
        <v>22.75</v>
      </c>
      <c r="P3095" s="12">
        <f>E3095/L3095</f>
        <v>53.529411764705884</v>
      </c>
      <c r="Q3095" t="str">
        <f>LEFT(N3095,SEARCH("/",N3095,1)-1)</f>
        <v>theater</v>
      </c>
      <c r="R3095" t="str">
        <f>RIGHT(N3095,LEN(N3095)-SEARCH("/",N3095,1))</f>
        <v>spaces</v>
      </c>
      <c r="S3095" s="15">
        <f t="shared" si="96"/>
        <v>41760.909039351849</v>
      </c>
      <c r="T3095" s="15">
        <f t="shared" si="97"/>
        <v>41791.165972222225</v>
      </c>
    </row>
    <row r="3096" spans="1:20" ht="45" x14ac:dyDescent="0.25">
      <c r="A3096">
        <v>3094</v>
      </c>
      <c r="B3096" s="3" t="s">
        <v>6276</v>
      </c>
      <c r="C3096" s="3" t="s">
        <v>6277</v>
      </c>
      <c r="D3096" s="12">
        <v>100000</v>
      </c>
      <c r="E3096" s="12">
        <v>25</v>
      </c>
      <c r="F3096" t="s">
        <v>357</v>
      </c>
      <c r="G3096" t="s">
        <v>17</v>
      </c>
      <c r="H3096" t="s">
        <v>18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5489</v>
      </c>
      <c r="O3096" s="8">
        <f>E3096/D3096*100</f>
        <v>2.5000000000000001E-2</v>
      </c>
      <c r="P3096" s="12">
        <f>E3096/L3096</f>
        <v>25</v>
      </c>
      <c r="Q3096" t="str">
        <f>LEFT(N3096,SEARCH("/",N3096,1)-1)</f>
        <v>theater</v>
      </c>
      <c r="R3096" t="str">
        <f>RIGHT(N3096,LEN(N3096)-SEARCH("/",N3096,1))</f>
        <v>spaces</v>
      </c>
      <c r="S3096" s="15">
        <f t="shared" si="96"/>
        <v>42207.795787037037</v>
      </c>
      <c r="T3096" s="15">
        <f t="shared" si="97"/>
        <v>42267.795787037037</v>
      </c>
    </row>
    <row r="3097" spans="1:20" ht="45" x14ac:dyDescent="0.25">
      <c r="A3097">
        <v>3095</v>
      </c>
      <c r="B3097" s="3" t="s">
        <v>6278</v>
      </c>
      <c r="C3097" s="3" t="s">
        <v>6279</v>
      </c>
      <c r="D3097" s="12">
        <v>14920</v>
      </c>
      <c r="E3097" s="12">
        <v>50</v>
      </c>
      <c r="F3097" t="s">
        <v>357</v>
      </c>
      <c r="G3097" t="s">
        <v>17</v>
      </c>
      <c r="H3097" t="s">
        <v>18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5489</v>
      </c>
      <c r="O3097" s="8">
        <f>E3097/D3097*100</f>
        <v>0.33512064343163539</v>
      </c>
      <c r="P3097" s="12">
        <f>E3097/L3097</f>
        <v>50</v>
      </c>
      <c r="Q3097" t="str">
        <f>LEFT(N3097,SEARCH("/",N3097,1)-1)</f>
        <v>theater</v>
      </c>
      <c r="R3097" t="str">
        <f>RIGHT(N3097,LEN(N3097)-SEARCH("/",N3097,1))</f>
        <v>spaces</v>
      </c>
      <c r="S3097" s="15">
        <f t="shared" si="96"/>
        <v>42523.025231481486</v>
      </c>
      <c r="T3097" s="15">
        <f t="shared" si="97"/>
        <v>42583.025231481486</v>
      </c>
    </row>
    <row r="3098" spans="1:20" ht="45" x14ac:dyDescent="0.25">
      <c r="A3098">
        <v>3096</v>
      </c>
      <c r="B3098" s="3" t="s">
        <v>6280</v>
      </c>
      <c r="C3098" s="3" t="s">
        <v>6281</v>
      </c>
      <c r="D3098" s="12">
        <v>20000</v>
      </c>
      <c r="E3098" s="12">
        <v>795</v>
      </c>
      <c r="F3098" t="s">
        <v>357</v>
      </c>
      <c r="G3098" t="s">
        <v>17</v>
      </c>
      <c r="H3098" t="s">
        <v>18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5489</v>
      </c>
      <c r="O3098" s="8">
        <f>E3098/D3098*100</f>
        <v>3.9750000000000001</v>
      </c>
      <c r="P3098" s="12">
        <f>E3098/L3098</f>
        <v>56.785714285714285</v>
      </c>
      <c r="Q3098" t="str">
        <f>LEFT(N3098,SEARCH("/",N3098,1)-1)</f>
        <v>theater</v>
      </c>
      <c r="R3098" t="str">
        <f>RIGHT(N3098,LEN(N3098)-SEARCH("/",N3098,1))</f>
        <v>spaces</v>
      </c>
      <c r="S3098" s="15">
        <f t="shared" si="96"/>
        <v>42114.825532407413</v>
      </c>
      <c r="T3098" s="15">
        <f t="shared" si="97"/>
        <v>42144.825532407413</v>
      </c>
    </row>
    <row r="3099" spans="1:20" ht="60" x14ac:dyDescent="0.25">
      <c r="A3099">
        <v>3097</v>
      </c>
      <c r="B3099" s="3" t="s">
        <v>6282</v>
      </c>
      <c r="C3099" s="3" t="s">
        <v>6283</v>
      </c>
      <c r="D3099" s="12">
        <v>10000</v>
      </c>
      <c r="E3099" s="12">
        <v>1715</v>
      </c>
      <c r="F3099" t="s">
        <v>357</v>
      </c>
      <c r="G3099" t="s">
        <v>24</v>
      </c>
      <c r="H3099" t="s">
        <v>25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5489</v>
      </c>
      <c r="O3099" s="8">
        <f>E3099/D3099*100</f>
        <v>17.150000000000002</v>
      </c>
      <c r="P3099" s="12">
        <f>E3099/L3099</f>
        <v>40.833333333333336</v>
      </c>
      <c r="Q3099" t="str">
        <f>LEFT(N3099,SEARCH("/",N3099,1)-1)</f>
        <v>theater</v>
      </c>
      <c r="R3099" t="str">
        <f>RIGHT(N3099,LEN(N3099)-SEARCH("/",N3099,1))</f>
        <v>spaces</v>
      </c>
      <c r="S3099" s="15">
        <f t="shared" si="96"/>
        <v>42629.503483796296</v>
      </c>
      <c r="T3099" s="15">
        <f t="shared" si="97"/>
        <v>42650.583333333328</v>
      </c>
    </row>
    <row r="3100" spans="1:20" ht="60" x14ac:dyDescent="0.25">
      <c r="A3100">
        <v>3098</v>
      </c>
      <c r="B3100" s="3" t="s">
        <v>6284</v>
      </c>
      <c r="C3100" s="3" t="s">
        <v>6285</v>
      </c>
      <c r="D3100" s="12">
        <v>48725</v>
      </c>
      <c r="E3100" s="12">
        <v>1758</v>
      </c>
      <c r="F3100" t="s">
        <v>357</v>
      </c>
      <c r="G3100" t="s">
        <v>17</v>
      </c>
      <c r="H3100" t="s">
        <v>18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5489</v>
      </c>
      <c r="O3100" s="8">
        <f>E3100/D3100*100</f>
        <v>3.6080041046690612</v>
      </c>
      <c r="P3100" s="12">
        <f>E3100/L3100</f>
        <v>65.111111111111114</v>
      </c>
      <c r="Q3100" t="str">
        <f>LEFT(N3100,SEARCH("/",N3100,1)-1)</f>
        <v>theater</v>
      </c>
      <c r="R3100" t="str">
        <f>RIGHT(N3100,LEN(N3100)-SEARCH("/",N3100,1))</f>
        <v>spaces</v>
      </c>
      <c r="S3100" s="15">
        <f t="shared" si="96"/>
        <v>42359.792233796295</v>
      </c>
      <c r="T3100" s="15">
        <f t="shared" si="97"/>
        <v>42408.01180555555</v>
      </c>
    </row>
    <row r="3101" spans="1:20" ht="60" x14ac:dyDescent="0.25">
      <c r="A3101">
        <v>3099</v>
      </c>
      <c r="B3101" s="3" t="s">
        <v>6286</v>
      </c>
      <c r="C3101" s="3" t="s">
        <v>6287</v>
      </c>
      <c r="D3101" s="12">
        <v>2000</v>
      </c>
      <c r="E3101" s="12">
        <v>278</v>
      </c>
      <c r="F3101" t="s">
        <v>357</v>
      </c>
      <c r="G3101" t="s">
        <v>17</v>
      </c>
      <c r="H3101" t="s">
        <v>18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5489</v>
      </c>
      <c r="O3101" s="8">
        <f>E3101/D3101*100</f>
        <v>13.900000000000002</v>
      </c>
      <c r="P3101" s="12">
        <f>E3101/L3101</f>
        <v>55.6</v>
      </c>
      <c r="Q3101" t="str">
        <f>LEFT(N3101,SEARCH("/",N3101,1)-1)</f>
        <v>theater</v>
      </c>
      <c r="R3101" t="str">
        <f>RIGHT(N3101,LEN(N3101)-SEARCH("/",N3101,1))</f>
        <v>spaces</v>
      </c>
      <c r="S3101" s="15">
        <f t="shared" si="96"/>
        <v>42382.189710648148</v>
      </c>
      <c r="T3101" s="15">
        <f t="shared" si="97"/>
        <v>42412.189710648148</v>
      </c>
    </row>
    <row r="3102" spans="1:20" ht="60" x14ac:dyDescent="0.25">
      <c r="A3102">
        <v>3100</v>
      </c>
      <c r="B3102" s="3" t="s">
        <v>6288</v>
      </c>
      <c r="C3102" s="3" t="s">
        <v>6289</v>
      </c>
      <c r="D3102" s="12">
        <v>12000</v>
      </c>
      <c r="E3102" s="12">
        <v>1827</v>
      </c>
      <c r="F3102" t="s">
        <v>357</v>
      </c>
      <c r="G3102" t="s">
        <v>17</v>
      </c>
      <c r="H3102" t="s">
        <v>18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5489</v>
      </c>
      <c r="O3102" s="8">
        <f>E3102/D3102*100</f>
        <v>15.225</v>
      </c>
      <c r="P3102" s="12">
        <f>E3102/L3102</f>
        <v>140.53846153846155</v>
      </c>
      <c r="Q3102" t="str">
        <f>LEFT(N3102,SEARCH("/",N3102,1)-1)</f>
        <v>theater</v>
      </c>
      <c r="R3102" t="str">
        <f>RIGHT(N3102,LEN(N3102)-SEARCH("/",N3102,1))</f>
        <v>spaces</v>
      </c>
      <c r="S3102" s="15">
        <f t="shared" si="96"/>
        <v>41902.622395833336</v>
      </c>
      <c r="T3102" s="15">
        <f t="shared" si="97"/>
        <v>41932.622395833336</v>
      </c>
    </row>
    <row r="3103" spans="1:20" ht="60" x14ac:dyDescent="0.25">
      <c r="A3103">
        <v>3101</v>
      </c>
      <c r="B3103" s="3" t="s">
        <v>6290</v>
      </c>
      <c r="C3103" s="3" t="s">
        <v>6291</v>
      </c>
      <c r="D3103" s="12">
        <v>2500</v>
      </c>
      <c r="E3103" s="12">
        <v>300</v>
      </c>
      <c r="F3103" t="s">
        <v>357</v>
      </c>
      <c r="G3103" t="s">
        <v>179</v>
      </c>
      <c r="H3103" t="s">
        <v>55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5489</v>
      </c>
      <c r="O3103" s="8">
        <f>E3103/D3103*100</f>
        <v>12</v>
      </c>
      <c r="P3103" s="12">
        <f>E3103/L3103</f>
        <v>25</v>
      </c>
      <c r="Q3103" t="str">
        <f>LEFT(N3103,SEARCH("/",N3103,1)-1)</f>
        <v>theater</v>
      </c>
      <c r="R3103" t="str">
        <f>RIGHT(N3103,LEN(N3103)-SEARCH("/",N3103,1))</f>
        <v>spaces</v>
      </c>
      <c r="S3103" s="15">
        <f t="shared" si="96"/>
        <v>42171.383530092593</v>
      </c>
      <c r="T3103" s="15">
        <f t="shared" si="97"/>
        <v>42201.330555555556</v>
      </c>
    </row>
    <row r="3104" spans="1:20" ht="60" x14ac:dyDescent="0.25">
      <c r="A3104">
        <v>3102</v>
      </c>
      <c r="B3104" s="3" t="s">
        <v>6292</v>
      </c>
      <c r="C3104" s="3" t="s">
        <v>6293</v>
      </c>
      <c r="D3104" s="12">
        <v>16000</v>
      </c>
      <c r="E3104" s="12">
        <v>6258</v>
      </c>
      <c r="F3104" t="s">
        <v>357</v>
      </c>
      <c r="G3104" t="s">
        <v>24</v>
      </c>
      <c r="H3104" t="s">
        <v>25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5489</v>
      </c>
      <c r="O3104" s="8">
        <f>E3104/D3104*100</f>
        <v>39.112499999999997</v>
      </c>
      <c r="P3104" s="12">
        <f>E3104/L3104</f>
        <v>69.533333333333331</v>
      </c>
      <c r="Q3104" t="str">
        <f>LEFT(N3104,SEARCH("/",N3104,1)-1)</f>
        <v>theater</v>
      </c>
      <c r="R3104" t="str">
        <f>RIGHT(N3104,LEN(N3104)-SEARCH("/",N3104,1))</f>
        <v>spaces</v>
      </c>
      <c r="S3104" s="15">
        <f t="shared" si="96"/>
        <v>42555.340486111112</v>
      </c>
      <c r="T3104" s="15">
        <f t="shared" si="97"/>
        <v>42605.340486111112</v>
      </c>
    </row>
    <row r="3105" spans="1:20" ht="30" x14ac:dyDescent="0.25">
      <c r="A3105">
        <v>3103</v>
      </c>
      <c r="B3105" s="3" t="s">
        <v>6294</v>
      </c>
      <c r="C3105" s="3" t="s">
        <v>6295</v>
      </c>
      <c r="D3105" s="12">
        <v>4100</v>
      </c>
      <c r="E3105" s="12">
        <v>11</v>
      </c>
      <c r="F3105" t="s">
        <v>357</v>
      </c>
      <c r="G3105" t="s">
        <v>17</v>
      </c>
      <c r="H3105" t="s">
        <v>18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5489</v>
      </c>
      <c r="O3105" s="8">
        <f>E3105/D3105*100</f>
        <v>0.26829268292682928</v>
      </c>
      <c r="P3105" s="12">
        <f>E3105/L3105</f>
        <v>5.5</v>
      </c>
      <c r="Q3105" t="str">
        <f>LEFT(N3105,SEARCH("/",N3105,1)-1)</f>
        <v>theater</v>
      </c>
      <c r="R3105" t="str">
        <f>RIGHT(N3105,LEN(N3105)-SEARCH("/",N3105,1))</f>
        <v>spaces</v>
      </c>
      <c r="S3105" s="15">
        <f t="shared" si="96"/>
        <v>42107.156319444446</v>
      </c>
      <c r="T3105" s="15">
        <f t="shared" si="97"/>
        <v>42167.156319444446</v>
      </c>
    </row>
    <row r="3106" spans="1:20" ht="60" x14ac:dyDescent="0.25">
      <c r="A3106">
        <v>3104</v>
      </c>
      <c r="B3106" s="3" t="s">
        <v>6296</v>
      </c>
      <c r="C3106" s="3" t="s">
        <v>6297</v>
      </c>
      <c r="D3106" s="12">
        <v>4000</v>
      </c>
      <c r="E3106" s="12">
        <v>1185</v>
      </c>
      <c r="F3106" t="s">
        <v>357</v>
      </c>
      <c r="G3106" t="s">
        <v>50</v>
      </c>
      <c r="H3106" t="s">
        <v>51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5489</v>
      </c>
      <c r="O3106" s="8">
        <f>E3106/D3106*100</f>
        <v>29.625</v>
      </c>
      <c r="P3106" s="12">
        <f>E3106/L3106</f>
        <v>237</v>
      </c>
      <c r="Q3106" t="str">
        <f>LEFT(N3106,SEARCH("/",N3106,1)-1)</f>
        <v>theater</v>
      </c>
      <c r="R3106" t="str">
        <f>RIGHT(N3106,LEN(N3106)-SEARCH("/",N3106,1))</f>
        <v>spaces</v>
      </c>
      <c r="S3106" s="15">
        <f t="shared" si="96"/>
        <v>42006.908692129626</v>
      </c>
      <c r="T3106" s="15">
        <f t="shared" si="97"/>
        <v>42038.083333333328</v>
      </c>
    </row>
    <row r="3107" spans="1:20" ht="45" x14ac:dyDescent="0.25">
      <c r="A3107">
        <v>3105</v>
      </c>
      <c r="B3107" s="3" t="s">
        <v>6298</v>
      </c>
      <c r="C3107" s="3" t="s">
        <v>6299</v>
      </c>
      <c r="D3107" s="12">
        <v>5845</v>
      </c>
      <c r="E3107" s="12">
        <v>2476</v>
      </c>
      <c r="F3107" t="s">
        <v>357</v>
      </c>
      <c r="G3107" t="s">
        <v>17</v>
      </c>
      <c r="H3107" t="s">
        <v>18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5489</v>
      </c>
      <c r="O3107" s="8">
        <f>E3107/D3107*100</f>
        <v>42.360992301112063</v>
      </c>
      <c r="P3107" s="12">
        <f>E3107/L3107</f>
        <v>79.870967741935488</v>
      </c>
      <c r="Q3107" t="str">
        <f>LEFT(N3107,SEARCH("/",N3107,1)-1)</f>
        <v>theater</v>
      </c>
      <c r="R3107" t="str">
        <f>RIGHT(N3107,LEN(N3107)-SEARCH("/",N3107,1))</f>
        <v>spaces</v>
      </c>
      <c r="S3107" s="15">
        <f t="shared" si="96"/>
        <v>41876.718935185185</v>
      </c>
      <c r="T3107" s="15">
        <f t="shared" si="97"/>
        <v>41931.208333333336</v>
      </c>
    </row>
    <row r="3108" spans="1:20" ht="60" x14ac:dyDescent="0.25">
      <c r="A3108">
        <v>3106</v>
      </c>
      <c r="B3108" s="3" t="s">
        <v>6300</v>
      </c>
      <c r="C3108" s="3" t="s">
        <v>6301</v>
      </c>
      <c r="D3108" s="12">
        <v>1000</v>
      </c>
      <c r="E3108" s="12">
        <v>41</v>
      </c>
      <c r="F3108" t="s">
        <v>357</v>
      </c>
      <c r="G3108" t="s">
        <v>24</v>
      </c>
      <c r="H3108" t="s">
        <v>25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5489</v>
      </c>
      <c r="O3108" s="8">
        <f>E3108/D3108*100</f>
        <v>4.1000000000000005</v>
      </c>
      <c r="P3108" s="12">
        <f>E3108/L3108</f>
        <v>10.25</v>
      </c>
      <c r="Q3108" t="str">
        <f>LEFT(N3108,SEARCH("/",N3108,1)-1)</f>
        <v>theater</v>
      </c>
      <c r="R3108" t="str">
        <f>RIGHT(N3108,LEN(N3108)-SEARCH("/",N3108,1))</f>
        <v>spaces</v>
      </c>
      <c r="S3108" s="15">
        <f t="shared" si="96"/>
        <v>42241.429120370376</v>
      </c>
      <c r="T3108" s="15">
        <f t="shared" si="97"/>
        <v>42263.916666666672</v>
      </c>
    </row>
    <row r="3109" spans="1:20" ht="60" x14ac:dyDescent="0.25">
      <c r="A3109">
        <v>3107</v>
      </c>
      <c r="B3109" s="3" t="s">
        <v>6302</v>
      </c>
      <c r="C3109" s="3" t="s">
        <v>6303</v>
      </c>
      <c r="D3109" s="12">
        <v>40000</v>
      </c>
      <c r="E3109" s="12">
        <v>7905</v>
      </c>
      <c r="F3109" t="s">
        <v>357</v>
      </c>
      <c r="G3109" t="s">
        <v>17</v>
      </c>
      <c r="H3109" t="s">
        <v>18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5489</v>
      </c>
      <c r="O3109" s="8">
        <f>E3109/D3109*100</f>
        <v>19.762499999999999</v>
      </c>
      <c r="P3109" s="12">
        <f>E3109/L3109</f>
        <v>272.58620689655174</v>
      </c>
      <c r="Q3109" t="str">
        <f>LEFT(N3109,SEARCH("/",N3109,1)-1)</f>
        <v>theater</v>
      </c>
      <c r="R3109" t="str">
        <f>RIGHT(N3109,LEN(N3109)-SEARCH("/",N3109,1))</f>
        <v>spaces</v>
      </c>
      <c r="S3109" s="15">
        <f t="shared" si="96"/>
        <v>42128.814247685179</v>
      </c>
      <c r="T3109" s="15">
        <f t="shared" si="97"/>
        <v>42135.814247685179</v>
      </c>
    </row>
    <row r="3110" spans="1:20" ht="30" x14ac:dyDescent="0.25">
      <c r="A3110">
        <v>3108</v>
      </c>
      <c r="B3110" s="3" t="s">
        <v>6304</v>
      </c>
      <c r="C3110" s="3" t="s">
        <v>6305</v>
      </c>
      <c r="D3110" s="12">
        <v>50000</v>
      </c>
      <c r="E3110" s="12">
        <v>26</v>
      </c>
      <c r="F3110" t="s">
        <v>357</v>
      </c>
      <c r="G3110" t="s">
        <v>17</v>
      </c>
      <c r="H3110" t="s">
        <v>18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5489</v>
      </c>
      <c r="O3110" s="8">
        <f>E3110/D3110*100</f>
        <v>5.1999999999999998E-2</v>
      </c>
      <c r="P3110" s="12">
        <f>E3110/L3110</f>
        <v>13</v>
      </c>
      <c r="Q3110" t="str">
        <f>LEFT(N3110,SEARCH("/",N3110,1)-1)</f>
        <v>theater</v>
      </c>
      <c r="R3110" t="str">
        <f>RIGHT(N3110,LEN(N3110)-SEARCH("/",N3110,1))</f>
        <v>spaces</v>
      </c>
      <c r="S3110" s="15">
        <f t="shared" si="96"/>
        <v>42062.680486111116</v>
      </c>
      <c r="T3110" s="15">
        <f t="shared" si="97"/>
        <v>42122.638819444444</v>
      </c>
    </row>
    <row r="3111" spans="1:20" ht="60" x14ac:dyDescent="0.25">
      <c r="A3111">
        <v>3109</v>
      </c>
      <c r="B3111" s="3" t="s">
        <v>6306</v>
      </c>
      <c r="C3111" s="3" t="s">
        <v>6307</v>
      </c>
      <c r="D3111" s="12">
        <v>26500</v>
      </c>
      <c r="E3111" s="12">
        <v>6633</v>
      </c>
      <c r="F3111" t="s">
        <v>357</v>
      </c>
      <c r="G3111" t="s">
        <v>17</v>
      </c>
      <c r="H3111" t="s">
        <v>18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5489</v>
      </c>
      <c r="O3111" s="8">
        <f>E3111/D3111*100</f>
        <v>25.030188679245285</v>
      </c>
      <c r="P3111" s="12">
        <f>E3111/L3111</f>
        <v>58.184210526315788</v>
      </c>
      <c r="Q3111" t="str">
        <f>LEFT(N3111,SEARCH("/",N3111,1)-1)</f>
        <v>theater</v>
      </c>
      <c r="R3111" t="str">
        <f>RIGHT(N3111,LEN(N3111)-SEARCH("/",N3111,1))</f>
        <v>spaces</v>
      </c>
      <c r="S3111" s="15">
        <f t="shared" si="96"/>
        <v>41844.125115740739</v>
      </c>
      <c r="T3111" s="15">
        <f t="shared" si="97"/>
        <v>41879.125115740739</v>
      </c>
    </row>
    <row r="3112" spans="1:20" ht="45" x14ac:dyDescent="0.25">
      <c r="A3112">
        <v>3110</v>
      </c>
      <c r="B3112" s="3" t="s">
        <v>6308</v>
      </c>
      <c r="C3112" s="3" t="s">
        <v>6309</v>
      </c>
      <c r="D3112" s="12">
        <v>25000</v>
      </c>
      <c r="E3112" s="12">
        <v>10</v>
      </c>
      <c r="F3112" t="s">
        <v>357</v>
      </c>
      <c r="G3112" t="s">
        <v>17</v>
      </c>
      <c r="H3112" t="s">
        <v>18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5489</v>
      </c>
      <c r="O3112" s="8">
        <f>E3112/D3112*100</f>
        <v>0.04</v>
      </c>
      <c r="P3112" s="12">
        <f>E3112/L3112</f>
        <v>10</v>
      </c>
      <c r="Q3112" t="str">
        <f>LEFT(N3112,SEARCH("/",N3112,1)-1)</f>
        <v>theater</v>
      </c>
      <c r="R3112" t="str">
        <f>RIGHT(N3112,LEN(N3112)-SEARCH("/",N3112,1))</f>
        <v>spaces</v>
      </c>
      <c r="S3112" s="15">
        <f t="shared" si="96"/>
        <v>42745.031469907408</v>
      </c>
      <c r="T3112" s="15">
        <f t="shared" si="97"/>
        <v>42785.031469907408</v>
      </c>
    </row>
    <row r="3113" spans="1:20" ht="45" x14ac:dyDescent="0.25">
      <c r="A3113">
        <v>3111</v>
      </c>
      <c r="B3113" s="3" t="s">
        <v>6310</v>
      </c>
      <c r="C3113" s="3" t="s">
        <v>6311</v>
      </c>
      <c r="D3113" s="12">
        <v>20000</v>
      </c>
      <c r="E3113" s="12">
        <v>5328</v>
      </c>
      <c r="F3113" t="s">
        <v>357</v>
      </c>
      <c r="G3113" t="s">
        <v>17</v>
      </c>
      <c r="H3113" t="s">
        <v>18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5489</v>
      </c>
      <c r="O3113" s="8">
        <f>E3113/D3113*100</f>
        <v>26.640000000000004</v>
      </c>
      <c r="P3113" s="12">
        <f>E3113/L3113</f>
        <v>70.10526315789474</v>
      </c>
      <c r="Q3113" t="str">
        <f>LEFT(N3113,SEARCH("/",N3113,1)-1)</f>
        <v>theater</v>
      </c>
      <c r="R3113" t="str">
        <f>RIGHT(N3113,LEN(N3113)-SEARCH("/",N3113,1))</f>
        <v>spaces</v>
      </c>
      <c r="S3113" s="15">
        <f t="shared" si="96"/>
        <v>41885.595138888886</v>
      </c>
      <c r="T3113" s="15">
        <f t="shared" si="97"/>
        <v>41916.595138888886</v>
      </c>
    </row>
    <row r="3114" spans="1:20" ht="60" x14ac:dyDescent="0.25">
      <c r="A3114">
        <v>3112</v>
      </c>
      <c r="B3114" s="3" t="s">
        <v>6312</v>
      </c>
      <c r="C3114" s="3" t="s">
        <v>6313</v>
      </c>
      <c r="D3114" s="12">
        <v>11000</v>
      </c>
      <c r="E3114" s="12">
        <v>521</v>
      </c>
      <c r="F3114" t="s">
        <v>357</v>
      </c>
      <c r="G3114" t="s">
        <v>17</v>
      </c>
      <c r="H3114" t="s">
        <v>18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5489</v>
      </c>
      <c r="O3114" s="8">
        <f>E3114/D3114*100</f>
        <v>4.7363636363636363</v>
      </c>
      <c r="P3114" s="12">
        <f>E3114/L3114</f>
        <v>57.888888888888886</v>
      </c>
      <c r="Q3114" t="str">
        <f>LEFT(N3114,SEARCH("/",N3114,1)-1)</f>
        <v>theater</v>
      </c>
      <c r="R3114" t="str">
        <f>RIGHT(N3114,LEN(N3114)-SEARCH("/",N3114,1))</f>
        <v>spaces</v>
      </c>
      <c r="S3114" s="15">
        <f t="shared" si="96"/>
        <v>42615.121921296297</v>
      </c>
      <c r="T3114" s="15">
        <f t="shared" si="97"/>
        <v>42675.121921296297</v>
      </c>
    </row>
    <row r="3115" spans="1:20" ht="60" x14ac:dyDescent="0.25">
      <c r="A3115">
        <v>3113</v>
      </c>
      <c r="B3115" s="3" t="s">
        <v>6314</v>
      </c>
      <c r="C3115" s="3" t="s">
        <v>6315</v>
      </c>
      <c r="D3115" s="12">
        <v>109225</v>
      </c>
      <c r="E3115" s="12">
        <v>4635</v>
      </c>
      <c r="F3115" t="s">
        <v>357</v>
      </c>
      <c r="G3115" t="s">
        <v>17</v>
      </c>
      <c r="H3115" t="s">
        <v>18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5489</v>
      </c>
      <c r="O3115" s="8">
        <f>E3115/D3115*100</f>
        <v>4.2435339894712749</v>
      </c>
      <c r="P3115" s="12">
        <f>E3115/L3115</f>
        <v>125.27027027027027</v>
      </c>
      <c r="Q3115" t="str">
        <f>LEFT(N3115,SEARCH("/",N3115,1)-1)</f>
        <v>theater</v>
      </c>
      <c r="R3115" t="str">
        <f>RIGHT(N3115,LEN(N3115)-SEARCH("/",N3115,1))</f>
        <v>spaces</v>
      </c>
      <c r="S3115" s="15">
        <f t="shared" si="96"/>
        <v>42081.731273148151</v>
      </c>
      <c r="T3115" s="15">
        <f t="shared" si="97"/>
        <v>42111.731273148151</v>
      </c>
    </row>
    <row r="3116" spans="1:20" ht="60" x14ac:dyDescent="0.25">
      <c r="A3116">
        <v>3114</v>
      </c>
      <c r="B3116" s="3" t="s">
        <v>6316</v>
      </c>
      <c r="C3116" s="3" t="s">
        <v>6317</v>
      </c>
      <c r="D3116" s="12">
        <v>75000</v>
      </c>
      <c r="E3116" s="12">
        <v>0</v>
      </c>
      <c r="F3116" t="s">
        <v>357</v>
      </c>
      <c r="G3116" t="s">
        <v>17</v>
      </c>
      <c r="H3116" t="s">
        <v>18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5489</v>
      </c>
      <c r="O3116" s="8">
        <f>E3116/D3116*100</f>
        <v>0</v>
      </c>
      <c r="P3116" s="12" t="e">
        <f>E3116/L3116</f>
        <v>#DIV/0!</v>
      </c>
      <c r="Q3116" t="str">
        <f>LEFT(N3116,SEARCH("/",N3116,1)-1)</f>
        <v>theater</v>
      </c>
      <c r="R3116" t="str">
        <f>RIGHT(N3116,LEN(N3116)-SEARCH("/",N3116,1))</f>
        <v>spaces</v>
      </c>
      <c r="S3116" s="15">
        <f t="shared" si="96"/>
        <v>41843.632523148146</v>
      </c>
      <c r="T3116" s="15">
        <f t="shared" si="97"/>
        <v>41903.632523148146</v>
      </c>
    </row>
    <row r="3117" spans="1:20" ht="60" x14ac:dyDescent="0.25">
      <c r="A3117">
        <v>3115</v>
      </c>
      <c r="B3117" s="3" t="s">
        <v>6318</v>
      </c>
      <c r="C3117" s="3" t="s">
        <v>6319</v>
      </c>
      <c r="D3117" s="12">
        <v>10000</v>
      </c>
      <c r="E3117" s="12">
        <v>300</v>
      </c>
      <c r="F3117" t="s">
        <v>357</v>
      </c>
      <c r="G3117" t="s">
        <v>476</v>
      </c>
      <c r="H3117" t="s">
        <v>477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5489</v>
      </c>
      <c r="O3117" s="8">
        <f>E3117/D3117*100</f>
        <v>3</v>
      </c>
      <c r="P3117" s="12">
        <f>E3117/L3117</f>
        <v>300</v>
      </c>
      <c r="Q3117" t="str">
        <f>LEFT(N3117,SEARCH("/",N3117,1)-1)</f>
        <v>theater</v>
      </c>
      <c r="R3117" t="str">
        <f>RIGHT(N3117,LEN(N3117)-SEARCH("/",N3117,1))</f>
        <v>spaces</v>
      </c>
      <c r="S3117" s="15">
        <f t="shared" si="96"/>
        <v>42496.447071759263</v>
      </c>
      <c r="T3117" s="15">
        <f t="shared" si="97"/>
        <v>42526.447071759263</v>
      </c>
    </row>
    <row r="3118" spans="1:20" ht="45" x14ac:dyDescent="0.25">
      <c r="A3118">
        <v>3116</v>
      </c>
      <c r="B3118" s="3" t="s">
        <v>6320</v>
      </c>
      <c r="C3118" s="3" t="s">
        <v>6321</v>
      </c>
      <c r="D3118" s="12">
        <v>750</v>
      </c>
      <c r="E3118" s="12">
        <v>430</v>
      </c>
      <c r="F3118" t="s">
        <v>357</v>
      </c>
      <c r="G3118" t="s">
        <v>17</v>
      </c>
      <c r="H3118" t="s">
        <v>18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5489</v>
      </c>
      <c r="O3118" s="8">
        <f>E3118/D3118*100</f>
        <v>57.333333333333336</v>
      </c>
      <c r="P3118" s="12">
        <f>E3118/L3118</f>
        <v>43</v>
      </c>
      <c r="Q3118" t="str">
        <f>LEFT(N3118,SEARCH("/",N3118,1)-1)</f>
        <v>theater</v>
      </c>
      <c r="R3118" t="str">
        <f>RIGHT(N3118,LEN(N3118)-SEARCH("/",N3118,1))</f>
        <v>spaces</v>
      </c>
      <c r="S3118" s="15">
        <f t="shared" si="96"/>
        <v>42081.515335648146</v>
      </c>
      <c r="T3118" s="15">
        <f t="shared" si="97"/>
        <v>42095.515335648146</v>
      </c>
    </row>
    <row r="3119" spans="1:20" ht="45" x14ac:dyDescent="0.25">
      <c r="A3119">
        <v>3117</v>
      </c>
      <c r="B3119" s="3" t="s">
        <v>6322</v>
      </c>
      <c r="C3119" s="3" t="s">
        <v>6323</v>
      </c>
      <c r="D3119" s="12">
        <v>1000</v>
      </c>
      <c r="E3119" s="12">
        <v>1</v>
      </c>
      <c r="F3119" t="s">
        <v>357</v>
      </c>
      <c r="G3119" t="s">
        <v>24</v>
      </c>
      <c r="H3119" t="s">
        <v>25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5489</v>
      </c>
      <c r="O3119" s="8">
        <f>E3119/D3119*100</f>
        <v>0.1</v>
      </c>
      <c r="P3119" s="12">
        <f>E3119/L3119</f>
        <v>1</v>
      </c>
      <c r="Q3119" t="str">
        <f>LEFT(N3119,SEARCH("/",N3119,1)-1)</f>
        <v>theater</v>
      </c>
      <c r="R3119" t="str">
        <f>RIGHT(N3119,LEN(N3119)-SEARCH("/",N3119,1))</f>
        <v>spaces</v>
      </c>
      <c r="S3119" s="15">
        <f t="shared" si="96"/>
        <v>42509.374537037031</v>
      </c>
      <c r="T3119" s="15">
        <f t="shared" si="97"/>
        <v>42517.55</v>
      </c>
    </row>
    <row r="3120" spans="1:20" ht="30" x14ac:dyDescent="0.25">
      <c r="A3120">
        <v>3118</v>
      </c>
      <c r="B3120" s="3" t="s">
        <v>6324</v>
      </c>
      <c r="C3120" s="3" t="s">
        <v>6325</v>
      </c>
      <c r="D3120" s="12">
        <v>500000</v>
      </c>
      <c r="E3120" s="12">
        <v>1550</v>
      </c>
      <c r="F3120" t="s">
        <v>357</v>
      </c>
      <c r="G3120" t="s">
        <v>476</v>
      </c>
      <c r="H3120" t="s">
        <v>477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5489</v>
      </c>
      <c r="O3120" s="8">
        <f>E3120/D3120*100</f>
        <v>0.31</v>
      </c>
      <c r="P3120" s="12">
        <f>E3120/L3120</f>
        <v>775</v>
      </c>
      <c r="Q3120" t="str">
        <f>LEFT(N3120,SEARCH("/",N3120,1)-1)</f>
        <v>theater</v>
      </c>
      <c r="R3120" t="str">
        <f>RIGHT(N3120,LEN(N3120)-SEARCH("/",N3120,1))</f>
        <v>spaces</v>
      </c>
      <c r="S3120" s="15">
        <f t="shared" si="96"/>
        <v>42534.649571759262</v>
      </c>
      <c r="T3120" s="15">
        <f t="shared" si="97"/>
        <v>42553.649571759262</v>
      </c>
    </row>
    <row r="3121" spans="1:20" ht="60" x14ac:dyDescent="0.25">
      <c r="A3121">
        <v>3119</v>
      </c>
      <c r="B3121" s="3" t="s">
        <v>6326</v>
      </c>
      <c r="C3121" s="3" t="s">
        <v>6327</v>
      </c>
      <c r="D3121" s="12">
        <v>10000</v>
      </c>
      <c r="E3121" s="12">
        <v>5</v>
      </c>
      <c r="F3121" t="s">
        <v>357</v>
      </c>
      <c r="G3121" t="s">
        <v>17</v>
      </c>
      <c r="H3121" t="s">
        <v>18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5489</v>
      </c>
      <c r="O3121" s="8">
        <f>E3121/D3121*100</f>
        <v>0.05</v>
      </c>
      <c r="P3121" s="12">
        <f>E3121/L3121</f>
        <v>5</v>
      </c>
      <c r="Q3121" t="str">
        <f>LEFT(N3121,SEARCH("/",N3121,1)-1)</f>
        <v>theater</v>
      </c>
      <c r="R3121" t="str">
        <f>RIGHT(N3121,LEN(N3121)-SEARCH("/",N3121,1))</f>
        <v>spaces</v>
      </c>
      <c r="S3121" s="15">
        <f t="shared" si="96"/>
        <v>42060.04550925926</v>
      </c>
      <c r="T3121" s="15">
        <f t="shared" si="97"/>
        <v>42090.003842592589</v>
      </c>
    </row>
    <row r="3122" spans="1:20" ht="45" x14ac:dyDescent="0.25">
      <c r="A3122">
        <v>3120</v>
      </c>
      <c r="B3122" s="3" t="s">
        <v>6328</v>
      </c>
      <c r="C3122" s="3" t="s">
        <v>6329</v>
      </c>
      <c r="D3122" s="12">
        <v>1300000</v>
      </c>
      <c r="E3122" s="12">
        <v>128</v>
      </c>
      <c r="F3122" t="s">
        <v>357</v>
      </c>
      <c r="G3122" t="s">
        <v>387</v>
      </c>
      <c r="H3122" t="s">
        <v>55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5489</v>
      </c>
      <c r="O3122" s="8">
        <f>E3122/D3122*100</f>
        <v>9.8461538461538465E-3</v>
      </c>
      <c r="P3122" s="12">
        <f>E3122/L3122</f>
        <v>12.8</v>
      </c>
      <c r="Q3122" t="str">
        <f>LEFT(N3122,SEARCH("/",N3122,1)-1)</f>
        <v>theater</v>
      </c>
      <c r="R3122" t="str">
        <f>RIGHT(N3122,LEN(N3122)-SEARCH("/",N3122,1))</f>
        <v>spaces</v>
      </c>
      <c r="S3122" s="15">
        <f t="shared" si="96"/>
        <v>42435.942083333335</v>
      </c>
      <c r="T3122" s="15">
        <f t="shared" si="97"/>
        <v>42495.900416666671</v>
      </c>
    </row>
    <row r="3123" spans="1:20" ht="45" x14ac:dyDescent="0.25">
      <c r="A3123">
        <v>3121</v>
      </c>
      <c r="B3123" s="3" t="s">
        <v>6330</v>
      </c>
      <c r="C3123" s="3" t="s">
        <v>6331</v>
      </c>
      <c r="D3123" s="12">
        <v>1500</v>
      </c>
      <c r="E3123" s="12">
        <v>10</v>
      </c>
      <c r="F3123" t="s">
        <v>272</v>
      </c>
      <c r="G3123" t="s">
        <v>159</v>
      </c>
      <c r="H3123" t="s">
        <v>160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5489</v>
      </c>
      <c r="O3123" s="8">
        <f>E3123/D3123*100</f>
        <v>0.66666666666666674</v>
      </c>
      <c r="P3123" s="12">
        <f>E3123/L3123</f>
        <v>10</v>
      </c>
      <c r="Q3123" t="str">
        <f>LEFT(N3123,SEARCH("/",N3123,1)-1)</f>
        <v>theater</v>
      </c>
      <c r="R3123" t="str">
        <f>RIGHT(N3123,LEN(N3123)-SEARCH("/",N3123,1))</f>
        <v>spaces</v>
      </c>
      <c r="S3123" s="15">
        <f t="shared" si="96"/>
        <v>41848.679803240739</v>
      </c>
      <c r="T3123" s="15">
        <f t="shared" si="97"/>
        <v>41908.679803240739</v>
      </c>
    </row>
    <row r="3124" spans="1:20" x14ac:dyDescent="0.25">
      <c r="A3124">
        <v>3122</v>
      </c>
      <c r="B3124" s="3" t="s">
        <v>6332</v>
      </c>
      <c r="C3124" s="3" t="s">
        <v>6333</v>
      </c>
      <c r="D3124" s="12">
        <v>199</v>
      </c>
      <c r="E3124" s="12">
        <v>116</v>
      </c>
      <c r="F3124" t="s">
        <v>272</v>
      </c>
      <c r="G3124" t="s">
        <v>17</v>
      </c>
      <c r="H3124" t="s">
        <v>18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5489</v>
      </c>
      <c r="O3124" s="8">
        <f>E3124/D3124*100</f>
        <v>58.291457286432156</v>
      </c>
      <c r="P3124" s="12">
        <f>E3124/L3124</f>
        <v>58</v>
      </c>
      <c r="Q3124" t="str">
        <f>LEFT(N3124,SEARCH("/",N3124,1)-1)</f>
        <v>theater</v>
      </c>
      <c r="R3124" t="str">
        <f>RIGHT(N3124,LEN(N3124)-SEARCH("/",N3124,1))</f>
        <v>spaces</v>
      </c>
      <c r="S3124" s="15">
        <f t="shared" si="96"/>
        <v>42678.932083333333</v>
      </c>
      <c r="T3124" s="15">
        <f t="shared" si="97"/>
        <v>42683.973750000005</v>
      </c>
    </row>
    <row r="3125" spans="1:20" ht="60" x14ac:dyDescent="0.25">
      <c r="A3125">
        <v>3123</v>
      </c>
      <c r="B3125" s="3" t="s">
        <v>6334</v>
      </c>
      <c r="C3125" s="3" t="s">
        <v>6335</v>
      </c>
      <c r="D3125" s="12">
        <v>125000</v>
      </c>
      <c r="E3125" s="12">
        <v>85192</v>
      </c>
      <c r="F3125" t="s">
        <v>272</v>
      </c>
      <c r="G3125" t="s">
        <v>17</v>
      </c>
      <c r="H3125" t="s">
        <v>18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5489</v>
      </c>
      <c r="O3125" s="8">
        <f>E3125/D3125*100</f>
        <v>68.153599999999997</v>
      </c>
      <c r="P3125" s="12">
        <f>E3125/L3125</f>
        <v>244.80459770114942</v>
      </c>
      <c r="Q3125" t="str">
        <f>LEFT(N3125,SEARCH("/",N3125,1)-1)</f>
        <v>theater</v>
      </c>
      <c r="R3125" t="str">
        <f>RIGHT(N3125,LEN(N3125)-SEARCH("/",N3125,1))</f>
        <v>spaces</v>
      </c>
      <c r="S3125" s="15">
        <f t="shared" si="96"/>
        <v>42530.993032407408</v>
      </c>
      <c r="T3125" s="15">
        <f t="shared" si="97"/>
        <v>42560.993032407408</v>
      </c>
    </row>
    <row r="3126" spans="1:20" ht="45" x14ac:dyDescent="0.25">
      <c r="A3126">
        <v>3124</v>
      </c>
      <c r="B3126" s="3" t="s">
        <v>6336</v>
      </c>
      <c r="C3126" s="3" t="s">
        <v>6337</v>
      </c>
      <c r="D3126" s="12">
        <v>800000</v>
      </c>
      <c r="E3126" s="12">
        <v>26</v>
      </c>
      <c r="F3126" t="s">
        <v>272</v>
      </c>
      <c r="G3126" t="s">
        <v>17</v>
      </c>
      <c r="H3126" t="s">
        <v>18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5489</v>
      </c>
      <c r="O3126" s="8">
        <f>E3126/D3126*100</f>
        <v>3.2499999999999999E-3</v>
      </c>
      <c r="P3126" s="12">
        <f>E3126/L3126</f>
        <v>6.5</v>
      </c>
      <c r="Q3126" t="str">
        <f>LEFT(N3126,SEARCH("/",N3126,1)-1)</f>
        <v>theater</v>
      </c>
      <c r="R3126" t="str">
        <f>RIGHT(N3126,LEN(N3126)-SEARCH("/",N3126,1))</f>
        <v>spaces</v>
      </c>
      <c r="S3126" s="15">
        <f t="shared" si="96"/>
        <v>41977.780104166668</v>
      </c>
      <c r="T3126" s="15">
        <f t="shared" si="97"/>
        <v>42037.780104166668</v>
      </c>
    </row>
    <row r="3127" spans="1:20" x14ac:dyDescent="0.25">
      <c r="A3127">
        <v>3125</v>
      </c>
      <c r="B3127" s="3" t="s">
        <v>6338</v>
      </c>
      <c r="C3127" s="3" t="s">
        <v>6339</v>
      </c>
      <c r="D3127" s="12">
        <v>1500000</v>
      </c>
      <c r="E3127" s="12">
        <v>0</v>
      </c>
      <c r="F3127" t="s">
        <v>272</v>
      </c>
      <c r="G3127" t="s">
        <v>17</v>
      </c>
      <c r="H3127" t="s">
        <v>18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5489</v>
      </c>
      <c r="O3127" s="8">
        <f>E3127/D3127*100</f>
        <v>0</v>
      </c>
      <c r="P3127" s="12" t="e">
        <f>E3127/L3127</f>
        <v>#DIV/0!</v>
      </c>
      <c r="Q3127" t="str">
        <f>LEFT(N3127,SEARCH("/",N3127,1)-1)</f>
        <v>theater</v>
      </c>
      <c r="R3127" t="str">
        <f>RIGHT(N3127,LEN(N3127)-SEARCH("/",N3127,1))</f>
        <v>spaces</v>
      </c>
      <c r="S3127" s="15">
        <f t="shared" si="96"/>
        <v>42346.20685185185</v>
      </c>
      <c r="T3127" s="15">
        <f t="shared" si="97"/>
        <v>42376.20685185185</v>
      </c>
    </row>
    <row r="3128" spans="1:20" ht="90" x14ac:dyDescent="0.25">
      <c r="A3128">
        <v>3126</v>
      </c>
      <c r="B3128" s="3" t="s">
        <v>6340</v>
      </c>
      <c r="C3128" s="3" t="s">
        <v>6341</v>
      </c>
      <c r="D3128" s="12">
        <v>25000</v>
      </c>
      <c r="E3128" s="12">
        <v>1040</v>
      </c>
      <c r="F3128" t="s">
        <v>272</v>
      </c>
      <c r="G3128" t="s">
        <v>17</v>
      </c>
      <c r="H3128" t="s">
        <v>18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5489</v>
      </c>
      <c r="O3128" s="8">
        <f>E3128/D3128*100</f>
        <v>4.16</v>
      </c>
      <c r="P3128" s="12">
        <f>E3128/L3128</f>
        <v>61.176470588235297</v>
      </c>
      <c r="Q3128" t="str">
        <f>LEFT(N3128,SEARCH("/",N3128,1)-1)</f>
        <v>theater</v>
      </c>
      <c r="R3128" t="str">
        <f>RIGHT(N3128,LEN(N3128)-SEARCH("/",N3128,1))</f>
        <v>spaces</v>
      </c>
      <c r="S3128" s="15">
        <f t="shared" si="96"/>
        <v>42427.01807870371</v>
      </c>
      <c r="T3128" s="15">
        <f t="shared" si="97"/>
        <v>42456.976412037038</v>
      </c>
    </row>
    <row r="3129" spans="1:20" ht="60" x14ac:dyDescent="0.25">
      <c r="A3129">
        <v>3127</v>
      </c>
      <c r="B3129" s="3" t="s">
        <v>6342</v>
      </c>
      <c r="C3129" s="3" t="s">
        <v>6343</v>
      </c>
      <c r="D3129" s="12">
        <v>100000</v>
      </c>
      <c r="E3129" s="12">
        <v>0</v>
      </c>
      <c r="F3129" t="s">
        <v>272</v>
      </c>
      <c r="G3129" t="s">
        <v>17</v>
      </c>
      <c r="H3129" t="s">
        <v>18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5489</v>
      </c>
      <c r="O3129" s="8">
        <f>E3129/D3129*100</f>
        <v>0</v>
      </c>
      <c r="P3129" s="12" t="e">
        <f>E3129/L3129</f>
        <v>#DIV/0!</v>
      </c>
      <c r="Q3129" t="str">
        <f>LEFT(N3129,SEARCH("/",N3129,1)-1)</f>
        <v>theater</v>
      </c>
      <c r="R3129" t="str">
        <f>RIGHT(N3129,LEN(N3129)-SEARCH("/",N3129,1))</f>
        <v>spaces</v>
      </c>
      <c r="S3129" s="15">
        <f t="shared" si="96"/>
        <v>42034.856817129628</v>
      </c>
      <c r="T3129" s="15">
        <f t="shared" si="97"/>
        <v>42064.856817129628</v>
      </c>
    </row>
    <row r="3130" spans="1:20" ht="60" x14ac:dyDescent="0.25">
      <c r="A3130">
        <v>3128</v>
      </c>
      <c r="B3130" s="3" t="s">
        <v>6344</v>
      </c>
      <c r="C3130" s="3" t="s">
        <v>6345</v>
      </c>
      <c r="D3130" s="12">
        <v>15000</v>
      </c>
      <c r="E3130" s="12">
        <v>16291</v>
      </c>
      <c r="F3130" t="s">
        <v>3438</v>
      </c>
      <c r="G3130" t="s">
        <v>17</v>
      </c>
      <c r="H3130" t="s">
        <v>18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1086</v>
      </c>
      <c r="O3130" s="8">
        <f>E3130/D3130*100</f>
        <v>108.60666666666667</v>
      </c>
      <c r="P3130" s="12">
        <f>E3130/L3130</f>
        <v>139.23931623931625</v>
      </c>
      <c r="Q3130" t="str">
        <f>LEFT(N3130,SEARCH("/",N3130,1)-1)</f>
        <v>theater</v>
      </c>
      <c r="R3130" t="str">
        <f>RIGHT(N3130,LEN(N3130)-SEARCH("/",N3130,1))</f>
        <v>plays</v>
      </c>
      <c r="S3130" s="15">
        <f t="shared" si="96"/>
        <v>42780.825706018513</v>
      </c>
      <c r="T3130" s="15">
        <f t="shared" si="97"/>
        <v>42810.784039351856</v>
      </c>
    </row>
    <row r="3131" spans="1:20" ht="60" x14ac:dyDescent="0.25">
      <c r="A3131">
        <v>3129</v>
      </c>
      <c r="B3131" s="3" t="s">
        <v>6346</v>
      </c>
      <c r="C3131" s="3" t="s">
        <v>6347</v>
      </c>
      <c r="D3131" s="12">
        <v>1250</v>
      </c>
      <c r="E3131" s="12">
        <v>10</v>
      </c>
      <c r="F3131" t="s">
        <v>3438</v>
      </c>
      <c r="G3131" t="s">
        <v>17</v>
      </c>
      <c r="H3131" t="s">
        <v>18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1086</v>
      </c>
      <c r="O3131" s="8">
        <f>E3131/D3131*100</f>
        <v>0.8</v>
      </c>
      <c r="P3131" s="12">
        <f>E3131/L3131</f>
        <v>10</v>
      </c>
      <c r="Q3131" t="str">
        <f>LEFT(N3131,SEARCH("/",N3131,1)-1)</f>
        <v>theater</v>
      </c>
      <c r="R3131" t="str">
        <f>RIGHT(N3131,LEN(N3131)-SEARCH("/",N3131,1))</f>
        <v>plays</v>
      </c>
      <c r="S3131" s="15">
        <f t="shared" si="96"/>
        <v>42803.842812499999</v>
      </c>
      <c r="T3131" s="15">
        <f t="shared" si="97"/>
        <v>42843.801145833335</v>
      </c>
    </row>
    <row r="3132" spans="1:20" ht="45" x14ac:dyDescent="0.25">
      <c r="A3132">
        <v>3130</v>
      </c>
      <c r="B3132" s="3" t="s">
        <v>6348</v>
      </c>
      <c r="C3132" s="3" t="s">
        <v>6349</v>
      </c>
      <c r="D3132" s="12">
        <v>10000</v>
      </c>
      <c r="E3132" s="12">
        <v>375</v>
      </c>
      <c r="F3132" t="s">
        <v>3438</v>
      </c>
      <c r="G3132" t="s">
        <v>17</v>
      </c>
      <c r="H3132" t="s">
        <v>18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1086</v>
      </c>
      <c r="O3132" s="8">
        <f>E3132/D3132*100</f>
        <v>3.75</v>
      </c>
      <c r="P3132" s="12">
        <f>E3132/L3132</f>
        <v>93.75</v>
      </c>
      <c r="Q3132" t="str">
        <f>LEFT(N3132,SEARCH("/",N3132,1)-1)</f>
        <v>theater</v>
      </c>
      <c r="R3132" t="str">
        <f>RIGHT(N3132,LEN(N3132)-SEARCH("/",N3132,1))</f>
        <v>plays</v>
      </c>
      <c r="S3132" s="15">
        <f t="shared" si="96"/>
        <v>42808.640231481477</v>
      </c>
      <c r="T3132" s="15">
        <f t="shared" si="97"/>
        <v>42839.207638888889</v>
      </c>
    </row>
    <row r="3133" spans="1:20" ht="30" x14ac:dyDescent="0.25">
      <c r="A3133">
        <v>3131</v>
      </c>
      <c r="B3133" s="3" t="s">
        <v>6350</v>
      </c>
      <c r="C3133" s="3" t="s">
        <v>6351</v>
      </c>
      <c r="D3133" s="12">
        <v>4100</v>
      </c>
      <c r="E3133" s="12">
        <v>645</v>
      </c>
      <c r="F3133" t="s">
        <v>3438</v>
      </c>
      <c r="G3133" t="s">
        <v>17</v>
      </c>
      <c r="H3133" t="s">
        <v>18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1086</v>
      </c>
      <c r="O3133" s="8">
        <f>E3133/D3133*100</f>
        <v>15.731707317073171</v>
      </c>
      <c r="P3133" s="12">
        <f>E3133/L3133</f>
        <v>53.75</v>
      </c>
      <c r="Q3133" t="str">
        <f>LEFT(N3133,SEARCH("/",N3133,1)-1)</f>
        <v>theater</v>
      </c>
      <c r="R3133" t="str">
        <f>RIGHT(N3133,LEN(N3133)-SEARCH("/",N3133,1))</f>
        <v>plays</v>
      </c>
      <c r="S3133" s="15">
        <f t="shared" si="96"/>
        <v>42803.579224537039</v>
      </c>
      <c r="T3133" s="15">
        <f t="shared" si="97"/>
        <v>42833.537557870368</v>
      </c>
    </row>
    <row r="3134" spans="1:20" ht="30" x14ac:dyDescent="0.25">
      <c r="A3134">
        <v>3132</v>
      </c>
      <c r="B3134" s="3" t="s">
        <v>6352</v>
      </c>
      <c r="C3134" s="3" t="s">
        <v>6353</v>
      </c>
      <c r="D3134" s="12">
        <v>30000</v>
      </c>
      <c r="E3134" s="12">
        <v>10</v>
      </c>
      <c r="F3134" t="s">
        <v>3438</v>
      </c>
      <c r="G3134" t="s">
        <v>17</v>
      </c>
      <c r="H3134" t="s">
        <v>18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1086</v>
      </c>
      <c r="O3134" s="8">
        <f>E3134/D3134*100</f>
        <v>3.3333333333333333E-2</v>
      </c>
      <c r="P3134" s="12">
        <f>E3134/L3134</f>
        <v>10</v>
      </c>
      <c r="Q3134" t="str">
        <f>LEFT(N3134,SEARCH("/",N3134,1)-1)</f>
        <v>theater</v>
      </c>
      <c r="R3134" t="str">
        <f>RIGHT(N3134,LEN(N3134)-SEARCH("/",N3134,1))</f>
        <v>plays</v>
      </c>
      <c r="S3134" s="15">
        <f t="shared" si="96"/>
        <v>42786.350231481483</v>
      </c>
      <c r="T3134" s="15">
        <f t="shared" si="97"/>
        <v>42846.308564814812</v>
      </c>
    </row>
    <row r="3135" spans="1:20" ht="60" x14ac:dyDescent="0.25">
      <c r="A3135">
        <v>3133</v>
      </c>
      <c r="B3135" s="3" t="s">
        <v>6354</v>
      </c>
      <c r="C3135" s="3" t="s">
        <v>6355</v>
      </c>
      <c r="D3135" s="12">
        <v>500</v>
      </c>
      <c r="E3135" s="12">
        <v>540</v>
      </c>
      <c r="F3135" t="s">
        <v>3438</v>
      </c>
      <c r="G3135" t="s">
        <v>24</v>
      </c>
      <c r="H3135" t="s">
        <v>25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1086</v>
      </c>
      <c r="O3135" s="8">
        <f>E3135/D3135*100</f>
        <v>108</v>
      </c>
      <c r="P3135" s="12">
        <f>E3135/L3135</f>
        <v>33.75</v>
      </c>
      <c r="Q3135" t="str">
        <f>LEFT(N3135,SEARCH("/",N3135,1)-1)</f>
        <v>theater</v>
      </c>
      <c r="R3135" t="str">
        <f>RIGHT(N3135,LEN(N3135)-SEARCH("/",N3135,1))</f>
        <v>plays</v>
      </c>
      <c r="S3135" s="15">
        <f t="shared" si="96"/>
        <v>42788.565208333333</v>
      </c>
      <c r="T3135" s="15">
        <f t="shared" si="97"/>
        <v>42818.523541666669</v>
      </c>
    </row>
    <row r="3136" spans="1:20" ht="60" x14ac:dyDescent="0.25">
      <c r="A3136">
        <v>3134</v>
      </c>
      <c r="B3136" s="3" t="s">
        <v>6356</v>
      </c>
      <c r="C3136" s="3" t="s">
        <v>6357</v>
      </c>
      <c r="D3136" s="12">
        <v>1000</v>
      </c>
      <c r="E3136" s="12">
        <v>225</v>
      </c>
      <c r="F3136" t="s">
        <v>3438</v>
      </c>
      <c r="G3136" t="s">
        <v>24</v>
      </c>
      <c r="H3136" t="s">
        <v>25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1086</v>
      </c>
      <c r="O3136" s="8">
        <f>E3136/D3136*100</f>
        <v>22.5</v>
      </c>
      <c r="P3136" s="12">
        <f>E3136/L3136</f>
        <v>18.75</v>
      </c>
      <c r="Q3136" t="str">
        <f>LEFT(N3136,SEARCH("/",N3136,1)-1)</f>
        <v>theater</v>
      </c>
      <c r="R3136" t="str">
        <f>RIGHT(N3136,LEN(N3136)-SEARCH("/",N3136,1))</f>
        <v>plays</v>
      </c>
      <c r="S3136" s="15">
        <f t="shared" si="96"/>
        <v>42800.720127314817</v>
      </c>
      <c r="T3136" s="15">
        <f t="shared" si="97"/>
        <v>42821.678460648152</v>
      </c>
    </row>
    <row r="3137" spans="1:20" ht="60" x14ac:dyDescent="0.25">
      <c r="A3137">
        <v>3135</v>
      </c>
      <c r="B3137" s="3" t="s">
        <v>6358</v>
      </c>
      <c r="C3137" s="3" t="s">
        <v>6359</v>
      </c>
      <c r="D3137" s="12">
        <v>777</v>
      </c>
      <c r="E3137" s="12">
        <v>162</v>
      </c>
      <c r="F3137" t="s">
        <v>3438</v>
      </c>
      <c r="G3137" t="s">
        <v>17</v>
      </c>
      <c r="H3137" t="s">
        <v>18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1086</v>
      </c>
      <c r="O3137" s="8">
        <f>E3137/D3137*100</f>
        <v>20.849420849420849</v>
      </c>
      <c r="P3137" s="12">
        <f>E3137/L3137</f>
        <v>23.142857142857142</v>
      </c>
      <c r="Q3137" t="str">
        <f>LEFT(N3137,SEARCH("/",N3137,1)-1)</f>
        <v>theater</v>
      </c>
      <c r="R3137" t="str">
        <f>RIGHT(N3137,LEN(N3137)-SEARCH("/",N3137,1))</f>
        <v>plays</v>
      </c>
      <c r="S3137" s="15">
        <f t="shared" si="96"/>
        <v>42807.151863425926</v>
      </c>
      <c r="T3137" s="15">
        <f t="shared" si="97"/>
        <v>42829.151863425926</v>
      </c>
    </row>
    <row r="3138" spans="1:20" ht="60" x14ac:dyDescent="0.25">
      <c r="A3138">
        <v>3136</v>
      </c>
      <c r="B3138" s="3" t="s">
        <v>6360</v>
      </c>
      <c r="C3138" s="3" t="s">
        <v>6361</v>
      </c>
      <c r="D3138" s="12">
        <v>500</v>
      </c>
      <c r="E3138" s="12">
        <v>639</v>
      </c>
      <c r="F3138" t="s">
        <v>3438</v>
      </c>
      <c r="G3138" t="s">
        <v>24</v>
      </c>
      <c r="H3138" t="s">
        <v>25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1086</v>
      </c>
      <c r="O3138" s="8">
        <f>E3138/D3138*100</f>
        <v>127.8</v>
      </c>
      <c r="P3138" s="12">
        <f>E3138/L3138</f>
        <v>29.045454545454547</v>
      </c>
      <c r="Q3138" t="str">
        <f>LEFT(N3138,SEARCH("/",N3138,1)-1)</f>
        <v>theater</v>
      </c>
      <c r="R3138" t="str">
        <f>RIGHT(N3138,LEN(N3138)-SEARCH("/",N3138,1))</f>
        <v>plays</v>
      </c>
      <c r="S3138" s="15">
        <f t="shared" si="96"/>
        <v>42789.462430555555</v>
      </c>
      <c r="T3138" s="15">
        <f t="shared" si="97"/>
        <v>42825.957638888889</v>
      </c>
    </row>
    <row r="3139" spans="1:20" ht="45" x14ac:dyDescent="0.25">
      <c r="A3139">
        <v>3137</v>
      </c>
      <c r="B3139" s="3" t="s">
        <v>6362</v>
      </c>
      <c r="C3139" s="3" t="s">
        <v>6363</v>
      </c>
      <c r="D3139" s="12">
        <v>1500</v>
      </c>
      <c r="E3139" s="12">
        <v>50</v>
      </c>
      <c r="F3139" t="s">
        <v>3438</v>
      </c>
      <c r="G3139" t="s">
        <v>17</v>
      </c>
      <c r="H3139" t="s">
        <v>18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1086</v>
      </c>
      <c r="O3139" s="8">
        <f>E3139/D3139*100</f>
        <v>3.3333333333333335</v>
      </c>
      <c r="P3139" s="12">
        <f>E3139/L3139</f>
        <v>50</v>
      </c>
      <c r="Q3139" t="str">
        <f>LEFT(N3139,SEARCH("/",N3139,1)-1)</f>
        <v>theater</v>
      </c>
      <c r="R3139" t="str">
        <f>RIGHT(N3139,LEN(N3139)-SEARCH("/",N3139,1))</f>
        <v>plays</v>
      </c>
      <c r="S3139" s="15">
        <f t="shared" ref="S3139:S3202" si="98">(((J3139/60)/60)/24)+DATE(1970,1,1)</f>
        <v>42807.885057870371</v>
      </c>
      <c r="T3139" s="15">
        <f t="shared" ref="T3139:T3202" si="99">(((I3139/60)/60)/24)+DATE(1970,1,1)</f>
        <v>42858.8</v>
      </c>
    </row>
    <row r="3140" spans="1:20" ht="60" x14ac:dyDescent="0.25">
      <c r="A3140">
        <v>3138</v>
      </c>
      <c r="B3140" s="3" t="s">
        <v>6364</v>
      </c>
      <c r="C3140" s="3" t="s">
        <v>6365</v>
      </c>
      <c r="D3140" s="12">
        <v>200</v>
      </c>
      <c r="E3140" s="12">
        <v>0</v>
      </c>
      <c r="F3140" t="s">
        <v>3438</v>
      </c>
      <c r="G3140" t="s">
        <v>24</v>
      </c>
      <c r="H3140" t="s">
        <v>25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1086</v>
      </c>
      <c r="O3140" s="8">
        <f>E3140/D3140*100</f>
        <v>0</v>
      </c>
      <c r="P3140" s="12" t="e">
        <f>E3140/L3140</f>
        <v>#DIV/0!</v>
      </c>
      <c r="Q3140" t="str">
        <f>LEFT(N3140,SEARCH("/",N3140,1)-1)</f>
        <v>theater</v>
      </c>
      <c r="R3140" t="str">
        <f>RIGHT(N3140,LEN(N3140)-SEARCH("/",N3140,1))</f>
        <v>plays</v>
      </c>
      <c r="S3140" s="15">
        <f t="shared" si="98"/>
        <v>42809.645914351851</v>
      </c>
      <c r="T3140" s="15">
        <f t="shared" si="99"/>
        <v>42828.645914351851</v>
      </c>
    </row>
    <row r="3141" spans="1:20" ht="60" x14ac:dyDescent="0.25">
      <c r="A3141">
        <v>3139</v>
      </c>
      <c r="B3141" s="3" t="s">
        <v>6366</v>
      </c>
      <c r="C3141" s="3" t="s">
        <v>6367</v>
      </c>
      <c r="D3141" s="12">
        <v>50000</v>
      </c>
      <c r="E3141" s="12">
        <v>2700</v>
      </c>
      <c r="F3141" t="s">
        <v>3438</v>
      </c>
      <c r="G3141" t="s">
        <v>1424</v>
      </c>
      <c r="H3141" t="s">
        <v>1425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1086</v>
      </c>
      <c r="O3141" s="8">
        <f>E3141/D3141*100</f>
        <v>5.4</v>
      </c>
      <c r="P3141" s="12">
        <f>E3141/L3141</f>
        <v>450</v>
      </c>
      <c r="Q3141" t="str">
        <f>LEFT(N3141,SEARCH("/",N3141,1)-1)</f>
        <v>theater</v>
      </c>
      <c r="R3141" t="str">
        <f>RIGHT(N3141,LEN(N3141)-SEARCH("/",N3141,1))</f>
        <v>plays</v>
      </c>
      <c r="S3141" s="15">
        <f t="shared" si="98"/>
        <v>42785.270370370374</v>
      </c>
      <c r="T3141" s="15">
        <f t="shared" si="99"/>
        <v>42819.189583333333</v>
      </c>
    </row>
    <row r="3142" spans="1:20" ht="60" x14ac:dyDescent="0.25">
      <c r="A3142">
        <v>3140</v>
      </c>
      <c r="B3142" s="3" t="s">
        <v>6368</v>
      </c>
      <c r="C3142" s="3" t="s">
        <v>6369</v>
      </c>
      <c r="D3142" s="12">
        <v>10000</v>
      </c>
      <c r="E3142" s="12">
        <v>96</v>
      </c>
      <c r="F3142" t="s">
        <v>3438</v>
      </c>
      <c r="G3142" t="s">
        <v>179</v>
      </c>
      <c r="H3142" t="s">
        <v>55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1086</v>
      </c>
      <c r="O3142" s="8">
        <f>E3142/D3142*100</f>
        <v>0.96</v>
      </c>
      <c r="P3142" s="12">
        <f>E3142/L3142</f>
        <v>24</v>
      </c>
      <c r="Q3142" t="str">
        <f>LEFT(N3142,SEARCH("/",N3142,1)-1)</f>
        <v>theater</v>
      </c>
      <c r="R3142" t="str">
        <f>RIGHT(N3142,LEN(N3142)-SEARCH("/",N3142,1))</f>
        <v>plays</v>
      </c>
      <c r="S3142" s="15">
        <f t="shared" si="98"/>
        <v>42802.718784722223</v>
      </c>
      <c r="T3142" s="15">
        <f t="shared" si="99"/>
        <v>42832.677118055552</v>
      </c>
    </row>
    <row r="3143" spans="1:20" ht="60" x14ac:dyDescent="0.25">
      <c r="A3143">
        <v>3141</v>
      </c>
      <c r="B3143" s="3" t="s">
        <v>6370</v>
      </c>
      <c r="C3143" s="3" t="s">
        <v>6371</v>
      </c>
      <c r="D3143" s="12">
        <v>500</v>
      </c>
      <c r="E3143" s="12">
        <v>258</v>
      </c>
      <c r="F3143" t="s">
        <v>3438</v>
      </c>
      <c r="G3143" t="s">
        <v>387</v>
      </c>
      <c r="H3143" t="s">
        <v>55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1086</v>
      </c>
      <c r="O3143" s="8">
        <f>E3143/D3143*100</f>
        <v>51.6</v>
      </c>
      <c r="P3143" s="12">
        <f>E3143/L3143</f>
        <v>32.25</v>
      </c>
      <c r="Q3143" t="str">
        <f>LEFT(N3143,SEARCH("/",N3143,1)-1)</f>
        <v>theater</v>
      </c>
      <c r="R3143" t="str">
        <f>RIGHT(N3143,LEN(N3143)-SEARCH("/",N3143,1))</f>
        <v>plays</v>
      </c>
      <c r="S3143" s="15">
        <f t="shared" si="98"/>
        <v>42800.753333333334</v>
      </c>
      <c r="T3143" s="15">
        <f t="shared" si="99"/>
        <v>42841.833333333328</v>
      </c>
    </row>
    <row r="3144" spans="1:20" ht="45" x14ac:dyDescent="0.25">
      <c r="A3144">
        <v>3142</v>
      </c>
      <c r="B3144" s="3" t="s">
        <v>6372</v>
      </c>
      <c r="C3144" s="3" t="s">
        <v>6373</v>
      </c>
      <c r="D3144" s="12">
        <v>2750</v>
      </c>
      <c r="E3144" s="12">
        <v>45</v>
      </c>
      <c r="F3144" t="s">
        <v>3438</v>
      </c>
      <c r="G3144" t="s">
        <v>24</v>
      </c>
      <c r="H3144" t="s">
        <v>25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1086</v>
      </c>
      <c r="O3144" s="8">
        <f>E3144/D3144*100</f>
        <v>1.6363636363636365</v>
      </c>
      <c r="P3144" s="12">
        <f>E3144/L3144</f>
        <v>15</v>
      </c>
      <c r="Q3144" t="str">
        <f>LEFT(N3144,SEARCH("/",N3144,1)-1)</f>
        <v>theater</v>
      </c>
      <c r="R3144" t="str">
        <f>RIGHT(N3144,LEN(N3144)-SEARCH("/",N3144,1))</f>
        <v>plays</v>
      </c>
      <c r="S3144" s="15">
        <f t="shared" si="98"/>
        <v>42783.513182870374</v>
      </c>
      <c r="T3144" s="15">
        <f t="shared" si="99"/>
        <v>42813.471516203703</v>
      </c>
    </row>
    <row r="3145" spans="1:20" ht="60" x14ac:dyDescent="0.25">
      <c r="A3145">
        <v>3143</v>
      </c>
      <c r="B3145" s="3" t="s">
        <v>6374</v>
      </c>
      <c r="C3145" s="3" t="s">
        <v>6375</v>
      </c>
      <c r="D3145" s="12">
        <v>700</v>
      </c>
      <c r="E3145" s="12">
        <v>0</v>
      </c>
      <c r="F3145" t="s">
        <v>3438</v>
      </c>
      <c r="G3145" t="s">
        <v>24</v>
      </c>
      <c r="H3145" t="s">
        <v>25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1086</v>
      </c>
      <c r="O3145" s="8">
        <f>E3145/D3145*100</f>
        <v>0</v>
      </c>
      <c r="P3145" s="12" t="e">
        <f>E3145/L3145</f>
        <v>#DIV/0!</v>
      </c>
      <c r="Q3145" t="str">
        <f>LEFT(N3145,SEARCH("/",N3145,1)-1)</f>
        <v>theater</v>
      </c>
      <c r="R3145" t="str">
        <f>RIGHT(N3145,LEN(N3145)-SEARCH("/",N3145,1))</f>
        <v>plays</v>
      </c>
      <c r="S3145" s="15">
        <f t="shared" si="98"/>
        <v>42808.358287037037</v>
      </c>
      <c r="T3145" s="15">
        <f t="shared" si="99"/>
        <v>42834.358287037037</v>
      </c>
    </row>
    <row r="3146" spans="1:20" ht="60" x14ac:dyDescent="0.25">
      <c r="A3146">
        <v>3144</v>
      </c>
      <c r="B3146" s="3" t="s">
        <v>6376</v>
      </c>
      <c r="C3146" s="3" t="s">
        <v>6377</v>
      </c>
      <c r="D3146" s="12">
        <v>10000</v>
      </c>
      <c r="E3146" s="12">
        <v>7540</v>
      </c>
      <c r="F3146" t="s">
        <v>3438</v>
      </c>
      <c r="G3146" t="s">
        <v>17</v>
      </c>
      <c r="H3146" t="s">
        <v>18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1086</v>
      </c>
      <c r="O3146" s="8">
        <f>E3146/D3146*100</f>
        <v>75.400000000000006</v>
      </c>
      <c r="P3146" s="12">
        <f>E3146/L3146</f>
        <v>251.33333333333334</v>
      </c>
      <c r="Q3146" t="str">
        <f>LEFT(N3146,SEARCH("/",N3146,1)-1)</f>
        <v>theater</v>
      </c>
      <c r="R3146" t="str">
        <f>RIGHT(N3146,LEN(N3146)-SEARCH("/",N3146,1))</f>
        <v>plays</v>
      </c>
      <c r="S3146" s="15">
        <f t="shared" si="98"/>
        <v>42796.538275462968</v>
      </c>
      <c r="T3146" s="15">
        <f t="shared" si="99"/>
        <v>42813.25</v>
      </c>
    </row>
    <row r="3147" spans="1:20" ht="45" x14ac:dyDescent="0.25">
      <c r="A3147">
        <v>3145</v>
      </c>
      <c r="B3147" s="3" t="s">
        <v>6378</v>
      </c>
      <c r="C3147" s="3" t="s">
        <v>6379</v>
      </c>
      <c r="D3147" s="12">
        <v>25000</v>
      </c>
      <c r="E3147" s="12">
        <v>0</v>
      </c>
      <c r="F3147" t="s">
        <v>3438</v>
      </c>
      <c r="G3147" t="s">
        <v>17</v>
      </c>
      <c r="H3147" t="s">
        <v>18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1086</v>
      </c>
      <c r="O3147" s="8">
        <f>E3147/D3147*100</f>
        <v>0</v>
      </c>
      <c r="P3147" s="12" t="e">
        <f>E3147/L3147</f>
        <v>#DIV/0!</v>
      </c>
      <c r="Q3147" t="str">
        <f>LEFT(N3147,SEARCH("/",N3147,1)-1)</f>
        <v>theater</v>
      </c>
      <c r="R3147" t="str">
        <f>RIGHT(N3147,LEN(N3147)-SEARCH("/",N3147,1))</f>
        <v>plays</v>
      </c>
      <c r="S3147" s="15">
        <f t="shared" si="98"/>
        <v>42762.040902777779</v>
      </c>
      <c r="T3147" s="15">
        <f t="shared" si="99"/>
        <v>42821.999236111107</v>
      </c>
    </row>
    <row r="3148" spans="1:20" ht="45" x14ac:dyDescent="0.25">
      <c r="A3148">
        <v>3146</v>
      </c>
      <c r="B3148" s="3" t="s">
        <v>6380</v>
      </c>
      <c r="C3148" s="3" t="s">
        <v>6381</v>
      </c>
      <c r="D3148" s="12">
        <v>50000</v>
      </c>
      <c r="E3148" s="12">
        <v>5250</v>
      </c>
      <c r="F3148" t="s">
        <v>3438</v>
      </c>
      <c r="G3148" t="s">
        <v>1424</v>
      </c>
      <c r="H3148" t="s">
        <v>1425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1086</v>
      </c>
      <c r="O3148" s="8">
        <f>E3148/D3148*100</f>
        <v>10.5</v>
      </c>
      <c r="P3148" s="12">
        <f>E3148/L3148</f>
        <v>437.5</v>
      </c>
      <c r="Q3148" t="str">
        <f>LEFT(N3148,SEARCH("/",N3148,1)-1)</f>
        <v>theater</v>
      </c>
      <c r="R3148" t="str">
        <f>RIGHT(N3148,LEN(N3148)-SEARCH("/",N3148,1))</f>
        <v>plays</v>
      </c>
      <c r="S3148" s="15">
        <f t="shared" si="98"/>
        <v>42796.682476851856</v>
      </c>
      <c r="T3148" s="15">
        <f t="shared" si="99"/>
        <v>42841.640810185185</v>
      </c>
    </row>
    <row r="3149" spans="1:20" ht="60" x14ac:dyDescent="0.25">
      <c r="A3149">
        <v>3147</v>
      </c>
      <c r="B3149" s="3" t="s">
        <v>6382</v>
      </c>
      <c r="C3149" s="3" t="s">
        <v>6383</v>
      </c>
      <c r="D3149" s="12">
        <v>20000</v>
      </c>
      <c r="E3149" s="12">
        <v>23505</v>
      </c>
      <c r="F3149" t="s">
        <v>16</v>
      </c>
      <c r="G3149" t="s">
        <v>17</v>
      </c>
      <c r="H3149" t="s">
        <v>18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1086</v>
      </c>
      <c r="O3149" s="8">
        <f>E3149/D3149*100</f>
        <v>117.52499999999999</v>
      </c>
      <c r="P3149" s="12">
        <f>E3149/L3149</f>
        <v>110.35211267605634</v>
      </c>
      <c r="Q3149" t="str">
        <f>LEFT(N3149,SEARCH("/",N3149,1)-1)</f>
        <v>theater</v>
      </c>
      <c r="R3149" t="str">
        <f>RIGHT(N3149,LEN(N3149)-SEARCH("/",N3149,1))</f>
        <v>plays</v>
      </c>
      <c r="S3149" s="15">
        <f t="shared" si="98"/>
        <v>41909.969386574077</v>
      </c>
      <c r="T3149" s="15">
        <f t="shared" si="99"/>
        <v>41950.011053240742</v>
      </c>
    </row>
    <row r="3150" spans="1:20" ht="30" x14ac:dyDescent="0.25">
      <c r="A3150">
        <v>3148</v>
      </c>
      <c r="B3150" s="3" t="s">
        <v>6384</v>
      </c>
      <c r="C3150" s="3" t="s">
        <v>6385</v>
      </c>
      <c r="D3150" s="12">
        <v>1800</v>
      </c>
      <c r="E3150" s="12">
        <v>2361</v>
      </c>
      <c r="F3150" t="s">
        <v>16</v>
      </c>
      <c r="G3150" t="s">
        <v>17</v>
      </c>
      <c r="H3150" t="s">
        <v>18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1086</v>
      </c>
      <c r="O3150" s="8">
        <f>E3150/D3150*100</f>
        <v>131.16666666666669</v>
      </c>
      <c r="P3150" s="12">
        <f>E3150/L3150</f>
        <v>41.421052631578945</v>
      </c>
      <c r="Q3150" t="str">
        <f>LEFT(N3150,SEARCH("/",N3150,1)-1)</f>
        <v>theater</v>
      </c>
      <c r="R3150" t="str">
        <f>RIGHT(N3150,LEN(N3150)-SEARCH("/",N3150,1))</f>
        <v>plays</v>
      </c>
      <c r="S3150" s="15">
        <f t="shared" si="98"/>
        <v>41891.665324074071</v>
      </c>
      <c r="T3150" s="15">
        <f t="shared" si="99"/>
        <v>41913.166666666664</v>
      </c>
    </row>
    <row r="3151" spans="1:20" ht="60" x14ac:dyDescent="0.25">
      <c r="A3151">
        <v>3149</v>
      </c>
      <c r="B3151" s="3" t="s">
        <v>6386</v>
      </c>
      <c r="C3151" s="3" t="s">
        <v>6387</v>
      </c>
      <c r="D3151" s="12">
        <v>1250</v>
      </c>
      <c r="E3151" s="12">
        <v>1300</v>
      </c>
      <c r="F3151" t="s">
        <v>16</v>
      </c>
      <c r="G3151" t="s">
        <v>17</v>
      </c>
      <c r="H3151" t="s">
        <v>18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1086</v>
      </c>
      <c r="O3151" s="8">
        <f>E3151/D3151*100</f>
        <v>104</v>
      </c>
      <c r="P3151" s="12">
        <f>E3151/L3151</f>
        <v>52</v>
      </c>
      <c r="Q3151" t="str">
        <f>LEFT(N3151,SEARCH("/",N3151,1)-1)</f>
        <v>theater</v>
      </c>
      <c r="R3151" t="str">
        <f>RIGHT(N3151,LEN(N3151)-SEARCH("/",N3151,1))</f>
        <v>plays</v>
      </c>
      <c r="S3151" s="15">
        <f t="shared" si="98"/>
        <v>41226.017361111109</v>
      </c>
      <c r="T3151" s="15">
        <f t="shared" si="99"/>
        <v>41250.083333333336</v>
      </c>
    </row>
    <row r="3152" spans="1:20" ht="60" x14ac:dyDescent="0.25">
      <c r="A3152">
        <v>3150</v>
      </c>
      <c r="B3152" s="3" t="s">
        <v>6388</v>
      </c>
      <c r="C3152" s="3" t="s">
        <v>6389</v>
      </c>
      <c r="D3152" s="12">
        <v>3500</v>
      </c>
      <c r="E3152" s="12">
        <v>3535</v>
      </c>
      <c r="F3152" t="s">
        <v>16</v>
      </c>
      <c r="G3152" t="s">
        <v>17</v>
      </c>
      <c r="H3152" t="s">
        <v>18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1086</v>
      </c>
      <c r="O3152" s="8">
        <f>E3152/D3152*100</f>
        <v>101</v>
      </c>
      <c r="P3152" s="12">
        <f>E3152/L3152</f>
        <v>33.990384615384613</v>
      </c>
      <c r="Q3152" t="str">
        <f>LEFT(N3152,SEARCH("/",N3152,1)-1)</f>
        <v>theater</v>
      </c>
      <c r="R3152" t="str">
        <f>RIGHT(N3152,LEN(N3152)-SEARCH("/",N3152,1))</f>
        <v>plays</v>
      </c>
      <c r="S3152" s="15">
        <f t="shared" si="98"/>
        <v>40478.263923611114</v>
      </c>
      <c r="T3152" s="15">
        <f t="shared" si="99"/>
        <v>40568.166666666664</v>
      </c>
    </row>
    <row r="3153" spans="1:20" ht="45" x14ac:dyDescent="0.25">
      <c r="A3153">
        <v>3151</v>
      </c>
      <c r="B3153" s="3" t="s">
        <v>6390</v>
      </c>
      <c r="C3153" s="3" t="s">
        <v>6391</v>
      </c>
      <c r="D3153" s="12">
        <v>3500</v>
      </c>
      <c r="E3153" s="12">
        <v>3514</v>
      </c>
      <c r="F3153" t="s">
        <v>16</v>
      </c>
      <c r="G3153" t="s">
        <v>17</v>
      </c>
      <c r="H3153" t="s">
        <v>18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1086</v>
      </c>
      <c r="O3153" s="8">
        <f>E3153/D3153*100</f>
        <v>100.4</v>
      </c>
      <c r="P3153" s="12">
        <f>E3153/L3153</f>
        <v>103.35294117647059</v>
      </c>
      <c r="Q3153" t="str">
        <f>LEFT(N3153,SEARCH("/",N3153,1)-1)</f>
        <v>theater</v>
      </c>
      <c r="R3153" t="str">
        <f>RIGHT(N3153,LEN(N3153)-SEARCH("/",N3153,1))</f>
        <v>plays</v>
      </c>
      <c r="S3153" s="15">
        <f t="shared" si="98"/>
        <v>41862.83997685185</v>
      </c>
      <c r="T3153" s="15">
        <f t="shared" si="99"/>
        <v>41892.83997685185</v>
      </c>
    </row>
    <row r="3154" spans="1:20" ht="45" x14ac:dyDescent="0.25">
      <c r="A3154">
        <v>3152</v>
      </c>
      <c r="B3154" s="3" t="s">
        <v>6392</v>
      </c>
      <c r="C3154" s="3" t="s">
        <v>6393</v>
      </c>
      <c r="D3154" s="12">
        <v>2200</v>
      </c>
      <c r="E3154" s="12">
        <v>2331</v>
      </c>
      <c r="F3154" t="s">
        <v>16</v>
      </c>
      <c r="G3154" t="s">
        <v>24</v>
      </c>
      <c r="H3154" t="s">
        <v>25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1086</v>
      </c>
      <c r="O3154" s="8">
        <f>E3154/D3154*100</f>
        <v>105.95454545454545</v>
      </c>
      <c r="P3154" s="12">
        <f>E3154/L3154</f>
        <v>34.791044776119406</v>
      </c>
      <c r="Q3154" t="str">
        <f>LEFT(N3154,SEARCH("/",N3154,1)-1)</f>
        <v>theater</v>
      </c>
      <c r="R3154" t="str">
        <f>RIGHT(N3154,LEN(N3154)-SEARCH("/",N3154,1))</f>
        <v>plays</v>
      </c>
      <c r="S3154" s="15">
        <f t="shared" si="98"/>
        <v>41550.867673611108</v>
      </c>
      <c r="T3154" s="15">
        <f t="shared" si="99"/>
        <v>41580.867673611108</v>
      </c>
    </row>
    <row r="3155" spans="1:20" ht="45" x14ac:dyDescent="0.25">
      <c r="A3155">
        <v>3153</v>
      </c>
      <c r="B3155" s="3" t="s">
        <v>6394</v>
      </c>
      <c r="C3155" s="3" t="s">
        <v>6395</v>
      </c>
      <c r="D3155" s="12">
        <v>3000</v>
      </c>
      <c r="E3155" s="12">
        <v>10067.5</v>
      </c>
      <c r="F3155" t="s">
        <v>16</v>
      </c>
      <c r="G3155" t="s">
        <v>17</v>
      </c>
      <c r="H3155" t="s">
        <v>18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1086</v>
      </c>
      <c r="O3155" s="8">
        <f>E3155/D3155*100</f>
        <v>335.58333333333337</v>
      </c>
      <c r="P3155" s="12">
        <f>E3155/L3155</f>
        <v>41.773858921161825</v>
      </c>
      <c r="Q3155" t="str">
        <f>LEFT(N3155,SEARCH("/",N3155,1)-1)</f>
        <v>theater</v>
      </c>
      <c r="R3155" t="str">
        <f>RIGHT(N3155,LEN(N3155)-SEARCH("/",N3155,1))</f>
        <v>plays</v>
      </c>
      <c r="S3155" s="15">
        <f t="shared" si="98"/>
        <v>40633.154363425929</v>
      </c>
      <c r="T3155" s="15">
        <f t="shared" si="99"/>
        <v>40664.207638888889</v>
      </c>
    </row>
    <row r="3156" spans="1:20" ht="60" x14ac:dyDescent="0.25">
      <c r="A3156">
        <v>3154</v>
      </c>
      <c r="B3156" s="3" t="s">
        <v>6396</v>
      </c>
      <c r="C3156" s="3" t="s">
        <v>6397</v>
      </c>
      <c r="D3156" s="12">
        <v>7000</v>
      </c>
      <c r="E3156" s="12">
        <v>7905</v>
      </c>
      <c r="F3156" t="s">
        <v>16</v>
      </c>
      <c r="G3156" t="s">
        <v>17</v>
      </c>
      <c r="H3156" t="s">
        <v>18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1086</v>
      </c>
      <c r="O3156" s="8">
        <f>E3156/D3156*100</f>
        <v>112.92857142857142</v>
      </c>
      <c r="P3156" s="12">
        <f>E3156/L3156</f>
        <v>64.268292682926827</v>
      </c>
      <c r="Q3156" t="str">
        <f>LEFT(N3156,SEARCH("/",N3156,1)-1)</f>
        <v>theater</v>
      </c>
      <c r="R3156" t="str">
        <f>RIGHT(N3156,LEN(N3156)-SEARCH("/",N3156,1))</f>
        <v>plays</v>
      </c>
      <c r="S3156" s="15">
        <f t="shared" si="98"/>
        <v>40970.875671296293</v>
      </c>
      <c r="T3156" s="15">
        <f t="shared" si="99"/>
        <v>41000.834004629629</v>
      </c>
    </row>
    <row r="3157" spans="1:20" ht="45" x14ac:dyDescent="0.25">
      <c r="A3157">
        <v>3155</v>
      </c>
      <c r="B3157" s="3" t="s">
        <v>6398</v>
      </c>
      <c r="C3157" s="3" t="s">
        <v>6399</v>
      </c>
      <c r="D3157" s="12">
        <v>5000</v>
      </c>
      <c r="E3157" s="12">
        <v>9425.23</v>
      </c>
      <c r="F3157" t="s">
        <v>16</v>
      </c>
      <c r="G3157" t="s">
        <v>24</v>
      </c>
      <c r="H3157" t="s">
        <v>25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1086</v>
      </c>
      <c r="O3157" s="8">
        <f>E3157/D3157*100</f>
        <v>188.50460000000001</v>
      </c>
      <c r="P3157" s="12">
        <f>E3157/L3157</f>
        <v>31.209370860927152</v>
      </c>
      <c r="Q3157" t="str">
        <f>LEFT(N3157,SEARCH("/",N3157,1)-1)</f>
        <v>theater</v>
      </c>
      <c r="R3157" t="str">
        <f>RIGHT(N3157,LEN(N3157)-SEARCH("/",N3157,1))</f>
        <v>plays</v>
      </c>
      <c r="S3157" s="15">
        <f t="shared" si="98"/>
        <v>41233.499131944445</v>
      </c>
      <c r="T3157" s="15">
        <f t="shared" si="99"/>
        <v>41263.499131944445</v>
      </c>
    </row>
    <row r="3158" spans="1:20" ht="60" x14ac:dyDescent="0.25">
      <c r="A3158">
        <v>3156</v>
      </c>
      <c r="B3158" s="3" t="s">
        <v>6400</v>
      </c>
      <c r="C3158" s="3" t="s">
        <v>6401</v>
      </c>
      <c r="D3158" s="12">
        <v>5500</v>
      </c>
      <c r="E3158" s="12">
        <v>5600</v>
      </c>
      <c r="F3158" t="s">
        <v>16</v>
      </c>
      <c r="G3158" t="s">
        <v>17</v>
      </c>
      <c r="H3158" t="s">
        <v>18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1086</v>
      </c>
      <c r="O3158" s="8">
        <f>E3158/D3158*100</f>
        <v>101.81818181818181</v>
      </c>
      <c r="P3158" s="12">
        <f>E3158/L3158</f>
        <v>62.921348314606739</v>
      </c>
      <c r="Q3158" t="str">
        <f>LEFT(N3158,SEARCH("/",N3158,1)-1)</f>
        <v>theater</v>
      </c>
      <c r="R3158" t="str">
        <f>RIGHT(N3158,LEN(N3158)-SEARCH("/",N3158,1))</f>
        <v>plays</v>
      </c>
      <c r="S3158" s="15">
        <f t="shared" si="98"/>
        <v>41026.953055555554</v>
      </c>
      <c r="T3158" s="15">
        <f t="shared" si="99"/>
        <v>41061.953055555554</v>
      </c>
    </row>
    <row r="3159" spans="1:20" ht="30" x14ac:dyDescent="0.25">
      <c r="A3159">
        <v>3157</v>
      </c>
      <c r="B3159" s="3" t="s">
        <v>6402</v>
      </c>
      <c r="C3159" s="3" t="s">
        <v>6403</v>
      </c>
      <c r="D3159" s="12">
        <v>4000</v>
      </c>
      <c r="E3159" s="12">
        <v>4040</v>
      </c>
      <c r="F3159" t="s">
        <v>16</v>
      </c>
      <c r="G3159" t="s">
        <v>17</v>
      </c>
      <c r="H3159" t="s">
        <v>18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1086</v>
      </c>
      <c r="O3159" s="8">
        <f>E3159/D3159*100</f>
        <v>101</v>
      </c>
      <c r="P3159" s="12">
        <f>E3159/L3159</f>
        <v>98.536585365853654</v>
      </c>
      <c r="Q3159" t="str">
        <f>LEFT(N3159,SEARCH("/",N3159,1)-1)</f>
        <v>theater</v>
      </c>
      <c r="R3159" t="str">
        <f>RIGHT(N3159,LEN(N3159)-SEARCH("/",N3159,1))</f>
        <v>plays</v>
      </c>
      <c r="S3159" s="15">
        <f t="shared" si="98"/>
        <v>41829.788252314815</v>
      </c>
      <c r="T3159" s="15">
        <f t="shared" si="99"/>
        <v>41839.208333333336</v>
      </c>
    </row>
    <row r="3160" spans="1:20" ht="30" x14ac:dyDescent="0.25">
      <c r="A3160">
        <v>3158</v>
      </c>
      <c r="B3160" s="3" t="s">
        <v>6404</v>
      </c>
      <c r="C3160" s="3" t="s">
        <v>6405</v>
      </c>
      <c r="D3160" s="12">
        <v>5000</v>
      </c>
      <c r="E3160" s="12">
        <v>5700</v>
      </c>
      <c r="F3160" t="s">
        <v>16</v>
      </c>
      <c r="G3160" t="s">
        <v>17</v>
      </c>
      <c r="H3160" t="s">
        <v>18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1086</v>
      </c>
      <c r="O3160" s="8">
        <f>E3160/D3160*100</f>
        <v>113.99999999999999</v>
      </c>
      <c r="P3160" s="12">
        <f>E3160/L3160</f>
        <v>82.608695652173907</v>
      </c>
      <c r="Q3160" t="str">
        <f>LEFT(N3160,SEARCH("/",N3160,1)-1)</f>
        <v>theater</v>
      </c>
      <c r="R3160" t="str">
        <f>RIGHT(N3160,LEN(N3160)-SEARCH("/",N3160,1))</f>
        <v>plays</v>
      </c>
      <c r="S3160" s="15">
        <f t="shared" si="98"/>
        <v>41447.839722222219</v>
      </c>
      <c r="T3160" s="15">
        <f t="shared" si="99"/>
        <v>41477.839722222219</v>
      </c>
    </row>
    <row r="3161" spans="1:20" ht="45" x14ac:dyDescent="0.25">
      <c r="A3161">
        <v>3159</v>
      </c>
      <c r="B3161" s="3" t="s">
        <v>6406</v>
      </c>
      <c r="C3161" s="3" t="s">
        <v>6407</v>
      </c>
      <c r="D3161" s="12">
        <v>1500</v>
      </c>
      <c r="E3161" s="12">
        <v>2002.22</v>
      </c>
      <c r="F3161" t="s">
        <v>16</v>
      </c>
      <c r="G3161" t="s">
        <v>17</v>
      </c>
      <c r="H3161" t="s">
        <v>18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1086</v>
      </c>
      <c r="O3161" s="8">
        <f>E3161/D3161*100</f>
        <v>133.48133333333334</v>
      </c>
      <c r="P3161" s="12">
        <f>E3161/L3161</f>
        <v>38.504230769230773</v>
      </c>
      <c r="Q3161" t="str">
        <f>LEFT(N3161,SEARCH("/",N3161,1)-1)</f>
        <v>theater</v>
      </c>
      <c r="R3161" t="str">
        <f>RIGHT(N3161,LEN(N3161)-SEARCH("/",N3161,1))</f>
        <v>plays</v>
      </c>
      <c r="S3161" s="15">
        <f t="shared" si="98"/>
        <v>40884.066678240742</v>
      </c>
      <c r="T3161" s="15">
        <f t="shared" si="99"/>
        <v>40926.958333333336</v>
      </c>
    </row>
    <row r="3162" spans="1:20" ht="45" x14ac:dyDescent="0.25">
      <c r="A3162">
        <v>3160</v>
      </c>
      <c r="B3162" s="3" t="s">
        <v>6408</v>
      </c>
      <c r="C3162" s="3" t="s">
        <v>6409</v>
      </c>
      <c r="D3162" s="12">
        <v>4500</v>
      </c>
      <c r="E3162" s="12">
        <v>4569</v>
      </c>
      <c r="F3162" t="s">
        <v>16</v>
      </c>
      <c r="G3162" t="s">
        <v>17</v>
      </c>
      <c r="H3162" t="s">
        <v>18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1086</v>
      </c>
      <c r="O3162" s="8">
        <f>E3162/D3162*100</f>
        <v>101.53333333333335</v>
      </c>
      <c r="P3162" s="12">
        <f>E3162/L3162</f>
        <v>80.15789473684211</v>
      </c>
      <c r="Q3162" t="str">
        <f>LEFT(N3162,SEARCH("/",N3162,1)-1)</f>
        <v>theater</v>
      </c>
      <c r="R3162" t="str">
        <f>RIGHT(N3162,LEN(N3162)-SEARCH("/",N3162,1))</f>
        <v>plays</v>
      </c>
      <c r="S3162" s="15">
        <f t="shared" si="98"/>
        <v>41841.26489583333</v>
      </c>
      <c r="T3162" s="15">
        <f t="shared" si="99"/>
        <v>41864.207638888889</v>
      </c>
    </row>
    <row r="3163" spans="1:20" ht="60" x14ac:dyDescent="0.25">
      <c r="A3163">
        <v>3161</v>
      </c>
      <c r="B3163" s="3" t="s">
        <v>6410</v>
      </c>
      <c r="C3163" s="3" t="s">
        <v>6411</v>
      </c>
      <c r="D3163" s="12">
        <v>2000</v>
      </c>
      <c r="E3163" s="12">
        <v>2102</v>
      </c>
      <c r="F3163" t="s">
        <v>16</v>
      </c>
      <c r="G3163" t="s">
        <v>24</v>
      </c>
      <c r="H3163" t="s">
        <v>25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1086</v>
      </c>
      <c r="O3163" s="8">
        <f>E3163/D3163*100</f>
        <v>105.1</v>
      </c>
      <c r="P3163" s="12">
        <f>E3163/L3163</f>
        <v>28.405405405405407</v>
      </c>
      <c r="Q3163" t="str">
        <f>LEFT(N3163,SEARCH("/",N3163,1)-1)</f>
        <v>theater</v>
      </c>
      <c r="R3163" t="str">
        <f>RIGHT(N3163,LEN(N3163)-SEARCH("/",N3163,1))</f>
        <v>plays</v>
      </c>
      <c r="S3163" s="15">
        <f t="shared" si="98"/>
        <v>41897.536134259259</v>
      </c>
      <c r="T3163" s="15">
        <f t="shared" si="99"/>
        <v>41927.536134259259</v>
      </c>
    </row>
    <row r="3164" spans="1:20" ht="60" x14ac:dyDescent="0.25">
      <c r="A3164">
        <v>3162</v>
      </c>
      <c r="B3164" s="3" t="s">
        <v>6412</v>
      </c>
      <c r="C3164" s="3" t="s">
        <v>6413</v>
      </c>
      <c r="D3164" s="12">
        <v>4000</v>
      </c>
      <c r="E3164" s="12">
        <v>5086</v>
      </c>
      <c r="F3164" t="s">
        <v>16</v>
      </c>
      <c r="G3164" t="s">
        <v>17</v>
      </c>
      <c r="H3164" t="s">
        <v>18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1086</v>
      </c>
      <c r="O3164" s="8">
        <f>E3164/D3164*100</f>
        <v>127.15</v>
      </c>
      <c r="P3164" s="12">
        <f>E3164/L3164</f>
        <v>80.730158730158735</v>
      </c>
      <c r="Q3164" t="str">
        <f>LEFT(N3164,SEARCH("/",N3164,1)-1)</f>
        <v>theater</v>
      </c>
      <c r="R3164" t="str">
        <f>RIGHT(N3164,LEN(N3164)-SEARCH("/",N3164,1))</f>
        <v>plays</v>
      </c>
      <c r="S3164" s="15">
        <f t="shared" si="98"/>
        <v>41799.685902777775</v>
      </c>
      <c r="T3164" s="15">
        <f t="shared" si="99"/>
        <v>41827.083333333336</v>
      </c>
    </row>
    <row r="3165" spans="1:20" ht="45" x14ac:dyDescent="0.25">
      <c r="A3165">
        <v>3163</v>
      </c>
      <c r="B3165" s="3" t="s">
        <v>6414</v>
      </c>
      <c r="C3165" s="3" t="s">
        <v>6415</v>
      </c>
      <c r="D3165" s="12">
        <v>13000</v>
      </c>
      <c r="E3165" s="12">
        <v>14450</v>
      </c>
      <c r="F3165" t="s">
        <v>16</v>
      </c>
      <c r="G3165" t="s">
        <v>17</v>
      </c>
      <c r="H3165" t="s">
        <v>18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1086</v>
      </c>
      <c r="O3165" s="8">
        <f>E3165/D3165*100</f>
        <v>111.15384615384616</v>
      </c>
      <c r="P3165" s="12">
        <f>E3165/L3165</f>
        <v>200.69444444444446</v>
      </c>
      <c r="Q3165" t="str">
        <f>LEFT(N3165,SEARCH("/",N3165,1)-1)</f>
        <v>theater</v>
      </c>
      <c r="R3165" t="str">
        <f>RIGHT(N3165,LEN(N3165)-SEARCH("/",N3165,1))</f>
        <v>plays</v>
      </c>
      <c r="S3165" s="15">
        <f t="shared" si="98"/>
        <v>41775.753761574073</v>
      </c>
      <c r="T3165" s="15">
        <f t="shared" si="99"/>
        <v>41805.753761574073</v>
      </c>
    </row>
    <row r="3166" spans="1:20" ht="60" x14ac:dyDescent="0.25">
      <c r="A3166">
        <v>3164</v>
      </c>
      <c r="B3166" s="3" t="s">
        <v>6416</v>
      </c>
      <c r="C3166" s="3" t="s">
        <v>6417</v>
      </c>
      <c r="D3166" s="12">
        <v>2500</v>
      </c>
      <c r="E3166" s="12">
        <v>2669</v>
      </c>
      <c r="F3166" t="s">
        <v>16</v>
      </c>
      <c r="G3166" t="s">
        <v>17</v>
      </c>
      <c r="H3166" t="s">
        <v>18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1086</v>
      </c>
      <c r="O3166" s="8">
        <f>E3166/D3166*100</f>
        <v>106.76</v>
      </c>
      <c r="P3166" s="12">
        <f>E3166/L3166</f>
        <v>37.591549295774648</v>
      </c>
      <c r="Q3166" t="str">
        <f>LEFT(N3166,SEARCH("/",N3166,1)-1)</f>
        <v>theater</v>
      </c>
      <c r="R3166" t="str">
        <f>RIGHT(N3166,LEN(N3166)-SEARCH("/",N3166,1))</f>
        <v>plays</v>
      </c>
      <c r="S3166" s="15">
        <f t="shared" si="98"/>
        <v>41766.80572916667</v>
      </c>
      <c r="T3166" s="15">
        <f t="shared" si="99"/>
        <v>41799.80572916667</v>
      </c>
    </row>
    <row r="3167" spans="1:20" ht="60" x14ac:dyDescent="0.25">
      <c r="A3167">
        <v>3165</v>
      </c>
      <c r="B3167" s="3" t="s">
        <v>6418</v>
      </c>
      <c r="C3167" s="3" t="s">
        <v>6419</v>
      </c>
      <c r="D3167" s="12">
        <v>750</v>
      </c>
      <c r="E3167" s="12">
        <v>1220</v>
      </c>
      <c r="F3167" t="s">
        <v>16</v>
      </c>
      <c r="G3167" t="s">
        <v>17</v>
      </c>
      <c r="H3167" t="s">
        <v>18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1086</v>
      </c>
      <c r="O3167" s="8">
        <f>E3167/D3167*100</f>
        <v>162.66666666666666</v>
      </c>
      <c r="P3167" s="12">
        <f>E3167/L3167</f>
        <v>58.095238095238095</v>
      </c>
      <c r="Q3167" t="str">
        <f>LEFT(N3167,SEARCH("/",N3167,1)-1)</f>
        <v>theater</v>
      </c>
      <c r="R3167" t="str">
        <f>RIGHT(N3167,LEN(N3167)-SEARCH("/",N3167,1))</f>
        <v>plays</v>
      </c>
      <c r="S3167" s="15">
        <f t="shared" si="98"/>
        <v>40644.159259259257</v>
      </c>
      <c r="T3167" s="15">
        <f t="shared" si="99"/>
        <v>40666.165972222225</v>
      </c>
    </row>
    <row r="3168" spans="1:20" ht="60" x14ac:dyDescent="0.25">
      <c r="A3168">
        <v>3166</v>
      </c>
      <c r="B3168" s="3" t="s">
        <v>6420</v>
      </c>
      <c r="C3168" s="3" t="s">
        <v>6421</v>
      </c>
      <c r="D3168" s="12">
        <v>35000</v>
      </c>
      <c r="E3168" s="12">
        <v>56079.83</v>
      </c>
      <c r="F3168" t="s">
        <v>16</v>
      </c>
      <c r="G3168" t="s">
        <v>17</v>
      </c>
      <c r="H3168" t="s">
        <v>18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1086</v>
      </c>
      <c r="O3168" s="8">
        <f>E3168/D3168*100</f>
        <v>160.22808571428573</v>
      </c>
      <c r="P3168" s="12">
        <f>E3168/L3168</f>
        <v>60.300892473118282</v>
      </c>
      <c r="Q3168" t="str">
        <f>LEFT(N3168,SEARCH("/",N3168,1)-1)</f>
        <v>theater</v>
      </c>
      <c r="R3168" t="str">
        <f>RIGHT(N3168,LEN(N3168)-SEARCH("/",N3168,1))</f>
        <v>plays</v>
      </c>
      <c r="S3168" s="15">
        <f t="shared" si="98"/>
        <v>41940.69158564815</v>
      </c>
      <c r="T3168" s="15">
        <f t="shared" si="99"/>
        <v>41969.332638888889</v>
      </c>
    </row>
    <row r="3169" spans="1:20" ht="30" x14ac:dyDescent="0.25">
      <c r="A3169">
        <v>3167</v>
      </c>
      <c r="B3169" s="3" t="s">
        <v>6422</v>
      </c>
      <c r="C3169" s="3" t="s">
        <v>6423</v>
      </c>
      <c r="D3169" s="12">
        <v>3000</v>
      </c>
      <c r="E3169" s="12">
        <v>3485</v>
      </c>
      <c r="F3169" t="s">
        <v>16</v>
      </c>
      <c r="G3169" t="s">
        <v>17</v>
      </c>
      <c r="H3169" t="s">
        <v>18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1086</v>
      </c>
      <c r="O3169" s="8">
        <f>E3169/D3169*100</f>
        <v>116.16666666666666</v>
      </c>
      <c r="P3169" s="12">
        <f>E3169/L3169</f>
        <v>63.363636363636367</v>
      </c>
      <c r="Q3169" t="str">
        <f>LEFT(N3169,SEARCH("/",N3169,1)-1)</f>
        <v>theater</v>
      </c>
      <c r="R3169" t="str">
        <f>RIGHT(N3169,LEN(N3169)-SEARCH("/",N3169,1))</f>
        <v>plays</v>
      </c>
      <c r="S3169" s="15">
        <f t="shared" si="98"/>
        <v>41839.175706018519</v>
      </c>
      <c r="T3169" s="15">
        <f t="shared" si="99"/>
        <v>41853.175706018519</v>
      </c>
    </row>
    <row r="3170" spans="1:20" ht="45" x14ac:dyDescent="0.25">
      <c r="A3170">
        <v>3168</v>
      </c>
      <c r="B3170" s="3" t="s">
        <v>6424</v>
      </c>
      <c r="C3170" s="3" t="s">
        <v>6425</v>
      </c>
      <c r="D3170" s="12">
        <v>2500</v>
      </c>
      <c r="E3170" s="12">
        <v>3105</v>
      </c>
      <c r="F3170" t="s">
        <v>16</v>
      </c>
      <c r="G3170" t="s">
        <v>17</v>
      </c>
      <c r="H3170" t="s">
        <v>18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1086</v>
      </c>
      <c r="O3170" s="8">
        <f>E3170/D3170*100</f>
        <v>124.2</v>
      </c>
      <c r="P3170" s="12">
        <f>E3170/L3170</f>
        <v>50.901639344262293</v>
      </c>
      <c r="Q3170" t="str">
        <f>LEFT(N3170,SEARCH("/",N3170,1)-1)</f>
        <v>theater</v>
      </c>
      <c r="R3170" t="str">
        <f>RIGHT(N3170,LEN(N3170)-SEARCH("/",N3170,1))</f>
        <v>plays</v>
      </c>
      <c r="S3170" s="15">
        <f t="shared" si="98"/>
        <v>41772.105937500004</v>
      </c>
      <c r="T3170" s="15">
        <f t="shared" si="99"/>
        <v>41803.916666666664</v>
      </c>
    </row>
    <row r="3171" spans="1:20" ht="30" x14ac:dyDescent="0.25">
      <c r="A3171">
        <v>3169</v>
      </c>
      <c r="B3171" s="3" t="s">
        <v>6426</v>
      </c>
      <c r="C3171" s="3" t="s">
        <v>6427</v>
      </c>
      <c r="D3171" s="12">
        <v>8000</v>
      </c>
      <c r="E3171" s="12">
        <v>8241</v>
      </c>
      <c r="F3171" t="s">
        <v>16</v>
      </c>
      <c r="G3171" t="s">
        <v>17</v>
      </c>
      <c r="H3171" t="s">
        <v>18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1086</v>
      </c>
      <c r="O3171" s="8">
        <f>E3171/D3171*100</f>
        <v>103.01249999999999</v>
      </c>
      <c r="P3171" s="12">
        <f>E3171/L3171</f>
        <v>100.5</v>
      </c>
      <c r="Q3171" t="str">
        <f>LEFT(N3171,SEARCH("/",N3171,1)-1)</f>
        <v>theater</v>
      </c>
      <c r="R3171" t="str">
        <f>RIGHT(N3171,LEN(N3171)-SEARCH("/",N3171,1))</f>
        <v>plays</v>
      </c>
      <c r="S3171" s="15">
        <f t="shared" si="98"/>
        <v>41591.737974537034</v>
      </c>
      <c r="T3171" s="15">
        <f t="shared" si="99"/>
        <v>41621.207638888889</v>
      </c>
    </row>
    <row r="3172" spans="1:20" ht="45" x14ac:dyDescent="0.25">
      <c r="A3172">
        <v>3170</v>
      </c>
      <c r="B3172" s="3" t="s">
        <v>6428</v>
      </c>
      <c r="C3172" s="3" t="s">
        <v>6429</v>
      </c>
      <c r="D3172" s="12">
        <v>2000</v>
      </c>
      <c r="E3172" s="12">
        <v>2245</v>
      </c>
      <c r="F3172" t="s">
        <v>16</v>
      </c>
      <c r="G3172" t="s">
        <v>17</v>
      </c>
      <c r="H3172" t="s">
        <v>18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1086</v>
      </c>
      <c r="O3172" s="8">
        <f>E3172/D3172*100</f>
        <v>112.25</v>
      </c>
      <c r="P3172" s="12">
        <f>E3172/L3172</f>
        <v>31.619718309859156</v>
      </c>
      <c r="Q3172" t="str">
        <f>LEFT(N3172,SEARCH("/",N3172,1)-1)</f>
        <v>theater</v>
      </c>
      <c r="R3172" t="str">
        <f>RIGHT(N3172,LEN(N3172)-SEARCH("/",N3172,1))</f>
        <v>plays</v>
      </c>
      <c r="S3172" s="15">
        <f t="shared" si="98"/>
        <v>41789.080370370371</v>
      </c>
      <c r="T3172" s="15">
        <f t="shared" si="99"/>
        <v>41822.166666666664</v>
      </c>
    </row>
    <row r="3173" spans="1:20" ht="60" x14ac:dyDescent="0.25">
      <c r="A3173">
        <v>3171</v>
      </c>
      <c r="B3173" s="3" t="s">
        <v>6430</v>
      </c>
      <c r="C3173" s="3" t="s">
        <v>6431</v>
      </c>
      <c r="D3173" s="12">
        <v>7000</v>
      </c>
      <c r="E3173" s="12">
        <v>7617</v>
      </c>
      <c r="F3173" t="s">
        <v>16</v>
      </c>
      <c r="G3173" t="s">
        <v>24</v>
      </c>
      <c r="H3173" t="s">
        <v>25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1086</v>
      </c>
      <c r="O3173" s="8">
        <f>E3173/D3173*100</f>
        <v>108.8142857142857</v>
      </c>
      <c r="P3173" s="12">
        <f>E3173/L3173</f>
        <v>65.102564102564102</v>
      </c>
      <c r="Q3173" t="str">
        <f>LEFT(N3173,SEARCH("/",N3173,1)-1)</f>
        <v>theater</v>
      </c>
      <c r="R3173" t="str">
        <f>RIGHT(N3173,LEN(N3173)-SEARCH("/",N3173,1))</f>
        <v>plays</v>
      </c>
      <c r="S3173" s="15">
        <f t="shared" si="98"/>
        <v>42466.608310185184</v>
      </c>
      <c r="T3173" s="15">
        <f t="shared" si="99"/>
        <v>42496.608310185184</v>
      </c>
    </row>
    <row r="3174" spans="1:20" ht="45" x14ac:dyDescent="0.25">
      <c r="A3174">
        <v>3172</v>
      </c>
      <c r="B3174" s="3" t="s">
        <v>6432</v>
      </c>
      <c r="C3174" s="3" t="s">
        <v>6433</v>
      </c>
      <c r="D3174" s="12">
        <v>2000</v>
      </c>
      <c r="E3174" s="12">
        <v>2300</v>
      </c>
      <c r="F3174" t="s">
        <v>16</v>
      </c>
      <c r="G3174" t="s">
        <v>17</v>
      </c>
      <c r="H3174" t="s">
        <v>18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1086</v>
      </c>
      <c r="O3174" s="8">
        <f>E3174/D3174*100</f>
        <v>114.99999999999999</v>
      </c>
      <c r="P3174" s="12">
        <f>E3174/L3174</f>
        <v>79.310344827586206</v>
      </c>
      <c r="Q3174" t="str">
        <f>LEFT(N3174,SEARCH("/",N3174,1)-1)</f>
        <v>theater</v>
      </c>
      <c r="R3174" t="str">
        <f>RIGHT(N3174,LEN(N3174)-SEARCH("/",N3174,1))</f>
        <v>plays</v>
      </c>
      <c r="S3174" s="15">
        <f t="shared" si="98"/>
        <v>40923.729953703703</v>
      </c>
      <c r="T3174" s="15">
        <f t="shared" si="99"/>
        <v>40953.729953703703</v>
      </c>
    </row>
    <row r="3175" spans="1:20" ht="60" x14ac:dyDescent="0.25">
      <c r="A3175">
        <v>3173</v>
      </c>
      <c r="B3175" s="3" t="s">
        <v>6434</v>
      </c>
      <c r="C3175" s="3" t="s">
        <v>6435</v>
      </c>
      <c r="D3175" s="12">
        <v>10000</v>
      </c>
      <c r="E3175" s="12">
        <v>10300</v>
      </c>
      <c r="F3175" t="s">
        <v>16</v>
      </c>
      <c r="G3175" t="s">
        <v>17</v>
      </c>
      <c r="H3175" t="s">
        <v>18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1086</v>
      </c>
      <c r="O3175" s="8">
        <f>E3175/D3175*100</f>
        <v>103</v>
      </c>
      <c r="P3175" s="12">
        <f>E3175/L3175</f>
        <v>139.18918918918919</v>
      </c>
      <c r="Q3175" t="str">
        <f>LEFT(N3175,SEARCH("/",N3175,1)-1)</f>
        <v>theater</v>
      </c>
      <c r="R3175" t="str">
        <f>RIGHT(N3175,LEN(N3175)-SEARCH("/",N3175,1))</f>
        <v>plays</v>
      </c>
      <c r="S3175" s="15">
        <f t="shared" si="98"/>
        <v>41878.878379629627</v>
      </c>
      <c r="T3175" s="15">
        <f t="shared" si="99"/>
        <v>41908.878379629627</v>
      </c>
    </row>
    <row r="3176" spans="1:20" ht="60" x14ac:dyDescent="0.25">
      <c r="A3176">
        <v>3174</v>
      </c>
      <c r="B3176" s="3" t="s">
        <v>6436</v>
      </c>
      <c r="C3176" s="3" t="s">
        <v>6437</v>
      </c>
      <c r="D3176" s="12">
        <v>3000</v>
      </c>
      <c r="E3176" s="12">
        <v>3034</v>
      </c>
      <c r="F3176" t="s">
        <v>16</v>
      </c>
      <c r="G3176" t="s">
        <v>17</v>
      </c>
      <c r="H3176" t="s">
        <v>18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1086</v>
      </c>
      <c r="O3176" s="8">
        <f>E3176/D3176*100</f>
        <v>101.13333333333334</v>
      </c>
      <c r="P3176" s="12">
        <f>E3176/L3176</f>
        <v>131.91304347826087</v>
      </c>
      <c r="Q3176" t="str">
        <f>LEFT(N3176,SEARCH("/",N3176,1)-1)</f>
        <v>theater</v>
      </c>
      <c r="R3176" t="str">
        <f>RIGHT(N3176,LEN(N3176)-SEARCH("/",N3176,1))</f>
        <v>plays</v>
      </c>
      <c r="S3176" s="15">
        <f t="shared" si="98"/>
        <v>41862.864675925928</v>
      </c>
      <c r="T3176" s="15">
        <f t="shared" si="99"/>
        <v>41876.864675925928</v>
      </c>
    </row>
    <row r="3177" spans="1:20" ht="60" x14ac:dyDescent="0.25">
      <c r="A3177">
        <v>3175</v>
      </c>
      <c r="B3177" s="3" t="s">
        <v>6438</v>
      </c>
      <c r="C3177" s="3" t="s">
        <v>6439</v>
      </c>
      <c r="D3177" s="12">
        <v>5000</v>
      </c>
      <c r="E3177" s="12">
        <v>5478</v>
      </c>
      <c r="F3177" t="s">
        <v>16</v>
      </c>
      <c r="G3177" t="s">
        <v>17</v>
      </c>
      <c r="H3177" t="s">
        <v>18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1086</v>
      </c>
      <c r="O3177" s="8">
        <f>E3177/D3177*100</f>
        <v>109.55999999999999</v>
      </c>
      <c r="P3177" s="12">
        <f>E3177/L3177</f>
        <v>91.3</v>
      </c>
      <c r="Q3177" t="str">
        <f>LEFT(N3177,SEARCH("/",N3177,1)-1)</f>
        <v>theater</v>
      </c>
      <c r="R3177" t="str">
        <f>RIGHT(N3177,LEN(N3177)-SEARCH("/",N3177,1))</f>
        <v>plays</v>
      </c>
      <c r="S3177" s="15">
        <f t="shared" si="98"/>
        <v>40531.886886574073</v>
      </c>
      <c r="T3177" s="15">
        <f t="shared" si="99"/>
        <v>40591.886886574073</v>
      </c>
    </row>
    <row r="3178" spans="1:20" ht="60" x14ac:dyDescent="0.25">
      <c r="A3178">
        <v>3176</v>
      </c>
      <c r="B3178" s="3" t="s">
        <v>6440</v>
      </c>
      <c r="C3178" s="3" t="s">
        <v>6441</v>
      </c>
      <c r="D3178" s="12">
        <v>1900</v>
      </c>
      <c r="E3178" s="12">
        <v>2182</v>
      </c>
      <c r="F3178" t="s">
        <v>16</v>
      </c>
      <c r="G3178" t="s">
        <v>17</v>
      </c>
      <c r="H3178" t="s">
        <v>18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1086</v>
      </c>
      <c r="O3178" s="8">
        <f>E3178/D3178*100</f>
        <v>114.8421052631579</v>
      </c>
      <c r="P3178" s="12">
        <f>E3178/L3178</f>
        <v>39.672727272727272</v>
      </c>
      <c r="Q3178" t="str">
        <f>LEFT(N3178,SEARCH("/",N3178,1)-1)</f>
        <v>theater</v>
      </c>
      <c r="R3178" t="str">
        <f>RIGHT(N3178,LEN(N3178)-SEARCH("/",N3178,1))</f>
        <v>plays</v>
      </c>
      <c r="S3178" s="15">
        <f t="shared" si="98"/>
        <v>41477.930914351848</v>
      </c>
      <c r="T3178" s="15">
        <f t="shared" si="99"/>
        <v>41504.625</v>
      </c>
    </row>
    <row r="3179" spans="1:20" ht="45" x14ac:dyDescent="0.25">
      <c r="A3179">
        <v>3177</v>
      </c>
      <c r="B3179" s="3" t="s">
        <v>6442</v>
      </c>
      <c r="C3179" s="3" t="s">
        <v>6443</v>
      </c>
      <c r="D3179" s="12">
        <v>2500</v>
      </c>
      <c r="E3179" s="12">
        <v>2935</v>
      </c>
      <c r="F3179" t="s">
        <v>16</v>
      </c>
      <c r="G3179" t="s">
        <v>17</v>
      </c>
      <c r="H3179" t="s">
        <v>18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1086</v>
      </c>
      <c r="O3179" s="8">
        <f>E3179/D3179*100</f>
        <v>117.39999999999999</v>
      </c>
      <c r="P3179" s="12">
        <f>E3179/L3179</f>
        <v>57.549019607843135</v>
      </c>
      <c r="Q3179" t="str">
        <f>LEFT(N3179,SEARCH("/",N3179,1)-1)</f>
        <v>theater</v>
      </c>
      <c r="R3179" t="str">
        <f>RIGHT(N3179,LEN(N3179)-SEARCH("/",N3179,1))</f>
        <v>plays</v>
      </c>
      <c r="S3179" s="15">
        <f t="shared" si="98"/>
        <v>41781.666770833333</v>
      </c>
      <c r="T3179" s="15">
        <f t="shared" si="99"/>
        <v>41811.666770833333</v>
      </c>
    </row>
    <row r="3180" spans="1:20" ht="60" x14ac:dyDescent="0.25">
      <c r="A3180">
        <v>3178</v>
      </c>
      <c r="B3180" s="3" t="s">
        <v>6444</v>
      </c>
      <c r="C3180" s="3" t="s">
        <v>6445</v>
      </c>
      <c r="D3180" s="12">
        <v>1500</v>
      </c>
      <c r="E3180" s="12">
        <v>2576</v>
      </c>
      <c r="F3180" t="s">
        <v>16</v>
      </c>
      <c r="G3180" t="s">
        <v>24</v>
      </c>
      <c r="H3180" t="s">
        <v>25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1086</v>
      </c>
      <c r="O3180" s="8">
        <f>E3180/D3180*100</f>
        <v>171.73333333333335</v>
      </c>
      <c r="P3180" s="12">
        <f>E3180/L3180</f>
        <v>33.025641025641029</v>
      </c>
      <c r="Q3180" t="str">
        <f>LEFT(N3180,SEARCH("/",N3180,1)-1)</f>
        <v>theater</v>
      </c>
      <c r="R3180" t="str">
        <f>RIGHT(N3180,LEN(N3180)-SEARCH("/",N3180,1))</f>
        <v>plays</v>
      </c>
      <c r="S3180" s="15">
        <f t="shared" si="98"/>
        <v>41806.605034722219</v>
      </c>
      <c r="T3180" s="15">
        <f t="shared" si="99"/>
        <v>41836.605034722219</v>
      </c>
    </row>
    <row r="3181" spans="1:20" ht="45" x14ac:dyDescent="0.25">
      <c r="A3181">
        <v>3179</v>
      </c>
      <c r="B3181" s="3" t="s">
        <v>6446</v>
      </c>
      <c r="C3181" s="3" t="s">
        <v>6447</v>
      </c>
      <c r="D3181" s="12">
        <v>4200</v>
      </c>
      <c r="E3181" s="12">
        <v>4794.82</v>
      </c>
      <c r="F3181" t="s">
        <v>16</v>
      </c>
      <c r="G3181" t="s">
        <v>17</v>
      </c>
      <c r="H3181" t="s">
        <v>18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1086</v>
      </c>
      <c r="O3181" s="8">
        <f>E3181/D3181*100</f>
        <v>114.16238095238094</v>
      </c>
      <c r="P3181" s="12">
        <f>E3181/L3181</f>
        <v>77.335806451612896</v>
      </c>
      <c r="Q3181" t="str">
        <f>LEFT(N3181,SEARCH("/",N3181,1)-1)</f>
        <v>theater</v>
      </c>
      <c r="R3181" t="str">
        <f>RIGHT(N3181,LEN(N3181)-SEARCH("/",N3181,1))</f>
        <v>plays</v>
      </c>
      <c r="S3181" s="15">
        <f t="shared" si="98"/>
        <v>41375.702210648145</v>
      </c>
      <c r="T3181" s="15">
        <f t="shared" si="99"/>
        <v>41400.702210648145</v>
      </c>
    </row>
    <row r="3182" spans="1:20" ht="45" x14ac:dyDescent="0.25">
      <c r="A3182">
        <v>3180</v>
      </c>
      <c r="B3182" s="3" t="s">
        <v>6448</v>
      </c>
      <c r="C3182" s="3" t="s">
        <v>6449</v>
      </c>
      <c r="D3182" s="12">
        <v>1200</v>
      </c>
      <c r="E3182" s="12">
        <v>1437</v>
      </c>
      <c r="F3182" t="s">
        <v>16</v>
      </c>
      <c r="G3182" t="s">
        <v>24</v>
      </c>
      <c r="H3182" t="s">
        <v>25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1086</v>
      </c>
      <c r="O3182" s="8">
        <f>E3182/D3182*100</f>
        <v>119.75</v>
      </c>
      <c r="P3182" s="12">
        <f>E3182/L3182</f>
        <v>31.933333333333334</v>
      </c>
      <c r="Q3182" t="str">
        <f>LEFT(N3182,SEARCH("/",N3182,1)-1)</f>
        <v>theater</v>
      </c>
      <c r="R3182" t="str">
        <f>RIGHT(N3182,LEN(N3182)-SEARCH("/",N3182,1))</f>
        <v>plays</v>
      </c>
      <c r="S3182" s="15">
        <f t="shared" si="98"/>
        <v>41780.412604166668</v>
      </c>
      <c r="T3182" s="15">
        <f t="shared" si="99"/>
        <v>41810.412604166668</v>
      </c>
    </row>
    <row r="3183" spans="1:20" ht="60" x14ac:dyDescent="0.25">
      <c r="A3183">
        <v>3181</v>
      </c>
      <c r="B3183" s="3" t="s">
        <v>6450</v>
      </c>
      <c r="C3183" s="3" t="s">
        <v>6451</v>
      </c>
      <c r="D3183" s="12">
        <v>500</v>
      </c>
      <c r="E3183" s="12">
        <v>545</v>
      </c>
      <c r="F3183" t="s">
        <v>16</v>
      </c>
      <c r="G3183" t="s">
        <v>24</v>
      </c>
      <c r="H3183" t="s">
        <v>25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1086</v>
      </c>
      <c r="O3183" s="8">
        <f>E3183/D3183*100</f>
        <v>109.00000000000001</v>
      </c>
      <c r="P3183" s="12">
        <f>E3183/L3183</f>
        <v>36.333333333333336</v>
      </c>
      <c r="Q3183" t="str">
        <f>LEFT(N3183,SEARCH("/",N3183,1)-1)</f>
        <v>theater</v>
      </c>
      <c r="R3183" t="str">
        <f>RIGHT(N3183,LEN(N3183)-SEARCH("/",N3183,1))</f>
        <v>plays</v>
      </c>
      <c r="S3183" s="15">
        <f t="shared" si="98"/>
        <v>41779.310034722221</v>
      </c>
      <c r="T3183" s="15">
        <f t="shared" si="99"/>
        <v>41805.666666666664</v>
      </c>
    </row>
    <row r="3184" spans="1:20" ht="60" x14ac:dyDescent="0.25">
      <c r="A3184">
        <v>3182</v>
      </c>
      <c r="B3184" s="3" t="s">
        <v>6452</v>
      </c>
      <c r="C3184" s="3" t="s">
        <v>6453</v>
      </c>
      <c r="D3184" s="12">
        <v>7000</v>
      </c>
      <c r="E3184" s="12">
        <v>7062</v>
      </c>
      <c r="F3184" t="s">
        <v>16</v>
      </c>
      <c r="G3184" t="s">
        <v>17</v>
      </c>
      <c r="H3184" t="s">
        <v>18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1086</v>
      </c>
      <c r="O3184" s="8">
        <f>E3184/D3184*100</f>
        <v>100.88571428571429</v>
      </c>
      <c r="P3184" s="12">
        <f>E3184/L3184</f>
        <v>46.768211920529801</v>
      </c>
      <c r="Q3184" t="str">
        <f>LEFT(N3184,SEARCH("/",N3184,1)-1)</f>
        <v>theater</v>
      </c>
      <c r="R3184" t="str">
        <f>RIGHT(N3184,LEN(N3184)-SEARCH("/",N3184,1))</f>
        <v>plays</v>
      </c>
      <c r="S3184" s="15">
        <f t="shared" si="98"/>
        <v>40883.949317129627</v>
      </c>
      <c r="T3184" s="15">
        <f t="shared" si="99"/>
        <v>40939.708333333336</v>
      </c>
    </row>
    <row r="3185" spans="1:20" ht="45" x14ac:dyDescent="0.25">
      <c r="A3185">
        <v>3183</v>
      </c>
      <c r="B3185" s="3" t="s">
        <v>6454</v>
      </c>
      <c r="C3185" s="3" t="s">
        <v>6455</v>
      </c>
      <c r="D3185" s="12">
        <v>2500</v>
      </c>
      <c r="E3185" s="12">
        <v>2725</v>
      </c>
      <c r="F3185" t="s">
        <v>16</v>
      </c>
      <c r="G3185" t="s">
        <v>17</v>
      </c>
      <c r="H3185" t="s">
        <v>18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1086</v>
      </c>
      <c r="O3185" s="8">
        <f>E3185/D3185*100</f>
        <v>109.00000000000001</v>
      </c>
      <c r="P3185" s="12">
        <f>E3185/L3185</f>
        <v>40.073529411764703</v>
      </c>
      <c r="Q3185" t="str">
        <f>LEFT(N3185,SEARCH("/",N3185,1)-1)</f>
        <v>theater</v>
      </c>
      <c r="R3185" t="str">
        <f>RIGHT(N3185,LEN(N3185)-SEARCH("/",N3185,1))</f>
        <v>plays</v>
      </c>
      <c r="S3185" s="15">
        <f t="shared" si="98"/>
        <v>41491.79478009259</v>
      </c>
      <c r="T3185" s="15">
        <f t="shared" si="99"/>
        <v>41509.79478009259</v>
      </c>
    </row>
    <row r="3186" spans="1:20" ht="45" x14ac:dyDescent="0.25">
      <c r="A3186">
        <v>3184</v>
      </c>
      <c r="B3186" s="3" t="s">
        <v>6456</v>
      </c>
      <c r="C3186" s="3" t="s">
        <v>6457</v>
      </c>
      <c r="D3186" s="12">
        <v>4300</v>
      </c>
      <c r="E3186" s="12">
        <v>4610</v>
      </c>
      <c r="F3186" t="s">
        <v>16</v>
      </c>
      <c r="G3186" t="s">
        <v>17</v>
      </c>
      <c r="H3186" t="s">
        <v>18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1086</v>
      </c>
      <c r="O3186" s="8">
        <f>E3186/D3186*100</f>
        <v>107.20930232558139</v>
      </c>
      <c r="P3186" s="12">
        <f>E3186/L3186</f>
        <v>100.21739130434783</v>
      </c>
      <c r="Q3186" t="str">
        <f>LEFT(N3186,SEARCH("/",N3186,1)-1)</f>
        <v>theater</v>
      </c>
      <c r="R3186" t="str">
        <f>RIGHT(N3186,LEN(N3186)-SEARCH("/",N3186,1))</f>
        <v>plays</v>
      </c>
      <c r="S3186" s="15">
        <f t="shared" si="98"/>
        <v>41791.993414351848</v>
      </c>
      <c r="T3186" s="15">
        <f t="shared" si="99"/>
        <v>41821.993414351848</v>
      </c>
    </row>
    <row r="3187" spans="1:20" ht="60" x14ac:dyDescent="0.25">
      <c r="A3187">
        <v>3185</v>
      </c>
      <c r="B3187" s="3" t="s">
        <v>6458</v>
      </c>
      <c r="C3187" s="3" t="s">
        <v>6459</v>
      </c>
      <c r="D3187" s="12">
        <v>1000</v>
      </c>
      <c r="E3187" s="12">
        <v>1000</v>
      </c>
      <c r="F3187" t="s">
        <v>16</v>
      </c>
      <c r="G3187" t="s">
        <v>24</v>
      </c>
      <c r="H3187" t="s">
        <v>25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1086</v>
      </c>
      <c r="O3187" s="8">
        <f>E3187/D3187*100</f>
        <v>100</v>
      </c>
      <c r="P3187" s="12">
        <f>E3187/L3187</f>
        <v>41.666666666666664</v>
      </c>
      <c r="Q3187" t="str">
        <f>LEFT(N3187,SEARCH("/",N3187,1)-1)</f>
        <v>theater</v>
      </c>
      <c r="R3187" t="str">
        <f>RIGHT(N3187,LEN(N3187)-SEARCH("/",N3187,1))</f>
        <v>plays</v>
      </c>
      <c r="S3187" s="15">
        <f t="shared" si="98"/>
        <v>41829.977326388893</v>
      </c>
      <c r="T3187" s="15">
        <f t="shared" si="99"/>
        <v>41836.977326388893</v>
      </c>
    </row>
    <row r="3188" spans="1:20" ht="60" x14ac:dyDescent="0.25">
      <c r="A3188">
        <v>3186</v>
      </c>
      <c r="B3188" s="3" t="s">
        <v>6460</v>
      </c>
      <c r="C3188" s="3" t="s">
        <v>6461</v>
      </c>
      <c r="D3188" s="12">
        <v>3200</v>
      </c>
      <c r="E3188" s="12">
        <v>3270</v>
      </c>
      <c r="F3188" t="s">
        <v>16</v>
      </c>
      <c r="G3188" t="s">
        <v>24</v>
      </c>
      <c r="H3188" t="s">
        <v>25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1086</v>
      </c>
      <c r="O3188" s="8">
        <f>E3188/D3188*100</f>
        <v>102.18750000000001</v>
      </c>
      <c r="P3188" s="12">
        <f>E3188/L3188</f>
        <v>46.714285714285715</v>
      </c>
      <c r="Q3188" t="str">
        <f>LEFT(N3188,SEARCH("/",N3188,1)-1)</f>
        <v>theater</v>
      </c>
      <c r="R3188" t="str">
        <f>RIGHT(N3188,LEN(N3188)-SEARCH("/",N3188,1))</f>
        <v>plays</v>
      </c>
      <c r="S3188" s="15">
        <f t="shared" si="98"/>
        <v>41868.924050925925</v>
      </c>
      <c r="T3188" s="15">
        <f t="shared" si="99"/>
        <v>41898.875</v>
      </c>
    </row>
    <row r="3189" spans="1:20" ht="60" x14ac:dyDescent="0.25">
      <c r="A3189">
        <v>3187</v>
      </c>
      <c r="B3189" s="3" t="s">
        <v>6462</v>
      </c>
      <c r="C3189" s="3" t="s">
        <v>6463</v>
      </c>
      <c r="D3189" s="12">
        <v>15000</v>
      </c>
      <c r="E3189" s="12">
        <v>17444</v>
      </c>
      <c r="F3189" t="s">
        <v>16</v>
      </c>
      <c r="G3189" t="s">
        <v>17</v>
      </c>
      <c r="H3189" t="s">
        <v>18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1086</v>
      </c>
      <c r="O3189" s="8">
        <f>E3189/D3189*100</f>
        <v>116.29333333333334</v>
      </c>
      <c r="P3189" s="12">
        <f>E3189/L3189</f>
        <v>71.491803278688522</v>
      </c>
      <c r="Q3189" t="str">
        <f>LEFT(N3189,SEARCH("/",N3189,1)-1)</f>
        <v>theater</v>
      </c>
      <c r="R3189" t="str">
        <f>RIGHT(N3189,LEN(N3189)-SEARCH("/",N3189,1))</f>
        <v>plays</v>
      </c>
      <c r="S3189" s="15">
        <f t="shared" si="98"/>
        <v>41835.666354166664</v>
      </c>
      <c r="T3189" s="15">
        <f t="shared" si="99"/>
        <v>41855.666354166664</v>
      </c>
    </row>
    <row r="3190" spans="1:20" ht="60" x14ac:dyDescent="0.25">
      <c r="A3190">
        <v>3188</v>
      </c>
      <c r="B3190" s="3" t="s">
        <v>6464</v>
      </c>
      <c r="C3190" s="3" t="s">
        <v>6465</v>
      </c>
      <c r="D3190" s="12">
        <v>200</v>
      </c>
      <c r="E3190" s="12">
        <v>130</v>
      </c>
      <c r="F3190" t="s">
        <v>357</v>
      </c>
      <c r="G3190" t="s">
        <v>24</v>
      </c>
      <c r="H3190" t="s">
        <v>25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5931</v>
      </c>
      <c r="O3190" s="8">
        <f>E3190/D3190*100</f>
        <v>65</v>
      </c>
      <c r="P3190" s="12">
        <f>E3190/L3190</f>
        <v>14.444444444444445</v>
      </c>
      <c r="Q3190" t="str">
        <f>LEFT(N3190,SEARCH("/",N3190,1)-1)</f>
        <v>theater</v>
      </c>
      <c r="R3190" t="str">
        <f>RIGHT(N3190,LEN(N3190)-SEARCH("/",N3190,1))</f>
        <v>musical</v>
      </c>
      <c r="S3190" s="15">
        <f t="shared" si="98"/>
        <v>42144.415532407409</v>
      </c>
      <c r="T3190" s="15">
        <f t="shared" si="99"/>
        <v>42165.415532407409</v>
      </c>
    </row>
    <row r="3191" spans="1:20" ht="60" x14ac:dyDescent="0.25">
      <c r="A3191">
        <v>3189</v>
      </c>
      <c r="B3191" s="3" t="s">
        <v>6466</v>
      </c>
      <c r="C3191" s="3" t="s">
        <v>6467</v>
      </c>
      <c r="D3191" s="12">
        <v>55000</v>
      </c>
      <c r="E3191" s="12">
        <v>6780</v>
      </c>
      <c r="F3191" t="s">
        <v>357</v>
      </c>
      <c r="G3191" t="s">
        <v>476</v>
      </c>
      <c r="H3191" t="s">
        <v>477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5931</v>
      </c>
      <c r="O3191" s="8">
        <f>E3191/D3191*100</f>
        <v>12.327272727272726</v>
      </c>
      <c r="P3191" s="12">
        <f>E3191/L3191</f>
        <v>356.84210526315792</v>
      </c>
      <c r="Q3191" t="str">
        <f>LEFT(N3191,SEARCH("/",N3191,1)-1)</f>
        <v>theater</v>
      </c>
      <c r="R3191" t="str">
        <f>RIGHT(N3191,LEN(N3191)-SEARCH("/",N3191,1))</f>
        <v>musical</v>
      </c>
      <c r="S3191" s="15">
        <f t="shared" si="98"/>
        <v>42118.346435185187</v>
      </c>
      <c r="T3191" s="15">
        <f t="shared" si="99"/>
        <v>42148.346435185187</v>
      </c>
    </row>
    <row r="3192" spans="1:20" ht="45" x14ac:dyDescent="0.25">
      <c r="A3192">
        <v>3190</v>
      </c>
      <c r="B3192" s="3" t="s">
        <v>6468</v>
      </c>
      <c r="C3192" s="3" t="s">
        <v>6469</v>
      </c>
      <c r="D3192" s="12">
        <v>4000</v>
      </c>
      <c r="E3192" s="12">
        <v>0</v>
      </c>
      <c r="F3192" t="s">
        <v>357</v>
      </c>
      <c r="G3192" t="s">
        <v>159</v>
      </c>
      <c r="H3192" t="s">
        <v>160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5931</v>
      </c>
      <c r="O3192" s="8">
        <f>E3192/D3192*100</f>
        <v>0</v>
      </c>
      <c r="P3192" s="12" t="e">
        <f>E3192/L3192</f>
        <v>#DIV/0!</v>
      </c>
      <c r="Q3192" t="str">
        <f>LEFT(N3192,SEARCH("/",N3192,1)-1)</f>
        <v>theater</v>
      </c>
      <c r="R3192" t="str">
        <f>RIGHT(N3192,LEN(N3192)-SEARCH("/",N3192,1))</f>
        <v>musical</v>
      </c>
      <c r="S3192" s="15">
        <f t="shared" si="98"/>
        <v>42683.151331018518</v>
      </c>
      <c r="T3192" s="15">
        <f t="shared" si="99"/>
        <v>42713.192997685182</v>
      </c>
    </row>
    <row r="3193" spans="1:20" ht="45" x14ac:dyDescent="0.25">
      <c r="A3193">
        <v>3191</v>
      </c>
      <c r="B3193" s="3" t="s">
        <v>6470</v>
      </c>
      <c r="C3193" s="3" t="s">
        <v>6471</v>
      </c>
      <c r="D3193" s="12">
        <v>3750</v>
      </c>
      <c r="E3193" s="12">
        <v>151</v>
      </c>
      <c r="F3193" t="s">
        <v>357</v>
      </c>
      <c r="G3193" t="s">
        <v>17</v>
      </c>
      <c r="H3193" t="s">
        <v>18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5931</v>
      </c>
      <c r="O3193" s="8">
        <f>E3193/D3193*100</f>
        <v>4.0266666666666664</v>
      </c>
      <c r="P3193" s="12">
        <f>E3193/L3193</f>
        <v>37.75</v>
      </c>
      <c r="Q3193" t="str">
        <f>LEFT(N3193,SEARCH("/",N3193,1)-1)</f>
        <v>theater</v>
      </c>
      <c r="R3193" t="str">
        <f>RIGHT(N3193,LEN(N3193)-SEARCH("/",N3193,1))</f>
        <v>musical</v>
      </c>
      <c r="S3193" s="15">
        <f t="shared" si="98"/>
        <v>42538.755428240736</v>
      </c>
      <c r="T3193" s="15">
        <f t="shared" si="99"/>
        <v>42598.755428240736</v>
      </c>
    </row>
    <row r="3194" spans="1:20" ht="60" x14ac:dyDescent="0.25">
      <c r="A3194">
        <v>3192</v>
      </c>
      <c r="B3194" s="3" t="s">
        <v>6472</v>
      </c>
      <c r="C3194" s="3" t="s">
        <v>6473</v>
      </c>
      <c r="D3194" s="12">
        <v>10000</v>
      </c>
      <c r="E3194" s="12">
        <v>102</v>
      </c>
      <c r="F3194" t="s">
        <v>357</v>
      </c>
      <c r="G3194" t="s">
        <v>24</v>
      </c>
      <c r="H3194" t="s">
        <v>25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5931</v>
      </c>
      <c r="O3194" s="8">
        <f>E3194/D3194*100</f>
        <v>1.02</v>
      </c>
      <c r="P3194" s="12">
        <f>E3194/L3194</f>
        <v>12.75</v>
      </c>
      <c r="Q3194" t="str">
        <f>LEFT(N3194,SEARCH("/",N3194,1)-1)</f>
        <v>theater</v>
      </c>
      <c r="R3194" t="str">
        <f>RIGHT(N3194,LEN(N3194)-SEARCH("/",N3194,1))</f>
        <v>musical</v>
      </c>
      <c r="S3194" s="15">
        <f t="shared" si="98"/>
        <v>42018.94049768518</v>
      </c>
      <c r="T3194" s="15">
        <f t="shared" si="99"/>
        <v>42063.916666666672</v>
      </c>
    </row>
    <row r="3195" spans="1:20" ht="45" x14ac:dyDescent="0.25">
      <c r="A3195">
        <v>3193</v>
      </c>
      <c r="B3195" s="3" t="s">
        <v>6474</v>
      </c>
      <c r="C3195" s="3" t="s">
        <v>6475</v>
      </c>
      <c r="D3195" s="12">
        <v>5000</v>
      </c>
      <c r="E3195" s="12">
        <v>587</v>
      </c>
      <c r="F3195" t="s">
        <v>357</v>
      </c>
      <c r="G3195" t="s">
        <v>24</v>
      </c>
      <c r="H3195" t="s">
        <v>25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5931</v>
      </c>
      <c r="O3195" s="8">
        <f>E3195/D3195*100</f>
        <v>11.74</v>
      </c>
      <c r="P3195" s="12">
        <f>E3195/L3195</f>
        <v>24.458333333333332</v>
      </c>
      <c r="Q3195" t="str">
        <f>LEFT(N3195,SEARCH("/",N3195,1)-1)</f>
        <v>theater</v>
      </c>
      <c r="R3195" t="str">
        <f>RIGHT(N3195,LEN(N3195)-SEARCH("/",N3195,1))</f>
        <v>musical</v>
      </c>
      <c r="S3195" s="15">
        <f t="shared" si="98"/>
        <v>42010.968240740738</v>
      </c>
      <c r="T3195" s="15">
        <f t="shared" si="99"/>
        <v>42055.968240740738</v>
      </c>
    </row>
    <row r="3196" spans="1:20" ht="60" x14ac:dyDescent="0.25">
      <c r="A3196">
        <v>3194</v>
      </c>
      <c r="B3196" s="3" t="s">
        <v>6476</v>
      </c>
      <c r="C3196" s="3" t="s">
        <v>6477</v>
      </c>
      <c r="D3196" s="12">
        <v>11000</v>
      </c>
      <c r="E3196" s="12">
        <v>0</v>
      </c>
      <c r="F3196" t="s">
        <v>357</v>
      </c>
      <c r="G3196" t="s">
        <v>17</v>
      </c>
      <c r="H3196" t="s">
        <v>18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5931</v>
      </c>
      <c r="O3196" s="8">
        <f>E3196/D3196*100</f>
        <v>0</v>
      </c>
      <c r="P3196" s="12" t="e">
        <f>E3196/L3196</f>
        <v>#DIV/0!</v>
      </c>
      <c r="Q3196" t="str">
        <f>LEFT(N3196,SEARCH("/",N3196,1)-1)</f>
        <v>theater</v>
      </c>
      <c r="R3196" t="str">
        <f>RIGHT(N3196,LEN(N3196)-SEARCH("/",N3196,1))</f>
        <v>musical</v>
      </c>
      <c r="S3196" s="15">
        <f t="shared" si="98"/>
        <v>42182.062476851846</v>
      </c>
      <c r="T3196" s="15">
        <f t="shared" si="99"/>
        <v>42212.062476851846</v>
      </c>
    </row>
    <row r="3197" spans="1:20" ht="60" x14ac:dyDescent="0.25">
      <c r="A3197">
        <v>3195</v>
      </c>
      <c r="B3197" s="3" t="s">
        <v>6478</v>
      </c>
      <c r="C3197" s="3" t="s">
        <v>6479</v>
      </c>
      <c r="D3197" s="12">
        <v>3500</v>
      </c>
      <c r="E3197" s="12">
        <v>2070</v>
      </c>
      <c r="F3197" t="s">
        <v>357</v>
      </c>
      <c r="G3197" t="s">
        <v>17</v>
      </c>
      <c r="H3197" t="s">
        <v>18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5931</v>
      </c>
      <c r="O3197" s="8">
        <f>E3197/D3197*100</f>
        <v>59.142857142857139</v>
      </c>
      <c r="P3197" s="12">
        <f>E3197/L3197</f>
        <v>53.07692307692308</v>
      </c>
      <c r="Q3197" t="str">
        <f>LEFT(N3197,SEARCH("/",N3197,1)-1)</f>
        <v>theater</v>
      </c>
      <c r="R3197" t="str">
        <f>RIGHT(N3197,LEN(N3197)-SEARCH("/",N3197,1))</f>
        <v>musical</v>
      </c>
      <c r="S3197" s="15">
        <f t="shared" si="98"/>
        <v>42017.594236111108</v>
      </c>
      <c r="T3197" s="15">
        <f t="shared" si="99"/>
        <v>42047.594236111108</v>
      </c>
    </row>
    <row r="3198" spans="1:20" ht="45" x14ac:dyDescent="0.25">
      <c r="A3198">
        <v>3196</v>
      </c>
      <c r="B3198" s="3" t="s">
        <v>6480</v>
      </c>
      <c r="C3198" s="3" t="s">
        <v>6481</v>
      </c>
      <c r="D3198" s="12">
        <v>3000000</v>
      </c>
      <c r="E3198" s="12">
        <v>1800</v>
      </c>
      <c r="F3198" t="s">
        <v>357</v>
      </c>
      <c r="G3198" t="s">
        <v>17</v>
      </c>
      <c r="H3198" t="s">
        <v>18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5931</v>
      </c>
      <c r="O3198" s="8">
        <f>E3198/D3198*100</f>
        <v>0.06</v>
      </c>
      <c r="P3198" s="12">
        <f>E3198/L3198</f>
        <v>300</v>
      </c>
      <c r="Q3198" t="str">
        <f>LEFT(N3198,SEARCH("/",N3198,1)-1)</f>
        <v>theater</v>
      </c>
      <c r="R3198" t="str">
        <f>RIGHT(N3198,LEN(N3198)-SEARCH("/",N3198,1))</f>
        <v>musical</v>
      </c>
      <c r="S3198" s="15">
        <f t="shared" si="98"/>
        <v>42157.598090277781</v>
      </c>
      <c r="T3198" s="15">
        <f t="shared" si="99"/>
        <v>42217.583333333328</v>
      </c>
    </row>
    <row r="3199" spans="1:20" ht="45" x14ac:dyDescent="0.25">
      <c r="A3199">
        <v>3197</v>
      </c>
      <c r="B3199" s="3" t="s">
        <v>6482</v>
      </c>
      <c r="C3199" s="3" t="s">
        <v>6483</v>
      </c>
      <c r="D3199" s="12">
        <v>10000</v>
      </c>
      <c r="E3199" s="12">
        <v>1145</v>
      </c>
      <c r="F3199" t="s">
        <v>357</v>
      </c>
      <c r="G3199" t="s">
        <v>410</v>
      </c>
      <c r="H3199" t="s">
        <v>411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5931</v>
      </c>
      <c r="O3199" s="8">
        <f>E3199/D3199*100</f>
        <v>11.450000000000001</v>
      </c>
      <c r="P3199" s="12">
        <f>E3199/L3199</f>
        <v>286.25</v>
      </c>
      <c r="Q3199" t="str">
        <f>LEFT(N3199,SEARCH("/",N3199,1)-1)</f>
        <v>theater</v>
      </c>
      <c r="R3199" t="str">
        <f>RIGHT(N3199,LEN(N3199)-SEARCH("/",N3199,1))</f>
        <v>musical</v>
      </c>
      <c r="S3199" s="15">
        <f t="shared" si="98"/>
        <v>42009.493263888886</v>
      </c>
      <c r="T3199" s="15">
        <f t="shared" si="99"/>
        <v>42039.493263888886</v>
      </c>
    </row>
    <row r="3200" spans="1:20" ht="60" x14ac:dyDescent="0.25">
      <c r="A3200">
        <v>3198</v>
      </c>
      <c r="B3200" s="3" t="s">
        <v>6484</v>
      </c>
      <c r="C3200" s="3" t="s">
        <v>6485</v>
      </c>
      <c r="D3200" s="12">
        <v>30000</v>
      </c>
      <c r="E3200" s="12">
        <v>110</v>
      </c>
      <c r="F3200" t="s">
        <v>357</v>
      </c>
      <c r="G3200" t="s">
        <v>309</v>
      </c>
      <c r="H3200" t="s">
        <v>310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5931</v>
      </c>
      <c r="O3200" s="8">
        <f>E3200/D3200*100</f>
        <v>0.36666666666666664</v>
      </c>
      <c r="P3200" s="12">
        <f>E3200/L3200</f>
        <v>36.666666666666664</v>
      </c>
      <c r="Q3200" t="str">
        <f>LEFT(N3200,SEARCH("/",N3200,1)-1)</f>
        <v>theater</v>
      </c>
      <c r="R3200" t="str">
        <f>RIGHT(N3200,LEN(N3200)-SEARCH("/",N3200,1))</f>
        <v>musical</v>
      </c>
      <c r="S3200" s="15">
        <f t="shared" si="98"/>
        <v>42013.424502314811</v>
      </c>
      <c r="T3200" s="15">
        <f t="shared" si="99"/>
        <v>42051.424502314811</v>
      </c>
    </row>
    <row r="3201" spans="1:20" ht="45" x14ac:dyDescent="0.25">
      <c r="A3201">
        <v>3199</v>
      </c>
      <c r="B3201" s="3" t="s">
        <v>6486</v>
      </c>
      <c r="C3201" s="3" t="s">
        <v>6487</v>
      </c>
      <c r="D3201" s="12">
        <v>5000</v>
      </c>
      <c r="E3201" s="12">
        <v>2608</v>
      </c>
      <c r="F3201" t="s">
        <v>357</v>
      </c>
      <c r="G3201" t="s">
        <v>17</v>
      </c>
      <c r="H3201" t="s">
        <v>18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5931</v>
      </c>
      <c r="O3201" s="8">
        <f>E3201/D3201*100</f>
        <v>52.16</v>
      </c>
      <c r="P3201" s="12">
        <f>E3201/L3201</f>
        <v>49.20754716981132</v>
      </c>
      <c r="Q3201" t="str">
        <f>LEFT(N3201,SEARCH("/",N3201,1)-1)</f>
        <v>theater</v>
      </c>
      <c r="R3201" t="str">
        <f>RIGHT(N3201,LEN(N3201)-SEARCH("/",N3201,1))</f>
        <v>musical</v>
      </c>
      <c r="S3201" s="15">
        <f t="shared" si="98"/>
        <v>41858.761782407404</v>
      </c>
      <c r="T3201" s="15">
        <f t="shared" si="99"/>
        <v>41888.875</v>
      </c>
    </row>
    <row r="3202" spans="1:20" ht="60" x14ac:dyDescent="0.25">
      <c r="A3202">
        <v>3200</v>
      </c>
      <c r="B3202" s="3" t="s">
        <v>6488</v>
      </c>
      <c r="C3202" s="3" t="s">
        <v>6489</v>
      </c>
      <c r="D3202" s="12">
        <v>50000</v>
      </c>
      <c r="E3202" s="12">
        <v>1</v>
      </c>
      <c r="F3202" t="s">
        <v>357</v>
      </c>
      <c r="G3202" t="s">
        <v>17</v>
      </c>
      <c r="H3202" t="s">
        <v>18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5931</v>
      </c>
      <c r="O3202" s="8">
        <f>E3202/D3202*100</f>
        <v>2E-3</v>
      </c>
      <c r="P3202" s="12">
        <f>E3202/L3202</f>
        <v>1</v>
      </c>
      <c r="Q3202" t="str">
        <f>LEFT(N3202,SEARCH("/",N3202,1)-1)</f>
        <v>theater</v>
      </c>
      <c r="R3202" t="str">
        <f>RIGHT(N3202,LEN(N3202)-SEARCH("/",N3202,1))</f>
        <v>musical</v>
      </c>
      <c r="S3202" s="15">
        <f t="shared" si="98"/>
        <v>42460.320613425924</v>
      </c>
      <c r="T3202" s="15">
        <f t="shared" si="99"/>
        <v>42490.231944444444</v>
      </c>
    </row>
    <row r="3203" spans="1:20" ht="60" x14ac:dyDescent="0.25">
      <c r="A3203">
        <v>3201</v>
      </c>
      <c r="B3203" s="3" t="s">
        <v>6490</v>
      </c>
      <c r="C3203" s="3" t="s">
        <v>6491</v>
      </c>
      <c r="D3203" s="12">
        <v>2000</v>
      </c>
      <c r="E3203" s="12">
        <v>25</v>
      </c>
      <c r="F3203" t="s">
        <v>357</v>
      </c>
      <c r="G3203" t="s">
        <v>24</v>
      </c>
      <c r="H3203" t="s">
        <v>25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5931</v>
      </c>
      <c r="O3203" s="8">
        <f>E3203/D3203*100</f>
        <v>1.25</v>
      </c>
      <c r="P3203" s="12">
        <f>E3203/L3203</f>
        <v>12.5</v>
      </c>
      <c r="Q3203" t="str">
        <f>LEFT(N3203,SEARCH("/",N3203,1)-1)</f>
        <v>theater</v>
      </c>
      <c r="R3203" t="str">
        <f>RIGHT(N3203,LEN(N3203)-SEARCH("/",N3203,1))</f>
        <v>musical</v>
      </c>
      <c r="S3203" s="15">
        <f t="shared" ref="S3203:S3266" si="100">(((J3203/60)/60)/24)+DATE(1970,1,1)</f>
        <v>41861.767094907409</v>
      </c>
      <c r="T3203" s="15">
        <f t="shared" ref="T3203:T3266" si="101">(((I3203/60)/60)/24)+DATE(1970,1,1)</f>
        <v>41882.767094907409</v>
      </c>
    </row>
    <row r="3204" spans="1:20" ht="45" x14ac:dyDescent="0.25">
      <c r="A3204">
        <v>3202</v>
      </c>
      <c r="B3204" s="3" t="s">
        <v>6492</v>
      </c>
      <c r="C3204" s="3" t="s">
        <v>6493</v>
      </c>
      <c r="D3204" s="12">
        <v>5000</v>
      </c>
      <c r="E3204" s="12">
        <v>2726</v>
      </c>
      <c r="F3204" t="s">
        <v>357</v>
      </c>
      <c r="G3204" t="s">
        <v>17</v>
      </c>
      <c r="H3204" t="s">
        <v>18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5931</v>
      </c>
      <c r="O3204" s="8">
        <f>E3204/D3204*100</f>
        <v>54.52</v>
      </c>
      <c r="P3204" s="12">
        <f>E3204/L3204</f>
        <v>109.04</v>
      </c>
      <c r="Q3204" t="str">
        <f>LEFT(N3204,SEARCH("/",N3204,1)-1)</f>
        <v>theater</v>
      </c>
      <c r="R3204" t="str">
        <f>RIGHT(N3204,LEN(N3204)-SEARCH("/",N3204,1))</f>
        <v>musical</v>
      </c>
      <c r="S3204" s="15">
        <f t="shared" si="100"/>
        <v>42293.853541666671</v>
      </c>
      <c r="T3204" s="15">
        <f t="shared" si="101"/>
        <v>42352.249305555553</v>
      </c>
    </row>
    <row r="3205" spans="1:20" ht="45" x14ac:dyDescent="0.25">
      <c r="A3205">
        <v>3203</v>
      </c>
      <c r="B3205" s="3" t="s">
        <v>6494</v>
      </c>
      <c r="C3205" s="3" t="s">
        <v>6495</v>
      </c>
      <c r="D3205" s="12">
        <v>1000</v>
      </c>
      <c r="E3205" s="12">
        <v>250</v>
      </c>
      <c r="F3205" t="s">
        <v>357</v>
      </c>
      <c r="G3205" t="s">
        <v>17</v>
      </c>
      <c r="H3205" t="s">
        <v>18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5931</v>
      </c>
      <c r="O3205" s="8">
        <f>E3205/D3205*100</f>
        <v>25</v>
      </c>
      <c r="P3205" s="12">
        <f>E3205/L3205</f>
        <v>41.666666666666664</v>
      </c>
      <c r="Q3205" t="str">
        <f>LEFT(N3205,SEARCH("/",N3205,1)-1)</f>
        <v>theater</v>
      </c>
      <c r="R3205" t="str">
        <f>RIGHT(N3205,LEN(N3205)-SEARCH("/",N3205,1))</f>
        <v>musical</v>
      </c>
      <c r="S3205" s="15">
        <f t="shared" si="100"/>
        <v>42242.988680555558</v>
      </c>
      <c r="T3205" s="15">
        <f t="shared" si="101"/>
        <v>42272.988680555558</v>
      </c>
    </row>
    <row r="3206" spans="1:20" ht="60" x14ac:dyDescent="0.25">
      <c r="A3206">
        <v>3204</v>
      </c>
      <c r="B3206" s="3" t="s">
        <v>6496</v>
      </c>
      <c r="C3206" s="3" t="s">
        <v>6497</v>
      </c>
      <c r="D3206" s="12">
        <v>500</v>
      </c>
      <c r="E3206" s="12">
        <v>0</v>
      </c>
      <c r="F3206" t="s">
        <v>357</v>
      </c>
      <c r="G3206" t="s">
        <v>17</v>
      </c>
      <c r="H3206" t="s">
        <v>18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5931</v>
      </c>
      <c r="O3206" s="8">
        <f>E3206/D3206*100</f>
        <v>0</v>
      </c>
      <c r="P3206" s="12" t="e">
        <f>E3206/L3206</f>
        <v>#DIV/0!</v>
      </c>
      <c r="Q3206" t="str">
        <f>LEFT(N3206,SEARCH("/",N3206,1)-1)</f>
        <v>theater</v>
      </c>
      <c r="R3206" t="str">
        <f>RIGHT(N3206,LEN(N3206)-SEARCH("/",N3206,1))</f>
        <v>musical</v>
      </c>
      <c r="S3206" s="15">
        <f t="shared" si="100"/>
        <v>42172.686099537037</v>
      </c>
      <c r="T3206" s="15">
        <f t="shared" si="101"/>
        <v>42202.676388888889</v>
      </c>
    </row>
    <row r="3207" spans="1:20" ht="60" x14ac:dyDescent="0.25">
      <c r="A3207">
        <v>3205</v>
      </c>
      <c r="B3207" s="3" t="s">
        <v>6498</v>
      </c>
      <c r="C3207" s="3" t="s">
        <v>6499</v>
      </c>
      <c r="D3207" s="12">
        <v>8000</v>
      </c>
      <c r="E3207" s="12">
        <v>273</v>
      </c>
      <c r="F3207" t="s">
        <v>357</v>
      </c>
      <c r="G3207" t="s">
        <v>24</v>
      </c>
      <c r="H3207" t="s">
        <v>25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5931</v>
      </c>
      <c r="O3207" s="8">
        <f>E3207/D3207*100</f>
        <v>3.4125000000000001</v>
      </c>
      <c r="P3207" s="12">
        <f>E3207/L3207</f>
        <v>22.75</v>
      </c>
      <c r="Q3207" t="str">
        <f>LEFT(N3207,SEARCH("/",N3207,1)-1)</f>
        <v>theater</v>
      </c>
      <c r="R3207" t="str">
        <f>RIGHT(N3207,LEN(N3207)-SEARCH("/",N3207,1))</f>
        <v>musical</v>
      </c>
      <c r="S3207" s="15">
        <f t="shared" si="100"/>
        <v>42095.374675925923</v>
      </c>
      <c r="T3207" s="15">
        <f t="shared" si="101"/>
        <v>42125.374675925923</v>
      </c>
    </row>
    <row r="3208" spans="1:20" ht="60" x14ac:dyDescent="0.25">
      <c r="A3208">
        <v>3206</v>
      </c>
      <c r="B3208" s="3" t="s">
        <v>6500</v>
      </c>
      <c r="C3208" s="3" t="s">
        <v>6501</v>
      </c>
      <c r="D3208" s="12">
        <v>5000</v>
      </c>
      <c r="E3208" s="12">
        <v>0</v>
      </c>
      <c r="F3208" t="s">
        <v>357</v>
      </c>
      <c r="G3208" t="s">
        <v>17</v>
      </c>
      <c r="H3208" t="s">
        <v>18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5931</v>
      </c>
      <c r="O3208" s="8">
        <f>E3208/D3208*100</f>
        <v>0</v>
      </c>
      <c r="P3208" s="12" t="e">
        <f>E3208/L3208</f>
        <v>#DIV/0!</v>
      </c>
      <c r="Q3208" t="str">
        <f>LEFT(N3208,SEARCH("/",N3208,1)-1)</f>
        <v>theater</v>
      </c>
      <c r="R3208" t="str">
        <f>RIGHT(N3208,LEN(N3208)-SEARCH("/",N3208,1))</f>
        <v>musical</v>
      </c>
      <c r="S3208" s="15">
        <f t="shared" si="100"/>
        <v>42236.276053240741</v>
      </c>
      <c r="T3208" s="15">
        <f t="shared" si="101"/>
        <v>42266.276053240741</v>
      </c>
    </row>
    <row r="3209" spans="1:20" ht="60" x14ac:dyDescent="0.25">
      <c r="A3209">
        <v>3207</v>
      </c>
      <c r="B3209" s="3" t="s">
        <v>6502</v>
      </c>
      <c r="C3209" s="3" t="s">
        <v>6503</v>
      </c>
      <c r="D3209" s="12">
        <v>5500</v>
      </c>
      <c r="E3209" s="12">
        <v>2550</v>
      </c>
      <c r="F3209" t="s">
        <v>357</v>
      </c>
      <c r="G3209" t="s">
        <v>17</v>
      </c>
      <c r="H3209" t="s">
        <v>18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5931</v>
      </c>
      <c r="O3209" s="8">
        <f>E3209/D3209*100</f>
        <v>46.36363636363636</v>
      </c>
      <c r="P3209" s="12">
        <f>E3209/L3209</f>
        <v>70.833333333333329</v>
      </c>
      <c r="Q3209" t="str">
        <f>LEFT(N3209,SEARCH("/",N3209,1)-1)</f>
        <v>theater</v>
      </c>
      <c r="R3209" t="str">
        <f>RIGHT(N3209,LEN(N3209)-SEARCH("/",N3209,1))</f>
        <v>musical</v>
      </c>
      <c r="S3209" s="15">
        <f t="shared" si="100"/>
        <v>42057.277858796297</v>
      </c>
      <c r="T3209" s="15">
        <f t="shared" si="101"/>
        <v>42117.236192129625</v>
      </c>
    </row>
    <row r="3210" spans="1:20" ht="45" x14ac:dyDescent="0.25">
      <c r="A3210">
        <v>3208</v>
      </c>
      <c r="B3210" s="3" t="s">
        <v>6504</v>
      </c>
      <c r="C3210" s="3" t="s">
        <v>6505</v>
      </c>
      <c r="D3210" s="12">
        <v>5000</v>
      </c>
      <c r="E3210" s="12">
        <v>5175</v>
      </c>
      <c r="F3210" t="s">
        <v>16</v>
      </c>
      <c r="G3210" t="s">
        <v>17</v>
      </c>
      <c r="H3210" t="s">
        <v>18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1086</v>
      </c>
      <c r="O3210" s="8">
        <f>E3210/D3210*100</f>
        <v>103.49999999999999</v>
      </c>
      <c r="P3210" s="12">
        <f>E3210/L3210</f>
        <v>63.109756097560975</v>
      </c>
      <c r="Q3210" t="str">
        <f>LEFT(N3210,SEARCH("/",N3210,1)-1)</f>
        <v>theater</v>
      </c>
      <c r="R3210" t="str">
        <f>RIGHT(N3210,LEN(N3210)-SEARCH("/",N3210,1))</f>
        <v>plays</v>
      </c>
      <c r="S3210" s="15">
        <f t="shared" si="100"/>
        <v>41827.605057870373</v>
      </c>
      <c r="T3210" s="15">
        <f t="shared" si="101"/>
        <v>41848.605057870373</v>
      </c>
    </row>
    <row r="3211" spans="1:20" ht="45" x14ac:dyDescent="0.25">
      <c r="A3211">
        <v>3209</v>
      </c>
      <c r="B3211" s="3" t="s">
        <v>6506</v>
      </c>
      <c r="C3211" s="3" t="s">
        <v>6507</v>
      </c>
      <c r="D3211" s="12">
        <v>9500</v>
      </c>
      <c r="E3211" s="12">
        <v>11335.7</v>
      </c>
      <c r="F3211" t="s">
        <v>16</v>
      </c>
      <c r="G3211" t="s">
        <v>17</v>
      </c>
      <c r="H3211" t="s">
        <v>18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1086</v>
      </c>
      <c r="O3211" s="8">
        <f>E3211/D3211*100</f>
        <v>119.32315789473684</v>
      </c>
      <c r="P3211" s="12">
        <f>E3211/L3211</f>
        <v>50.157964601769912</v>
      </c>
      <c r="Q3211" t="str">
        <f>LEFT(N3211,SEARCH("/",N3211,1)-1)</f>
        <v>theater</v>
      </c>
      <c r="R3211" t="str">
        <f>RIGHT(N3211,LEN(N3211)-SEARCH("/",N3211,1))</f>
        <v>plays</v>
      </c>
      <c r="S3211" s="15">
        <f t="shared" si="100"/>
        <v>41778.637245370373</v>
      </c>
      <c r="T3211" s="15">
        <f t="shared" si="101"/>
        <v>41810.958333333336</v>
      </c>
    </row>
    <row r="3212" spans="1:20" ht="60" x14ac:dyDescent="0.25">
      <c r="A3212">
        <v>3210</v>
      </c>
      <c r="B3212" s="3" t="s">
        <v>6508</v>
      </c>
      <c r="C3212" s="3" t="s">
        <v>6509</v>
      </c>
      <c r="D3212" s="12">
        <v>3000</v>
      </c>
      <c r="E3212" s="12">
        <v>3773</v>
      </c>
      <c r="F3212" t="s">
        <v>16</v>
      </c>
      <c r="G3212" t="s">
        <v>17</v>
      </c>
      <c r="H3212" t="s">
        <v>18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1086</v>
      </c>
      <c r="O3212" s="8">
        <f>E3212/D3212*100</f>
        <v>125.76666666666667</v>
      </c>
      <c r="P3212" s="12">
        <f>E3212/L3212</f>
        <v>62.883333333333333</v>
      </c>
      <c r="Q3212" t="str">
        <f>LEFT(N3212,SEARCH("/",N3212,1)-1)</f>
        <v>theater</v>
      </c>
      <c r="R3212" t="str">
        <f>RIGHT(N3212,LEN(N3212)-SEARCH("/",N3212,1))</f>
        <v>plays</v>
      </c>
      <c r="S3212" s="15">
        <f t="shared" si="100"/>
        <v>41013.936562499999</v>
      </c>
      <c r="T3212" s="15">
        <f t="shared" si="101"/>
        <v>41061.165972222225</v>
      </c>
    </row>
    <row r="3213" spans="1:20" ht="60" x14ac:dyDescent="0.25">
      <c r="A3213">
        <v>3211</v>
      </c>
      <c r="B3213" s="3" t="s">
        <v>6510</v>
      </c>
      <c r="C3213" s="3" t="s">
        <v>6511</v>
      </c>
      <c r="D3213" s="12">
        <v>23000</v>
      </c>
      <c r="E3213" s="12">
        <v>27541</v>
      </c>
      <c r="F3213" t="s">
        <v>16</v>
      </c>
      <c r="G3213" t="s">
        <v>17</v>
      </c>
      <c r="H3213" t="s">
        <v>18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1086</v>
      </c>
      <c r="O3213" s="8">
        <f>E3213/D3213*100</f>
        <v>119.74347826086958</v>
      </c>
      <c r="P3213" s="12">
        <f>E3213/L3213</f>
        <v>85.531055900621112</v>
      </c>
      <c r="Q3213" t="str">
        <f>LEFT(N3213,SEARCH("/",N3213,1)-1)</f>
        <v>theater</v>
      </c>
      <c r="R3213" t="str">
        <f>RIGHT(N3213,LEN(N3213)-SEARCH("/",N3213,1))</f>
        <v>plays</v>
      </c>
      <c r="S3213" s="15">
        <f t="shared" si="100"/>
        <v>41834.586574074077</v>
      </c>
      <c r="T3213" s="15">
        <f t="shared" si="101"/>
        <v>41866.083333333336</v>
      </c>
    </row>
    <row r="3214" spans="1:20" ht="30" x14ac:dyDescent="0.25">
      <c r="A3214">
        <v>3212</v>
      </c>
      <c r="B3214" s="3" t="s">
        <v>6512</v>
      </c>
      <c r="C3214" s="3" t="s">
        <v>6513</v>
      </c>
      <c r="D3214" s="12">
        <v>4000</v>
      </c>
      <c r="E3214" s="12">
        <v>5050</v>
      </c>
      <c r="F3214" t="s">
        <v>16</v>
      </c>
      <c r="G3214" t="s">
        <v>17</v>
      </c>
      <c r="H3214" t="s">
        <v>18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1086</v>
      </c>
      <c r="O3214" s="8">
        <f>E3214/D3214*100</f>
        <v>126.25</v>
      </c>
      <c r="P3214" s="12">
        <f>E3214/L3214</f>
        <v>53.723404255319146</v>
      </c>
      <c r="Q3214" t="str">
        <f>LEFT(N3214,SEARCH("/",N3214,1)-1)</f>
        <v>theater</v>
      </c>
      <c r="R3214" t="str">
        <f>RIGHT(N3214,LEN(N3214)-SEARCH("/",N3214,1))</f>
        <v>plays</v>
      </c>
      <c r="S3214" s="15">
        <f t="shared" si="100"/>
        <v>41829.795729166668</v>
      </c>
      <c r="T3214" s="15">
        <f t="shared" si="101"/>
        <v>41859.795729166668</v>
      </c>
    </row>
    <row r="3215" spans="1:20" ht="60" x14ac:dyDescent="0.25">
      <c r="A3215">
        <v>3213</v>
      </c>
      <c r="B3215" s="3" t="s">
        <v>6514</v>
      </c>
      <c r="C3215" s="3" t="s">
        <v>6515</v>
      </c>
      <c r="D3215" s="12">
        <v>6000</v>
      </c>
      <c r="E3215" s="12">
        <v>6007</v>
      </c>
      <c r="F3215" t="s">
        <v>16</v>
      </c>
      <c r="G3215" t="s">
        <v>24</v>
      </c>
      <c r="H3215" t="s">
        <v>25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1086</v>
      </c>
      <c r="O3215" s="8">
        <f>E3215/D3215*100</f>
        <v>100.11666666666667</v>
      </c>
      <c r="P3215" s="12">
        <f>E3215/L3215</f>
        <v>127.80851063829788</v>
      </c>
      <c r="Q3215" t="str">
        <f>LEFT(N3215,SEARCH("/",N3215,1)-1)</f>
        <v>theater</v>
      </c>
      <c r="R3215" t="str">
        <f>RIGHT(N3215,LEN(N3215)-SEARCH("/",N3215,1))</f>
        <v>plays</v>
      </c>
      <c r="S3215" s="15">
        <f t="shared" si="100"/>
        <v>42171.763414351852</v>
      </c>
      <c r="T3215" s="15">
        <f t="shared" si="101"/>
        <v>42211.763414351852</v>
      </c>
    </row>
    <row r="3216" spans="1:20" ht="60" x14ac:dyDescent="0.25">
      <c r="A3216">
        <v>3214</v>
      </c>
      <c r="B3216" s="3" t="s">
        <v>6516</v>
      </c>
      <c r="C3216" s="3" t="s">
        <v>6517</v>
      </c>
      <c r="D3216" s="12">
        <v>12000</v>
      </c>
      <c r="E3216" s="12">
        <v>12256</v>
      </c>
      <c r="F3216" t="s">
        <v>16</v>
      </c>
      <c r="G3216" t="s">
        <v>24</v>
      </c>
      <c r="H3216" t="s">
        <v>25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1086</v>
      </c>
      <c r="O3216" s="8">
        <f>E3216/D3216*100</f>
        <v>102.13333333333334</v>
      </c>
      <c r="P3216" s="12">
        <f>E3216/L3216</f>
        <v>106.57391304347826</v>
      </c>
      <c r="Q3216" t="str">
        <f>LEFT(N3216,SEARCH("/",N3216,1)-1)</f>
        <v>theater</v>
      </c>
      <c r="R3216" t="str">
        <f>RIGHT(N3216,LEN(N3216)-SEARCH("/",N3216,1))</f>
        <v>plays</v>
      </c>
      <c r="S3216" s="15">
        <f t="shared" si="100"/>
        <v>42337.792511574073</v>
      </c>
      <c r="T3216" s="15">
        <f t="shared" si="101"/>
        <v>42374.996527777781</v>
      </c>
    </row>
    <row r="3217" spans="1:20" ht="60" x14ac:dyDescent="0.25">
      <c r="A3217">
        <v>3215</v>
      </c>
      <c r="B3217" s="3" t="s">
        <v>6518</v>
      </c>
      <c r="C3217" s="3" t="s">
        <v>6519</v>
      </c>
      <c r="D3217" s="12">
        <v>35000</v>
      </c>
      <c r="E3217" s="12">
        <v>35123</v>
      </c>
      <c r="F3217" t="s">
        <v>16</v>
      </c>
      <c r="G3217" t="s">
        <v>17</v>
      </c>
      <c r="H3217" t="s">
        <v>18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1086</v>
      </c>
      <c r="O3217" s="8">
        <f>E3217/D3217*100</f>
        <v>100.35142857142858</v>
      </c>
      <c r="P3217" s="12">
        <f>E3217/L3217</f>
        <v>262.11194029850748</v>
      </c>
      <c r="Q3217" t="str">
        <f>LEFT(N3217,SEARCH("/",N3217,1)-1)</f>
        <v>theater</v>
      </c>
      <c r="R3217" t="str">
        <f>RIGHT(N3217,LEN(N3217)-SEARCH("/",N3217,1))</f>
        <v>plays</v>
      </c>
      <c r="S3217" s="15">
        <f t="shared" si="100"/>
        <v>42219.665173611109</v>
      </c>
      <c r="T3217" s="15">
        <f t="shared" si="101"/>
        <v>42257.165972222225</v>
      </c>
    </row>
    <row r="3218" spans="1:20" ht="60" x14ac:dyDescent="0.25">
      <c r="A3218">
        <v>3216</v>
      </c>
      <c r="B3218" s="3" t="s">
        <v>6520</v>
      </c>
      <c r="C3218" s="3" t="s">
        <v>6521</v>
      </c>
      <c r="D3218" s="12">
        <v>2000</v>
      </c>
      <c r="E3218" s="12">
        <v>2001</v>
      </c>
      <c r="F3218" t="s">
        <v>16</v>
      </c>
      <c r="G3218" t="s">
        <v>24</v>
      </c>
      <c r="H3218" t="s">
        <v>25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1086</v>
      </c>
      <c r="O3218" s="8">
        <f>E3218/D3218*100</f>
        <v>100.05</v>
      </c>
      <c r="P3218" s="12">
        <f>E3218/L3218</f>
        <v>57.171428571428571</v>
      </c>
      <c r="Q3218" t="str">
        <f>LEFT(N3218,SEARCH("/",N3218,1)-1)</f>
        <v>theater</v>
      </c>
      <c r="R3218" t="str">
        <f>RIGHT(N3218,LEN(N3218)-SEARCH("/",N3218,1))</f>
        <v>plays</v>
      </c>
      <c r="S3218" s="15">
        <f t="shared" si="100"/>
        <v>42165.462627314817</v>
      </c>
      <c r="T3218" s="15">
        <f t="shared" si="101"/>
        <v>42196.604166666672</v>
      </c>
    </row>
    <row r="3219" spans="1:20" ht="45" x14ac:dyDescent="0.25">
      <c r="A3219">
        <v>3217</v>
      </c>
      <c r="B3219" s="3" t="s">
        <v>6522</v>
      </c>
      <c r="C3219" s="3" t="s">
        <v>6523</v>
      </c>
      <c r="D3219" s="12">
        <v>4500</v>
      </c>
      <c r="E3219" s="12">
        <v>5221</v>
      </c>
      <c r="F3219" t="s">
        <v>16</v>
      </c>
      <c r="G3219" t="s">
        <v>17</v>
      </c>
      <c r="H3219" t="s">
        <v>18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1086</v>
      </c>
      <c r="O3219" s="8">
        <f>E3219/D3219*100</f>
        <v>116.02222222222223</v>
      </c>
      <c r="P3219" s="12">
        <f>E3219/L3219</f>
        <v>50.20192307692308</v>
      </c>
      <c r="Q3219" t="str">
        <f>LEFT(N3219,SEARCH("/",N3219,1)-1)</f>
        <v>theater</v>
      </c>
      <c r="R3219" t="str">
        <f>RIGHT(N3219,LEN(N3219)-SEARCH("/",N3219,1))</f>
        <v>plays</v>
      </c>
      <c r="S3219" s="15">
        <f t="shared" si="100"/>
        <v>42648.546111111107</v>
      </c>
      <c r="T3219" s="15">
        <f t="shared" si="101"/>
        <v>42678.546111111107</v>
      </c>
    </row>
    <row r="3220" spans="1:20" ht="60" x14ac:dyDescent="0.25">
      <c r="A3220">
        <v>3218</v>
      </c>
      <c r="B3220" s="3" t="s">
        <v>6524</v>
      </c>
      <c r="C3220" s="3" t="s">
        <v>6525</v>
      </c>
      <c r="D3220" s="12">
        <v>12000</v>
      </c>
      <c r="E3220" s="12">
        <v>12252</v>
      </c>
      <c r="F3220" t="s">
        <v>16</v>
      </c>
      <c r="G3220" t="s">
        <v>24</v>
      </c>
      <c r="H3220" t="s">
        <v>25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1086</v>
      </c>
      <c r="O3220" s="8">
        <f>E3220/D3220*100</f>
        <v>102.1</v>
      </c>
      <c r="P3220" s="12">
        <f>E3220/L3220</f>
        <v>66.586956521739125</v>
      </c>
      <c r="Q3220" t="str">
        <f>LEFT(N3220,SEARCH("/",N3220,1)-1)</f>
        <v>theater</v>
      </c>
      <c r="R3220" t="str">
        <f>RIGHT(N3220,LEN(N3220)-SEARCH("/",N3220,1))</f>
        <v>plays</v>
      </c>
      <c r="S3220" s="15">
        <f t="shared" si="100"/>
        <v>41971.002152777779</v>
      </c>
      <c r="T3220" s="15">
        <f t="shared" si="101"/>
        <v>42004</v>
      </c>
    </row>
    <row r="3221" spans="1:20" ht="45" x14ac:dyDescent="0.25">
      <c r="A3221">
        <v>3219</v>
      </c>
      <c r="B3221" s="3" t="s">
        <v>6526</v>
      </c>
      <c r="C3221" s="3" t="s">
        <v>6527</v>
      </c>
      <c r="D3221" s="12">
        <v>20000</v>
      </c>
      <c r="E3221" s="12">
        <v>20022</v>
      </c>
      <c r="F3221" t="s">
        <v>16</v>
      </c>
      <c r="G3221" t="s">
        <v>17</v>
      </c>
      <c r="H3221" t="s">
        <v>18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1086</v>
      </c>
      <c r="O3221" s="8">
        <f>E3221/D3221*100</f>
        <v>100.11000000000001</v>
      </c>
      <c r="P3221" s="12">
        <f>E3221/L3221</f>
        <v>168.25210084033614</v>
      </c>
      <c r="Q3221" t="str">
        <f>LEFT(N3221,SEARCH("/",N3221,1)-1)</f>
        <v>theater</v>
      </c>
      <c r="R3221" t="str">
        <f>RIGHT(N3221,LEN(N3221)-SEARCH("/",N3221,1))</f>
        <v>plays</v>
      </c>
      <c r="S3221" s="15">
        <f t="shared" si="100"/>
        <v>42050.983182870375</v>
      </c>
      <c r="T3221" s="15">
        <f t="shared" si="101"/>
        <v>42085.941516203704</v>
      </c>
    </row>
    <row r="3222" spans="1:20" ht="30" x14ac:dyDescent="0.25">
      <c r="A3222">
        <v>3220</v>
      </c>
      <c r="B3222" s="3" t="s">
        <v>6528</v>
      </c>
      <c r="C3222" s="3" t="s">
        <v>6529</v>
      </c>
      <c r="D3222" s="12">
        <v>15000</v>
      </c>
      <c r="E3222" s="12">
        <v>15126</v>
      </c>
      <c r="F3222" t="s">
        <v>16</v>
      </c>
      <c r="G3222" t="s">
        <v>17</v>
      </c>
      <c r="H3222" t="s">
        <v>18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1086</v>
      </c>
      <c r="O3222" s="8">
        <f>E3222/D3222*100</f>
        <v>100.84</v>
      </c>
      <c r="P3222" s="12">
        <f>E3222/L3222</f>
        <v>256.37288135593218</v>
      </c>
      <c r="Q3222" t="str">
        <f>LEFT(N3222,SEARCH("/",N3222,1)-1)</f>
        <v>theater</v>
      </c>
      <c r="R3222" t="str">
        <f>RIGHT(N3222,LEN(N3222)-SEARCH("/",N3222,1))</f>
        <v>plays</v>
      </c>
      <c r="S3222" s="15">
        <f t="shared" si="100"/>
        <v>42772.833379629628</v>
      </c>
      <c r="T3222" s="15">
        <f t="shared" si="101"/>
        <v>42806.875</v>
      </c>
    </row>
    <row r="3223" spans="1:20" ht="60" x14ac:dyDescent="0.25">
      <c r="A3223">
        <v>3221</v>
      </c>
      <c r="B3223" s="3" t="s">
        <v>6530</v>
      </c>
      <c r="C3223" s="3" t="s">
        <v>6531</v>
      </c>
      <c r="D3223" s="12">
        <v>4000</v>
      </c>
      <c r="E3223" s="12">
        <v>4137</v>
      </c>
      <c r="F3223" t="s">
        <v>16</v>
      </c>
      <c r="G3223" t="s">
        <v>24</v>
      </c>
      <c r="H3223" t="s">
        <v>25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1086</v>
      </c>
      <c r="O3223" s="8">
        <f>E3223/D3223*100</f>
        <v>103.42499999999998</v>
      </c>
      <c r="P3223" s="12">
        <f>E3223/L3223</f>
        <v>36.610619469026545</v>
      </c>
      <c r="Q3223" t="str">
        <f>LEFT(N3223,SEARCH("/",N3223,1)-1)</f>
        <v>theater</v>
      </c>
      <c r="R3223" t="str">
        <f>RIGHT(N3223,LEN(N3223)-SEARCH("/",N3223,1))</f>
        <v>plays</v>
      </c>
      <c r="S3223" s="15">
        <f t="shared" si="100"/>
        <v>42155.696793981479</v>
      </c>
      <c r="T3223" s="15">
        <f t="shared" si="101"/>
        <v>42190.696793981479</v>
      </c>
    </row>
    <row r="3224" spans="1:20" ht="45" x14ac:dyDescent="0.25">
      <c r="A3224">
        <v>3222</v>
      </c>
      <c r="B3224" s="3" t="s">
        <v>6532</v>
      </c>
      <c r="C3224" s="3" t="s">
        <v>6533</v>
      </c>
      <c r="D3224" s="12">
        <v>2500</v>
      </c>
      <c r="E3224" s="12">
        <v>3120</v>
      </c>
      <c r="F3224" t="s">
        <v>16</v>
      </c>
      <c r="G3224" t="s">
        <v>17</v>
      </c>
      <c r="H3224" t="s">
        <v>18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1086</v>
      </c>
      <c r="O3224" s="8">
        <f>E3224/D3224*100</f>
        <v>124.8</v>
      </c>
      <c r="P3224" s="12">
        <f>E3224/L3224</f>
        <v>37.142857142857146</v>
      </c>
      <c r="Q3224" t="str">
        <f>LEFT(N3224,SEARCH("/",N3224,1)-1)</f>
        <v>theater</v>
      </c>
      <c r="R3224" t="str">
        <f>RIGHT(N3224,LEN(N3224)-SEARCH("/",N3224,1))</f>
        <v>plays</v>
      </c>
      <c r="S3224" s="15">
        <f t="shared" si="100"/>
        <v>42270.582141203704</v>
      </c>
      <c r="T3224" s="15">
        <f t="shared" si="101"/>
        <v>42301.895138888889</v>
      </c>
    </row>
    <row r="3225" spans="1:20" ht="30" x14ac:dyDescent="0.25">
      <c r="A3225">
        <v>3223</v>
      </c>
      <c r="B3225" s="3" t="s">
        <v>6534</v>
      </c>
      <c r="C3225" s="3" t="s">
        <v>6535</v>
      </c>
      <c r="D3225" s="12">
        <v>3100</v>
      </c>
      <c r="E3225" s="12">
        <v>3395</v>
      </c>
      <c r="F3225" t="s">
        <v>16</v>
      </c>
      <c r="G3225" t="s">
        <v>17</v>
      </c>
      <c r="H3225" t="s">
        <v>18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1086</v>
      </c>
      <c r="O3225" s="8">
        <f>E3225/D3225*100</f>
        <v>109.51612903225806</v>
      </c>
      <c r="P3225" s="12">
        <f>E3225/L3225</f>
        <v>45.878378378378379</v>
      </c>
      <c r="Q3225" t="str">
        <f>LEFT(N3225,SEARCH("/",N3225,1)-1)</f>
        <v>theater</v>
      </c>
      <c r="R3225" t="str">
        <f>RIGHT(N3225,LEN(N3225)-SEARCH("/",N3225,1))</f>
        <v>plays</v>
      </c>
      <c r="S3225" s="15">
        <f t="shared" si="100"/>
        <v>42206.835370370376</v>
      </c>
      <c r="T3225" s="15">
        <f t="shared" si="101"/>
        <v>42236.835370370376</v>
      </c>
    </row>
    <row r="3226" spans="1:20" ht="60" x14ac:dyDescent="0.25">
      <c r="A3226">
        <v>3224</v>
      </c>
      <c r="B3226" s="3" t="s">
        <v>6536</v>
      </c>
      <c r="C3226" s="3" t="s">
        <v>6537</v>
      </c>
      <c r="D3226" s="12">
        <v>30000</v>
      </c>
      <c r="E3226" s="12">
        <v>30610</v>
      </c>
      <c r="F3226" t="s">
        <v>16</v>
      </c>
      <c r="G3226" t="s">
        <v>17</v>
      </c>
      <c r="H3226" t="s">
        <v>18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1086</v>
      </c>
      <c r="O3226" s="8">
        <f>E3226/D3226*100</f>
        <v>102.03333333333333</v>
      </c>
      <c r="P3226" s="12">
        <f>E3226/L3226</f>
        <v>141.71296296296296</v>
      </c>
      <c r="Q3226" t="str">
        <f>LEFT(N3226,SEARCH("/",N3226,1)-1)</f>
        <v>theater</v>
      </c>
      <c r="R3226" t="str">
        <f>RIGHT(N3226,LEN(N3226)-SEARCH("/",N3226,1))</f>
        <v>plays</v>
      </c>
      <c r="S3226" s="15">
        <f t="shared" si="100"/>
        <v>42697.850844907407</v>
      </c>
      <c r="T3226" s="15">
        <f t="shared" si="101"/>
        <v>42745.208333333328</v>
      </c>
    </row>
    <row r="3227" spans="1:20" ht="45" x14ac:dyDescent="0.25">
      <c r="A3227">
        <v>3225</v>
      </c>
      <c r="B3227" s="3" t="s">
        <v>6538</v>
      </c>
      <c r="C3227" s="3" t="s">
        <v>6539</v>
      </c>
      <c r="D3227" s="12">
        <v>2000</v>
      </c>
      <c r="E3227" s="12">
        <v>2047</v>
      </c>
      <c r="F3227" t="s">
        <v>16</v>
      </c>
      <c r="G3227" t="s">
        <v>17</v>
      </c>
      <c r="H3227" t="s">
        <v>18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1086</v>
      </c>
      <c r="O3227" s="8">
        <f>E3227/D3227*100</f>
        <v>102.35000000000001</v>
      </c>
      <c r="P3227" s="12">
        <f>E3227/L3227</f>
        <v>52.487179487179489</v>
      </c>
      <c r="Q3227" t="str">
        <f>LEFT(N3227,SEARCH("/",N3227,1)-1)</f>
        <v>theater</v>
      </c>
      <c r="R3227" t="str">
        <f>RIGHT(N3227,LEN(N3227)-SEARCH("/",N3227,1))</f>
        <v>plays</v>
      </c>
      <c r="S3227" s="15">
        <f t="shared" si="100"/>
        <v>42503.559467592597</v>
      </c>
      <c r="T3227" s="15">
        <f t="shared" si="101"/>
        <v>42524.875</v>
      </c>
    </row>
    <row r="3228" spans="1:20" ht="45" x14ac:dyDescent="0.25">
      <c r="A3228">
        <v>3226</v>
      </c>
      <c r="B3228" s="3" t="s">
        <v>6540</v>
      </c>
      <c r="C3228" s="3" t="s">
        <v>6541</v>
      </c>
      <c r="D3228" s="12">
        <v>1200</v>
      </c>
      <c r="E3228" s="12">
        <v>1250</v>
      </c>
      <c r="F3228" t="s">
        <v>16</v>
      </c>
      <c r="G3228" t="s">
        <v>24</v>
      </c>
      <c r="H3228" t="s">
        <v>25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1086</v>
      </c>
      <c r="O3228" s="8">
        <f>E3228/D3228*100</f>
        <v>104.16666666666667</v>
      </c>
      <c r="P3228" s="12">
        <f>E3228/L3228</f>
        <v>59.523809523809526</v>
      </c>
      <c r="Q3228" t="str">
        <f>LEFT(N3228,SEARCH("/",N3228,1)-1)</f>
        <v>theater</v>
      </c>
      <c r="R3228" t="str">
        <f>RIGHT(N3228,LEN(N3228)-SEARCH("/",N3228,1))</f>
        <v>plays</v>
      </c>
      <c r="S3228" s="15">
        <f t="shared" si="100"/>
        <v>42277.583472222221</v>
      </c>
      <c r="T3228" s="15">
        <f t="shared" si="101"/>
        <v>42307.583472222221</v>
      </c>
    </row>
    <row r="3229" spans="1:20" ht="60" x14ac:dyDescent="0.25">
      <c r="A3229">
        <v>3227</v>
      </c>
      <c r="B3229" s="3" t="s">
        <v>6542</v>
      </c>
      <c r="C3229" s="3" t="s">
        <v>6543</v>
      </c>
      <c r="D3229" s="12">
        <v>1200</v>
      </c>
      <c r="E3229" s="12">
        <v>1500</v>
      </c>
      <c r="F3229" t="s">
        <v>16</v>
      </c>
      <c r="G3229" t="s">
        <v>24</v>
      </c>
      <c r="H3229" t="s">
        <v>25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1086</v>
      </c>
      <c r="O3229" s="8">
        <f>E3229/D3229*100</f>
        <v>125</v>
      </c>
      <c r="P3229" s="12">
        <f>E3229/L3229</f>
        <v>50</v>
      </c>
      <c r="Q3229" t="str">
        <f>LEFT(N3229,SEARCH("/",N3229,1)-1)</f>
        <v>theater</v>
      </c>
      <c r="R3229" t="str">
        <f>RIGHT(N3229,LEN(N3229)-SEARCH("/",N3229,1))</f>
        <v>plays</v>
      </c>
      <c r="S3229" s="15">
        <f t="shared" si="100"/>
        <v>42722.882361111115</v>
      </c>
      <c r="T3229" s="15">
        <f t="shared" si="101"/>
        <v>42752.882361111115</v>
      </c>
    </row>
    <row r="3230" spans="1:20" ht="30" x14ac:dyDescent="0.25">
      <c r="A3230">
        <v>3228</v>
      </c>
      <c r="B3230" s="3" t="s">
        <v>6544</v>
      </c>
      <c r="C3230" s="3" t="s">
        <v>6545</v>
      </c>
      <c r="D3230" s="12">
        <v>7000</v>
      </c>
      <c r="E3230" s="12">
        <v>7164</v>
      </c>
      <c r="F3230" t="s">
        <v>16</v>
      </c>
      <c r="G3230" t="s">
        <v>17</v>
      </c>
      <c r="H3230" t="s">
        <v>18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1086</v>
      </c>
      <c r="O3230" s="8">
        <f>E3230/D3230*100</f>
        <v>102.34285714285714</v>
      </c>
      <c r="P3230" s="12">
        <f>E3230/L3230</f>
        <v>193.62162162162161</v>
      </c>
      <c r="Q3230" t="str">
        <f>LEFT(N3230,SEARCH("/",N3230,1)-1)</f>
        <v>theater</v>
      </c>
      <c r="R3230" t="str">
        <f>RIGHT(N3230,LEN(N3230)-SEARCH("/",N3230,1))</f>
        <v>plays</v>
      </c>
      <c r="S3230" s="15">
        <f t="shared" si="100"/>
        <v>42323.70930555556</v>
      </c>
      <c r="T3230" s="15">
        <f t="shared" si="101"/>
        <v>42355.207638888889</v>
      </c>
    </row>
    <row r="3231" spans="1:20" ht="45" x14ac:dyDescent="0.25">
      <c r="A3231">
        <v>3229</v>
      </c>
      <c r="B3231" s="3" t="s">
        <v>6546</v>
      </c>
      <c r="C3231" s="3" t="s">
        <v>6547</v>
      </c>
      <c r="D3231" s="12">
        <v>20000</v>
      </c>
      <c r="E3231" s="12">
        <v>21573</v>
      </c>
      <c r="F3231" t="s">
        <v>16</v>
      </c>
      <c r="G3231" t="s">
        <v>17</v>
      </c>
      <c r="H3231" t="s">
        <v>18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1086</v>
      </c>
      <c r="O3231" s="8">
        <f>E3231/D3231*100</f>
        <v>107.86500000000001</v>
      </c>
      <c r="P3231" s="12">
        <f>E3231/L3231</f>
        <v>106.79702970297029</v>
      </c>
      <c r="Q3231" t="str">
        <f>LEFT(N3231,SEARCH("/",N3231,1)-1)</f>
        <v>theater</v>
      </c>
      <c r="R3231" t="str">
        <f>RIGHT(N3231,LEN(N3231)-SEARCH("/",N3231,1))</f>
        <v>plays</v>
      </c>
      <c r="S3231" s="15">
        <f t="shared" si="100"/>
        <v>41933.291643518518</v>
      </c>
      <c r="T3231" s="15">
        <f t="shared" si="101"/>
        <v>41963.333310185189</v>
      </c>
    </row>
    <row r="3232" spans="1:20" ht="60" x14ac:dyDescent="0.25">
      <c r="A3232">
        <v>3230</v>
      </c>
      <c r="B3232" s="3" t="s">
        <v>6548</v>
      </c>
      <c r="C3232" s="3" t="s">
        <v>6549</v>
      </c>
      <c r="D3232" s="12">
        <v>2600</v>
      </c>
      <c r="E3232" s="12">
        <v>2857</v>
      </c>
      <c r="F3232" t="s">
        <v>16</v>
      </c>
      <c r="G3232" t="s">
        <v>17</v>
      </c>
      <c r="H3232" t="s">
        <v>18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1086</v>
      </c>
      <c r="O3232" s="8">
        <f>E3232/D3232*100</f>
        <v>109.88461538461539</v>
      </c>
      <c r="P3232" s="12">
        <f>E3232/L3232</f>
        <v>77.21621621621621</v>
      </c>
      <c r="Q3232" t="str">
        <f>LEFT(N3232,SEARCH("/",N3232,1)-1)</f>
        <v>theater</v>
      </c>
      <c r="R3232" t="str">
        <f>RIGHT(N3232,LEN(N3232)-SEARCH("/",N3232,1))</f>
        <v>plays</v>
      </c>
      <c r="S3232" s="15">
        <f t="shared" si="100"/>
        <v>41898.168125000004</v>
      </c>
      <c r="T3232" s="15">
        <f t="shared" si="101"/>
        <v>41913.165972222225</v>
      </c>
    </row>
    <row r="3233" spans="1:20" ht="45" x14ac:dyDescent="0.25">
      <c r="A3233">
        <v>3231</v>
      </c>
      <c r="B3233" s="3" t="s">
        <v>6550</v>
      </c>
      <c r="C3233" s="3" t="s">
        <v>6551</v>
      </c>
      <c r="D3233" s="12">
        <v>1000</v>
      </c>
      <c r="E3233" s="12">
        <v>1610</v>
      </c>
      <c r="F3233" t="s">
        <v>16</v>
      </c>
      <c r="G3233" t="s">
        <v>17</v>
      </c>
      <c r="H3233" t="s">
        <v>18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1086</v>
      </c>
      <c r="O3233" s="8">
        <f>E3233/D3233*100</f>
        <v>161</v>
      </c>
      <c r="P3233" s="12">
        <f>E3233/L3233</f>
        <v>57.5</v>
      </c>
      <c r="Q3233" t="str">
        <f>LEFT(N3233,SEARCH("/",N3233,1)-1)</f>
        <v>theater</v>
      </c>
      <c r="R3233" t="str">
        <f>RIGHT(N3233,LEN(N3233)-SEARCH("/",N3233,1))</f>
        <v>plays</v>
      </c>
      <c r="S3233" s="15">
        <f t="shared" si="100"/>
        <v>42446.943831018521</v>
      </c>
      <c r="T3233" s="15">
        <f t="shared" si="101"/>
        <v>42476.943831018521</v>
      </c>
    </row>
    <row r="3234" spans="1:20" ht="45" x14ac:dyDescent="0.25">
      <c r="A3234">
        <v>3232</v>
      </c>
      <c r="B3234" s="3" t="s">
        <v>6552</v>
      </c>
      <c r="C3234" s="3" t="s">
        <v>6553</v>
      </c>
      <c r="D3234" s="12">
        <v>1000</v>
      </c>
      <c r="E3234" s="12">
        <v>1312</v>
      </c>
      <c r="F3234" t="s">
        <v>16</v>
      </c>
      <c r="G3234" t="s">
        <v>17</v>
      </c>
      <c r="H3234" t="s">
        <v>18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1086</v>
      </c>
      <c r="O3234" s="8">
        <f>E3234/D3234*100</f>
        <v>131.20000000000002</v>
      </c>
      <c r="P3234" s="12">
        <f>E3234/L3234</f>
        <v>50.46153846153846</v>
      </c>
      <c r="Q3234" t="str">
        <f>LEFT(N3234,SEARCH("/",N3234,1)-1)</f>
        <v>theater</v>
      </c>
      <c r="R3234" t="str">
        <f>RIGHT(N3234,LEN(N3234)-SEARCH("/",N3234,1))</f>
        <v>plays</v>
      </c>
      <c r="S3234" s="15">
        <f t="shared" si="100"/>
        <v>42463.81385416667</v>
      </c>
      <c r="T3234" s="15">
        <f t="shared" si="101"/>
        <v>42494.165972222225</v>
      </c>
    </row>
    <row r="3235" spans="1:20" ht="45" x14ac:dyDescent="0.25">
      <c r="A3235">
        <v>3233</v>
      </c>
      <c r="B3235" s="3" t="s">
        <v>6554</v>
      </c>
      <c r="C3235" s="3" t="s">
        <v>6555</v>
      </c>
      <c r="D3235" s="12">
        <v>5000</v>
      </c>
      <c r="E3235" s="12">
        <v>5940</v>
      </c>
      <c r="F3235" t="s">
        <v>16</v>
      </c>
      <c r="G3235" t="s">
        <v>17</v>
      </c>
      <c r="H3235" t="s">
        <v>18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1086</v>
      </c>
      <c r="O3235" s="8">
        <f>E3235/D3235*100</f>
        <v>118.8</v>
      </c>
      <c r="P3235" s="12">
        <f>E3235/L3235</f>
        <v>97.377049180327873</v>
      </c>
      <c r="Q3235" t="str">
        <f>LEFT(N3235,SEARCH("/",N3235,1)-1)</f>
        <v>theater</v>
      </c>
      <c r="R3235" t="str">
        <f>RIGHT(N3235,LEN(N3235)-SEARCH("/",N3235,1))</f>
        <v>plays</v>
      </c>
      <c r="S3235" s="15">
        <f t="shared" si="100"/>
        <v>42766.805034722223</v>
      </c>
      <c r="T3235" s="15">
        <f t="shared" si="101"/>
        <v>42796.805034722223</v>
      </c>
    </row>
    <row r="3236" spans="1:20" ht="60" x14ac:dyDescent="0.25">
      <c r="A3236">
        <v>3234</v>
      </c>
      <c r="B3236" s="3" t="s">
        <v>6556</v>
      </c>
      <c r="C3236" s="3" t="s">
        <v>6557</v>
      </c>
      <c r="D3236" s="12">
        <v>4000</v>
      </c>
      <c r="E3236" s="12">
        <v>4015.71</v>
      </c>
      <c r="F3236" t="s">
        <v>16</v>
      </c>
      <c r="G3236" t="s">
        <v>24</v>
      </c>
      <c r="H3236" t="s">
        <v>25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1086</v>
      </c>
      <c r="O3236" s="8">
        <f>E3236/D3236*100</f>
        <v>100.39275000000001</v>
      </c>
      <c r="P3236" s="12">
        <f>E3236/L3236</f>
        <v>34.91921739130435</v>
      </c>
      <c r="Q3236" t="str">
        <f>LEFT(N3236,SEARCH("/",N3236,1)-1)</f>
        <v>theater</v>
      </c>
      <c r="R3236" t="str">
        <f>RIGHT(N3236,LEN(N3236)-SEARCH("/",N3236,1))</f>
        <v>plays</v>
      </c>
      <c r="S3236" s="15">
        <f t="shared" si="100"/>
        <v>42734.789444444439</v>
      </c>
      <c r="T3236" s="15">
        <f t="shared" si="101"/>
        <v>42767.979861111111</v>
      </c>
    </row>
    <row r="3237" spans="1:20" ht="60" x14ac:dyDescent="0.25">
      <c r="A3237">
        <v>3235</v>
      </c>
      <c r="B3237" s="3" t="s">
        <v>6558</v>
      </c>
      <c r="C3237" s="3" t="s">
        <v>6559</v>
      </c>
      <c r="D3237" s="12">
        <v>15000</v>
      </c>
      <c r="E3237" s="12">
        <v>15481</v>
      </c>
      <c r="F3237" t="s">
        <v>16</v>
      </c>
      <c r="G3237" t="s">
        <v>17</v>
      </c>
      <c r="H3237" t="s">
        <v>18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1086</v>
      </c>
      <c r="O3237" s="8">
        <f>E3237/D3237*100</f>
        <v>103.20666666666666</v>
      </c>
      <c r="P3237" s="12">
        <f>E3237/L3237</f>
        <v>85.530386740331494</v>
      </c>
      <c r="Q3237" t="str">
        <f>LEFT(N3237,SEARCH("/",N3237,1)-1)</f>
        <v>theater</v>
      </c>
      <c r="R3237" t="str">
        <f>RIGHT(N3237,LEN(N3237)-SEARCH("/",N3237,1))</f>
        <v>plays</v>
      </c>
      <c r="S3237" s="15">
        <f t="shared" si="100"/>
        <v>42522.347812499997</v>
      </c>
      <c r="T3237" s="15">
        <f t="shared" si="101"/>
        <v>42552.347812499997</v>
      </c>
    </row>
    <row r="3238" spans="1:20" ht="60" x14ac:dyDescent="0.25">
      <c r="A3238">
        <v>3236</v>
      </c>
      <c r="B3238" s="3" t="s">
        <v>6560</v>
      </c>
      <c r="C3238" s="3" t="s">
        <v>6561</v>
      </c>
      <c r="D3238" s="12">
        <v>20000</v>
      </c>
      <c r="E3238" s="12">
        <v>20120</v>
      </c>
      <c r="F3238" t="s">
        <v>16</v>
      </c>
      <c r="G3238" t="s">
        <v>17</v>
      </c>
      <c r="H3238" t="s">
        <v>18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1086</v>
      </c>
      <c r="O3238" s="8">
        <f>E3238/D3238*100</f>
        <v>100.6</v>
      </c>
      <c r="P3238" s="12">
        <f>E3238/L3238</f>
        <v>182.90909090909091</v>
      </c>
      <c r="Q3238" t="str">
        <f>LEFT(N3238,SEARCH("/",N3238,1)-1)</f>
        <v>theater</v>
      </c>
      <c r="R3238" t="str">
        <f>RIGHT(N3238,LEN(N3238)-SEARCH("/",N3238,1))</f>
        <v>plays</v>
      </c>
      <c r="S3238" s="15">
        <f t="shared" si="100"/>
        <v>42702.917048611111</v>
      </c>
      <c r="T3238" s="15">
        <f t="shared" si="101"/>
        <v>42732.917048611111</v>
      </c>
    </row>
    <row r="3239" spans="1:20" ht="30" x14ac:dyDescent="0.25">
      <c r="A3239">
        <v>3237</v>
      </c>
      <c r="B3239" s="3" t="s">
        <v>6562</v>
      </c>
      <c r="C3239" s="3" t="s">
        <v>6563</v>
      </c>
      <c r="D3239" s="12">
        <v>35000</v>
      </c>
      <c r="E3239" s="12">
        <v>35275.64</v>
      </c>
      <c r="F3239" t="s">
        <v>16</v>
      </c>
      <c r="G3239" t="s">
        <v>17</v>
      </c>
      <c r="H3239" t="s">
        <v>18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1086</v>
      </c>
      <c r="O3239" s="8">
        <f>E3239/D3239*100</f>
        <v>100.78754285714287</v>
      </c>
      <c r="P3239" s="12">
        <f>E3239/L3239</f>
        <v>131.13620817843866</v>
      </c>
      <c r="Q3239" t="str">
        <f>LEFT(N3239,SEARCH("/",N3239,1)-1)</f>
        <v>theater</v>
      </c>
      <c r="R3239" t="str">
        <f>RIGHT(N3239,LEN(N3239)-SEARCH("/",N3239,1))</f>
        <v>plays</v>
      </c>
      <c r="S3239" s="15">
        <f t="shared" si="100"/>
        <v>42252.474351851852</v>
      </c>
      <c r="T3239" s="15">
        <f t="shared" si="101"/>
        <v>42276.165972222225</v>
      </c>
    </row>
    <row r="3240" spans="1:20" ht="60" x14ac:dyDescent="0.25">
      <c r="A3240">
        <v>3238</v>
      </c>
      <c r="B3240" s="3" t="s">
        <v>6564</v>
      </c>
      <c r="C3240" s="3" t="s">
        <v>6565</v>
      </c>
      <c r="D3240" s="12">
        <v>2800</v>
      </c>
      <c r="E3240" s="12">
        <v>3145</v>
      </c>
      <c r="F3240" t="s">
        <v>16</v>
      </c>
      <c r="G3240" t="s">
        <v>24</v>
      </c>
      <c r="H3240" t="s">
        <v>25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1086</v>
      </c>
      <c r="O3240" s="8">
        <f>E3240/D3240*100</f>
        <v>112.32142857142857</v>
      </c>
      <c r="P3240" s="12">
        <f>E3240/L3240</f>
        <v>39.810126582278478</v>
      </c>
      <c r="Q3240" t="str">
        <f>LEFT(N3240,SEARCH("/",N3240,1)-1)</f>
        <v>theater</v>
      </c>
      <c r="R3240" t="str">
        <f>RIGHT(N3240,LEN(N3240)-SEARCH("/",N3240,1))</f>
        <v>plays</v>
      </c>
      <c r="S3240" s="15">
        <f t="shared" si="100"/>
        <v>42156.510393518518</v>
      </c>
      <c r="T3240" s="15">
        <f t="shared" si="101"/>
        <v>42186.510393518518</v>
      </c>
    </row>
    <row r="3241" spans="1:20" ht="60" x14ac:dyDescent="0.25">
      <c r="A3241">
        <v>3239</v>
      </c>
      <c r="B3241" s="3" t="s">
        <v>6566</v>
      </c>
      <c r="C3241" s="3" t="s">
        <v>6567</v>
      </c>
      <c r="D3241" s="12">
        <v>5862</v>
      </c>
      <c r="E3241" s="12">
        <v>6208.98</v>
      </c>
      <c r="F3241" t="s">
        <v>16</v>
      </c>
      <c r="G3241" t="s">
        <v>24</v>
      </c>
      <c r="H3241" t="s">
        <v>25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1086</v>
      </c>
      <c r="O3241" s="8">
        <f>E3241/D3241*100</f>
        <v>105.91914022517912</v>
      </c>
      <c r="P3241" s="12">
        <f>E3241/L3241</f>
        <v>59.701730769230764</v>
      </c>
      <c r="Q3241" t="str">
        <f>LEFT(N3241,SEARCH("/",N3241,1)-1)</f>
        <v>theater</v>
      </c>
      <c r="R3241" t="str">
        <f>RIGHT(N3241,LEN(N3241)-SEARCH("/",N3241,1))</f>
        <v>plays</v>
      </c>
      <c r="S3241" s="15">
        <f t="shared" si="100"/>
        <v>42278.089039351849</v>
      </c>
      <c r="T3241" s="15">
        <f t="shared" si="101"/>
        <v>42302.999305555553</v>
      </c>
    </row>
    <row r="3242" spans="1:20" ht="60" x14ac:dyDescent="0.25">
      <c r="A3242">
        <v>3240</v>
      </c>
      <c r="B3242" s="3" t="s">
        <v>6568</v>
      </c>
      <c r="C3242" s="3" t="s">
        <v>6569</v>
      </c>
      <c r="D3242" s="12">
        <v>3000</v>
      </c>
      <c r="E3242" s="12">
        <v>3017</v>
      </c>
      <c r="F3242" t="s">
        <v>16</v>
      </c>
      <c r="G3242" t="s">
        <v>24</v>
      </c>
      <c r="H3242" t="s">
        <v>25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1086</v>
      </c>
      <c r="O3242" s="8">
        <f>E3242/D3242*100</f>
        <v>100.56666666666668</v>
      </c>
      <c r="P3242" s="12">
        <f>E3242/L3242</f>
        <v>88.735294117647058</v>
      </c>
      <c r="Q3242" t="str">
        <f>LEFT(N3242,SEARCH("/",N3242,1)-1)</f>
        <v>theater</v>
      </c>
      <c r="R3242" t="str">
        <f>RIGHT(N3242,LEN(N3242)-SEARCH("/",N3242,1))</f>
        <v>plays</v>
      </c>
      <c r="S3242" s="15">
        <f t="shared" si="100"/>
        <v>42754.693842592591</v>
      </c>
      <c r="T3242" s="15">
        <f t="shared" si="101"/>
        <v>42782.958333333328</v>
      </c>
    </row>
    <row r="3243" spans="1:20" ht="60" x14ac:dyDescent="0.25">
      <c r="A3243">
        <v>3241</v>
      </c>
      <c r="B3243" s="3" t="s">
        <v>6570</v>
      </c>
      <c r="C3243" s="3" t="s">
        <v>6571</v>
      </c>
      <c r="D3243" s="12">
        <v>8500</v>
      </c>
      <c r="E3243" s="12">
        <v>9801</v>
      </c>
      <c r="F3243" t="s">
        <v>16</v>
      </c>
      <c r="G3243" t="s">
        <v>17</v>
      </c>
      <c r="H3243" t="s">
        <v>18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1086</v>
      </c>
      <c r="O3243" s="8">
        <f>E3243/D3243*100</f>
        <v>115.30588235294117</v>
      </c>
      <c r="P3243" s="12">
        <f>E3243/L3243</f>
        <v>58.688622754491021</v>
      </c>
      <c r="Q3243" t="str">
        <f>LEFT(N3243,SEARCH("/",N3243,1)-1)</f>
        <v>theater</v>
      </c>
      <c r="R3243" t="str">
        <f>RIGHT(N3243,LEN(N3243)-SEARCH("/",N3243,1))</f>
        <v>plays</v>
      </c>
      <c r="S3243" s="15">
        <f t="shared" si="100"/>
        <v>41893.324884259258</v>
      </c>
      <c r="T3243" s="15">
        <f t="shared" si="101"/>
        <v>41926.290972222225</v>
      </c>
    </row>
    <row r="3244" spans="1:20" ht="45" x14ac:dyDescent="0.25">
      <c r="A3244">
        <v>3242</v>
      </c>
      <c r="B3244" s="3" t="s">
        <v>6572</v>
      </c>
      <c r="C3244" s="3" t="s">
        <v>6573</v>
      </c>
      <c r="D3244" s="12">
        <v>10000</v>
      </c>
      <c r="E3244" s="12">
        <v>12730.42</v>
      </c>
      <c r="F3244" t="s">
        <v>16</v>
      </c>
      <c r="G3244" t="s">
        <v>17</v>
      </c>
      <c r="H3244" t="s">
        <v>18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1086</v>
      </c>
      <c r="O3244" s="8">
        <f>E3244/D3244*100</f>
        <v>127.30419999999999</v>
      </c>
      <c r="P3244" s="12">
        <f>E3244/L3244</f>
        <v>69.56513661202186</v>
      </c>
      <c r="Q3244" t="str">
        <f>LEFT(N3244,SEARCH("/",N3244,1)-1)</f>
        <v>theater</v>
      </c>
      <c r="R3244" t="str">
        <f>RIGHT(N3244,LEN(N3244)-SEARCH("/",N3244,1))</f>
        <v>plays</v>
      </c>
      <c r="S3244" s="15">
        <f t="shared" si="100"/>
        <v>41871.755694444444</v>
      </c>
      <c r="T3244" s="15">
        <f t="shared" si="101"/>
        <v>41901.755694444444</v>
      </c>
    </row>
    <row r="3245" spans="1:20" ht="45" x14ac:dyDescent="0.25">
      <c r="A3245">
        <v>3243</v>
      </c>
      <c r="B3245" s="3" t="s">
        <v>6574</v>
      </c>
      <c r="C3245" s="3" t="s">
        <v>6575</v>
      </c>
      <c r="D3245" s="12">
        <v>8000</v>
      </c>
      <c r="E3245" s="12">
        <v>8227</v>
      </c>
      <c r="F3245" t="s">
        <v>16</v>
      </c>
      <c r="G3245" t="s">
        <v>17</v>
      </c>
      <c r="H3245" t="s">
        <v>18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1086</v>
      </c>
      <c r="O3245" s="8">
        <f>E3245/D3245*100</f>
        <v>102.83750000000001</v>
      </c>
      <c r="P3245" s="12">
        <f>E3245/L3245</f>
        <v>115.87323943661971</v>
      </c>
      <c r="Q3245" t="str">
        <f>LEFT(N3245,SEARCH("/",N3245,1)-1)</f>
        <v>theater</v>
      </c>
      <c r="R3245" t="str">
        <f>RIGHT(N3245,LEN(N3245)-SEARCH("/",N3245,1))</f>
        <v>plays</v>
      </c>
      <c r="S3245" s="15">
        <f t="shared" si="100"/>
        <v>42262.096782407403</v>
      </c>
      <c r="T3245" s="15">
        <f t="shared" si="101"/>
        <v>42286</v>
      </c>
    </row>
    <row r="3246" spans="1:20" ht="45" x14ac:dyDescent="0.25">
      <c r="A3246">
        <v>3244</v>
      </c>
      <c r="B3246" s="3" t="s">
        <v>6576</v>
      </c>
      <c r="C3246" s="3" t="s">
        <v>6577</v>
      </c>
      <c r="D3246" s="12">
        <v>1600</v>
      </c>
      <c r="E3246" s="12">
        <v>1647</v>
      </c>
      <c r="F3246" t="s">
        <v>16</v>
      </c>
      <c r="G3246" t="s">
        <v>24</v>
      </c>
      <c r="H3246" t="s">
        <v>25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1086</v>
      </c>
      <c r="O3246" s="8">
        <f>E3246/D3246*100</f>
        <v>102.9375</v>
      </c>
      <c r="P3246" s="12">
        <f>E3246/L3246</f>
        <v>23.869565217391305</v>
      </c>
      <c r="Q3246" t="str">
        <f>LEFT(N3246,SEARCH("/",N3246,1)-1)</f>
        <v>theater</v>
      </c>
      <c r="R3246" t="str">
        <f>RIGHT(N3246,LEN(N3246)-SEARCH("/",N3246,1))</f>
        <v>plays</v>
      </c>
      <c r="S3246" s="15">
        <f t="shared" si="100"/>
        <v>42675.694236111114</v>
      </c>
      <c r="T3246" s="15">
        <f t="shared" si="101"/>
        <v>42705.735902777778</v>
      </c>
    </row>
    <row r="3247" spans="1:20" ht="45" x14ac:dyDescent="0.25">
      <c r="A3247">
        <v>3245</v>
      </c>
      <c r="B3247" s="3" t="s">
        <v>6578</v>
      </c>
      <c r="C3247" s="3" t="s">
        <v>6579</v>
      </c>
      <c r="D3247" s="12">
        <v>21000</v>
      </c>
      <c r="E3247" s="12">
        <v>21904</v>
      </c>
      <c r="F3247" t="s">
        <v>16</v>
      </c>
      <c r="G3247" t="s">
        <v>17</v>
      </c>
      <c r="H3247" t="s">
        <v>18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1086</v>
      </c>
      <c r="O3247" s="8">
        <f>E3247/D3247*100</f>
        <v>104.3047619047619</v>
      </c>
      <c r="P3247" s="12">
        <f>E3247/L3247</f>
        <v>81.125925925925927</v>
      </c>
      <c r="Q3247" t="str">
        <f>LEFT(N3247,SEARCH("/",N3247,1)-1)</f>
        <v>theater</v>
      </c>
      <c r="R3247" t="str">
        <f>RIGHT(N3247,LEN(N3247)-SEARCH("/",N3247,1))</f>
        <v>plays</v>
      </c>
      <c r="S3247" s="15">
        <f t="shared" si="100"/>
        <v>42135.60020833333</v>
      </c>
      <c r="T3247" s="15">
        <f t="shared" si="101"/>
        <v>42167.083333333328</v>
      </c>
    </row>
    <row r="3248" spans="1:20" ht="45" x14ac:dyDescent="0.25">
      <c r="A3248">
        <v>3246</v>
      </c>
      <c r="B3248" s="3" t="s">
        <v>6580</v>
      </c>
      <c r="C3248" s="3" t="s">
        <v>6581</v>
      </c>
      <c r="D3248" s="12">
        <v>10000</v>
      </c>
      <c r="E3248" s="12">
        <v>11122</v>
      </c>
      <c r="F3248" t="s">
        <v>16</v>
      </c>
      <c r="G3248" t="s">
        <v>17</v>
      </c>
      <c r="H3248" t="s">
        <v>18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1086</v>
      </c>
      <c r="O3248" s="8">
        <f>E3248/D3248*100</f>
        <v>111.22000000000001</v>
      </c>
      <c r="P3248" s="12">
        <f>E3248/L3248</f>
        <v>57.626943005181346</v>
      </c>
      <c r="Q3248" t="str">
        <f>LEFT(N3248,SEARCH("/",N3248,1)-1)</f>
        <v>theater</v>
      </c>
      <c r="R3248" t="str">
        <f>RIGHT(N3248,LEN(N3248)-SEARCH("/",N3248,1))</f>
        <v>plays</v>
      </c>
      <c r="S3248" s="15">
        <f t="shared" si="100"/>
        <v>42230.472222222219</v>
      </c>
      <c r="T3248" s="15">
        <f t="shared" si="101"/>
        <v>42259.165972222225</v>
      </c>
    </row>
    <row r="3249" spans="1:20" ht="60" x14ac:dyDescent="0.25">
      <c r="A3249">
        <v>3247</v>
      </c>
      <c r="B3249" s="3" t="s">
        <v>6582</v>
      </c>
      <c r="C3249" s="3" t="s">
        <v>6583</v>
      </c>
      <c r="D3249" s="12">
        <v>2500</v>
      </c>
      <c r="E3249" s="12">
        <v>2646.5</v>
      </c>
      <c r="F3249" t="s">
        <v>16</v>
      </c>
      <c r="G3249" t="s">
        <v>24</v>
      </c>
      <c r="H3249" t="s">
        <v>25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1086</v>
      </c>
      <c r="O3249" s="8">
        <f>E3249/D3249*100</f>
        <v>105.86</v>
      </c>
      <c r="P3249" s="12">
        <f>E3249/L3249</f>
        <v>46.429824561403507</v>
      </c>
      <c r="Q3249" t="str">
        <f>LEFT(N3249,SEARCH("/",N3249,1)-1)</f>
        <v>theater</v>
      </c>
      <c r="R3249" t="str">
        <f>RIGHT(N3249,LEN(N3249)-SEARCH("/",N3249,1))</f>
        <v>plays</v>
      </c>
      <c r="S3249" s="15">
        <f t="shared" si="100"/>
        <v>42167.434166666666</v>
      </c>
      <c r="T3249" s="15">
        <f t="shared" si="101"/>
        <v>42197.434166666666</v>
      </c>
    </row>
    <row r="3250" spans="1:20" ht="30" x14ac:dyDescent="0.25">
      <c r="A3250">
        <v>3248</v>
      </c>
      <c r="B3250" s="3" t="s">
        <v>6584</v>
      </c>
      <c r="C3250" s="3" t="s">
        <v>6585</v>
      </c>
      <c r="D3250" s="12">
        <v>12000</v>
      </c>
      <c r="E3250" s="12">
        <v>12095</v>
      </c>
      <c r="F3250" t="s">
        <v>16</v>
      </c>
      <c r="G3250" t="s">
        <v>17</v>
      </c>
      <c r="H3250" t="s">
        <v>18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1086</v>
      </c>
      <c r="O3250" s="8">
        <f>E3250/D3250*100</f>
        <v>100.79166666666666</v>
      </c>
      <c r="P3250" s="12">
        <f>E3250/L3250</f>
        <v>60.475000000000001</v>
      </c>
      <c r="Q3250" t="str">
        <f>LEFT(N3250,SEARCH("/",N3250,1)-1)</f>
        <v>theater</v>
      </c>
      <c r="R3250" t="str">
        <f>RIGHT(N3250,LEN(N3250)-SEARCH("/",N3250,1))</f>
        <v>plays</v>
      </c>
      <c r="S3250" s="15">
        <f t="shared" si="100"/>
        <v>42068.888391203705</v>
      </c>
      <c r="T3250" s="15">
        <f t="shared" si="101"/>
        <v>42098.846724537041</v>
      </c>
    </row>
    <row r="3251" spans="1:20" ht="60" x14ac:dyDescent="0.25">
      <c r="A3251">
        <v>3249</v>
      </c>
      <c r="B3251" s="3" t="s">
        <v>6586</v>
      </c>
      <c r="C3251" s="3" t="s">
        <v>6587</v>
      </c>
      <c r="D3251" s="12">
        <v>5500</v>
      </c>
      <c r="E3251" s="12">
        <v>5771</v>
      </c>
      <c r="F3251" t="s">
        <v>16</v>
      </c>
      <c r="G3251" t="s">
        <v>17</v>
      </c>
      <c r="H3251" t="s">
        <v>18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1086</v>
      </c>
      <c r="O3251" s="8">
        <f>E3251/D3251*100</f>
        <v>104.92727272727274</v>
      </c>
      <c r="P3251" s="12">
        <f>E3251/L3251</f>
        <v>65.579545454545453</v>
      </c>
      <c r="Q3251" t="str">
        <f>LEFT(N3251,SEARCH("/",N3251,1)-1)</f>
        <v>theater</v>
      </c>
      <c r="R3251" t="str">
        <f>RIGHT(N3251,LEN(N3251)-SEARCH("/",N3251,1))</f>
        <v>plays</v>
      </c>
      <c r="S3251" s="15">
        <f t="shared" si="100"/>
        <v>42145.746689814812</v>
      </c>
      <c r="T3251" s="15">
        <f t="shared" si="101"/>
        <v>42175.746689814812</v>
      </c>
    </row>
    <row r="3252" spans="1:20" ht="60" x14ac:dyDescent="0.25">
      <c r="A3252">
        <v>3250</v>
      </c>
      <c r="B3252" s="3" t="s">
        <v>6588</v>
      </c>
      <c r="C3252" s="3" t="s">
        <v>6589</v>
      </c>
      <c r="D3252" s="12">
        <v>25000</v>
      </c>
      <c r="E3252" s="12">
        <v>25388</v>
      </c>
      <c r="F3252" t="s">
        <v>16</v>
      </c>
      <c r="G3252" t="s">
        <v>17</v>
      </c>
      <c r="H3252" t="s">
        <v>18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1086</v>
      </c>
      <c r="O3252" s="8">
        <f>E3252/D3252*100</f>
        <v>101.55199999999999</v>
      </c>
      <c r="P3252" s="12">
        <f>E3252/L3252</f>
        <v>119.1924882629108</v>
      </c>
      <c r="Q3252" t="str">
        <f>LEFT(N3252,SEARCH("/",N3252,1)-1)</f>
        <v>theater</v>
      </c>
      <c r="R3252" t="str">
        <f>RIGHT(N3252,LEN(N3252)-SEARCH("/",N3252,1))</f>
        <v>plays</v>
      </c>
      <c r="S3252" s="15">
        <f t="shared" si="100"/>
        <v>41918.742175925923</v>
      </c>
      <c r="T3252" s="15">
        <f t="shared" si="101"/>
        <v>41948.783842592595</v>
      </c>
    </row>
    <row r="3253" spans="1:20" ht="60" x14ac:dyDescent="0.25">
      <c r="A3253">
        <v>3251</v>
      </c>
      <c r="B3253" s="3" t="s">
        <v>6590</v>
      </c>
      <c r="C3253" s="3" t="s">
        <v>6591</v>
      </c>
      <c r="D3253" s="12">
        <v>1500</v>
      </c>
      <c r="E3253" s="12">
        <v>1661</v>
      </c>
      <c r="F3253" t="s">
        <v>16</v>
      </c>
      <c r="G3253" t="s">
        <v>17</v>
      </c>
      <c r="H3253" t="s">
        <v>18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1086</v>
      </c>
      <c r="O3253" s="8">
        <f>E3253/D3253*100</f>
        <v>110.73333333333333</v>
      </c>
      <c r="P3253" s="12">
        <f>E3253/L3253</f>
        <v>83.05</v>
      </c>
      <c r="Q3253" t="str">
        <f>LEFT(N3253,SEARCH("/",N3253,1)-1)</f>
        <v>theater</v>
      </c>
      <c r="R3253" t="str">
        <f>RIGHT(N3253,LEN(N3253)-SEARCH("/",N3253,1))</f>
        <v>plays</v>
      </c>
      <c r="S3253" s="15">
        <f t="shared" si="100"/>
        <v>42146.731087962966</v>
      </c>
      <c r="T3253" s="15">
        <f t="shared" si="101"/>
        <v>42176.731087962966</v>
      </c>
    </row>
    <row r="3254" spans="1:20" ht="45" x14ac:dyDescent="0.25">
      <c r="A3254">
        <v>3252</v>
      </c>
      <c r="B3254" s="3" t="s">
        <v>6592</v>
      </c>
      <c r="C3254" s="3" t="s">
        <v>6593</v>
      </c>
      <c r="D3254" s="12">
        <v>2250</v>
      </c>
      <c r="E3254" s="12">
        <v>2876</v>
      </c>
      <c r="F3254" t="s">
        <v>16</v>
      </c>
      <c r="G3254" t="s">
        <v>24</v>
      </c>
      <c r="H3254" t="s">
        <v>25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1086</v>
      </c>
      <c r="O3254" s="8">
        <f>E3254/D3254*100</f>
        <v>127.82222222222221</v>
      </c>
      <c r="P3254" s="12">
        <f>E3254/L3254</f>
        <v>57.52</v>
      </c>
      <c r="Q3254" t="str">
        <f>LEFT(N3254,SEARCH("/",N3254,1)-1)</f>
        <v>theater</v>
      </c>
      <c r="R3254" t="str">
        <f>RIGHT(N3254,LEN(N3254)-SEARCH("/",N3254,1))</f>
        <v>plays</v>
      </c>
      <c r="S3254" s="15">
        <f t="shared" si="100"/>
        <v>42590.472685185188</v>
      </c>
      <c r="T3254" s="15">
        <f t="shared" si="101"/>
        <v>42620.472685185188</v>
      </c>
    </row>
    <row r="3255" spans="1:20" ht="45" x14ac:dyDescent="0.25">
      <c r="A3255">
        <v>3253</v>
      </c>
      <c r="B3255" s="3" t="s">
        <v>6594</v>
      </c>
      <c r="C3255" s="3" t="s">
        <v>6595</v>
      </c>
      <c r="D3255" s="12">
        <v>20000</v>
      </c>
      <c r="E3255" s="12">
        <v>20365</v>
      </c>
      <c r="F3255" t="s">
        <v>16</v>
      </c>
      <c r="G3255" t="s">
        <v>17</v>
      </c>
      <c r="H3255" t="s">
        <v>18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1086</v>
      </c>
      <c r="O3255" s="8">
        <f>E3255/D3255*100</f>
        <v>101.82500000000002</v>
      </c>
      <c r="P3255" s="12">
        <f>E3255/L3255</f>
        <v>177.08695652173913</v>
      </c>
      <c r="Q3255" t="str">
        <f>LEFT(N3255,SEARCH("/",N3255,1)-1)</f>
        <v>theater</v>
      </c>
      <c r="R3255" t="str">
        <f>RIGHT(N3255,LEN(N3255)-SEARCH("/",N3255,1))</f>
        <v>plays</v>
      </c>
      <c r="S3255" s="15">
        <f t="shared" si="100"/>
        <v>42602.576712962968</v>
      </c>
      <c r="T3255" s="15">
        <f t="shared" si="101"/>
        <v>42621.15625</v>
      </c>
    </row>
    <row r="3256" spans="1:20" ht="60" x14ac:dyDescent="0.25">
      <c r="A3256">
        <v>3254</v>
      </c>
      <c r="B3256" s="3" t="s">
        <v>6596</v>
      </c>
      <c r="C3256" s="3" t="s">
        <v>6597</v>
      </c>
      <c r="D3256" s="12">
        <v>13000</v>
      </c>
      <c r="E3256" s="12">
        <v>13163.5</v>
      </c>
      <c r="F3256" t="s">
        <v>16</v>
      </c>
      <c r="G3256" t="s">
        <v>24</v>
      </c>
      <c r="H3256" t="s">
        <v>25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1086</v>
      </c>
      <c r="O3256" s="8">
        <f>E3256/D3256*100</f>
        <v>101.25769230769231</v>
      </c>
      <c r="P3256" s="12">
        <f>E3256/L3256</f>
        <v>70.771505376344081</v>
      </c>
      <c r="Q3256" t="str">
        <f>LEFT(N3256,SEARCH("/",N3256,1)-1)</f>
        <v>theater</v>
      </c>
      <c r="R3256" t="str">
        <f>RIGHT(N3256,LEN(N3256)-SEARCH("/",N3256,1))</f>
        <v>plays</v>
      </c>
      <c r="S3256" s="15">
        <f t="shared" si="100"/>
        <v>42059.085752314815</v>
      </c>
      <c r="T3256" s="15">
        <f t="shared" si="101"/>
        <v>42089.044085648144</v>
      </c>
    </row>
    <row r="3257" spans="1:20" ht="60" x14ac:dyDescent="0.25">
      <c r="A3257">
        <v>3255</v>
      </c>
      <c r="B3257" s="3" t="s">
        <v>6598</v>
      </c>
      <c r="C3257" s="3" t="s">
        <v>6599</v>
      </c>
      <c r="D3257" s="12">
        <v>300</v>
      </c>
      <c r="E3257" s="12">
        <v>525</v>
      </c>
      <c r="F3257" t="s">
        <v>16</v>
      </c>
      <c r="G3257" t="s">
        <v>24</v>
      </c>
      <c r="H3257" t="s">
        <v>25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1086</v>
      </c>
      <c r="O3257" s="8">
        <f>E3257/D3257*100</f>
        <v>175</v>
      </c>
      <c r="P3257" s="12">
        <f>E3257/L3257</f>
        <v>29.166666666666668</v>
      </c>
      <c r="Q3257" t="str">
        <f>LEFT(N3257,SEARCH("/",N3257,1)-1)</f>
        <v>theater</v>
      </c>
      <c r="R3257" t="str">
        <f>RIGHT(N3257,LEN(N3257)-SEARCH("/",N3257,1))</f>
        <v>plays</v>
      </c>
      <c r="S3257" s="15">
        <f t="shared" si="100"/>
        <v>41889.768229166664</v>
      </c>
      <c r="T3257" s="15">
        <f t="shared" si="101"/>
        <v>41919.768229166664</v>
      </c>
    </row>
    <row r="3258" spans="1:20" ht="45" x14ac:dyDescent="0.25">
      <c r="A3258">
        <v>3256</v>
      </c>
      <c r="B3258" s="3" t="s">
        <v>6600</v>
      </c>
      <c r="C3258" s="3" t="s">
        <v>6601</v>
      </c>
      <c r="D3258" s="12">
        <v>10000</v>
      </c>
      <c r="E3258" s="12">
        <v>12806</v>
      </c>
      <c r="F3258" t="s">
        <v>16</v>
      </c>
      <c r="G3258" t="s">
        <v>17</v>
      </c>
      <c r="H3258" t="s">
        <v>18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1086</v>
      </c>
      <c r="O3258" s="8">
        <f>E3258/D3258*100</f>
        <v>128.06</v>
      </c>
      <c r="P3258" s="12">
        <f>E3258/L3258</f>
        <v>72.76136363636364</v>
      </c>
      <c r="Q3258" t="str">
        <f>LEFT(N3258,SEARCH("/",N3258,1)-1)</f>
        <v>theater</v>
      </c>
      <c r="R3258" t="str">
        <f>RIGHT(N3258,LEN(N3258)-SEARCH("/",N3258,1))</f>
        <v>plays</v>
      </c>
      <c r="S3258" s="15">
        <f t="shared" si="100"/>
        <v>42144.573807870373</v>
      </c>
      <c r="T3258" s="15">
        <f t="shared" si="101"/>
        <v>42166.165972222225</v>
      </c>
    </row>
    <row r="3259" spans="1:20" ht="60" x14ac:dyDescent="0.25">
      <c r="A3259">
        <v>3257</v>
      </c>
      <c r="B3259" s="3" t="s">
        <v>6602</v>
      </c>
      <c r="C3259" s="3" t="s">
        <v>6603</v>
      </c>
      <c r="D3259" s="12">
        <v>2000</v>
      </c>
      <c r="E3259" s="12">
        <v>2125.9899999999998</v>
      </c>
      <c r="F3259" t="s">
        <v>16</v>
      </c>
      <c r="G3259" t="s">
        <v>24</v>
      </c>
      <c r="H3259" t="s">
        <v>25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1086</v>
      </c>
      <c r="O3259" s="8">
        <f>E3259/D3259*100</f>
        <v>106.29949999999999</v>
      </c>
      <c r="P3259" s="12">
        <f>E3259/L3259</f>
        <v>51.853414634146333</v>
      </c>
      <c r="Q3259" t="str">
        <f>LEFT(N3259,SEARCH("/",N3259,1)-1)</f>
        <v>theater</v>
      </c>
      <c r="R3259" t="str">
        <f>RIGHT(N3259,LEN(N3259)-SEARCH("/",N3259,1))</f>
        <v>plays</v>
      </c>
      <c r="S3259" s="15">
        <f t="shared" si="100"/>
        <v>42758.559629629628</v>
      </c>
      <c r="T3259" s="15">
        <f t="shared" si="101"/>
        <v>42788.559629629628</v>
      </c>
    </row>
    <row r="3260" spans="1:20" ht="45" x14ac:dyDescent="0.25">
      <c r="A3260">
        <v>3258</v>
      </c>
      <c r="B3260" s="3" t="s">
        <v>6604</v>
      </c>
      <c r="C3260" s="3" t="s">
        <v>6605</v>
      </c>
      <c r="D3260" s="12">
        <v>7000</v>
      </c>
      <c r="E3260" s="12">
        <v>7365</v>
      </c>
      <c r="F3260" t="s">
        <v>16</v>
      </c>
      <c r="G3260" t="s">
        <v>17</v>
      </c>
      <c r="H3260" t="s">
        <v>18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1086</v>
      </c>
      <c r="O3260" s="8">
        <f>E3260/D3260*100</f>
        <v>105.21428571428571</v>
      </c>
      <c r="P3260" s="12">
        <f>E3260/L3260</f>
        <v>98.2</v>
      </c>
      <c r="Q3260" t="str">
        <f>LEFT(N3260,SEARCH("/",N3260,1)-1)</f>
        <v>theater</v>
      </c>
      <c r="R3260" t="str">
        <f>RIGHT(N3260,LEN(N3260)-SEARCH("/",N3260,1))</f>
        <v>plays</v>
      </c>
      <c r="S3260" s="15">
        <f t="shared" si="100"/>
        <v>41982.887280092589</v>
      </c>
      <c r="T3260" s="15">
        <f t="shared" si="101"/>
        <v>42012.887280092589</v>
      </c>
    </row>
    <row r="3261" spans="1:20" ht="60" x14ac:dyDescent="0.25">
      <c r="A3261">
        <v>3259</v>
      </c>
      <c r="B3261" s="3" t="s">
        <v>6606</v>
      </c>
      <c r="C3261" s="3" t="s">
        <v>6607</v>
      </c>
      <c r="D3261" s="12">
        <v>23000</v>
      </c>
      <c r="E3261" s="12">
        <v>24418.6</v>
      </c>
      <c r="F3261" t="s">
        <v>16</v>
      </c>
      <c r="G3261" t="s">
        <v>17</v>
      </c>
      <c r="H3261" t="s">
        <v>18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1086</v>
      </c>
      <c r="O3261" s="8">
        <f>E3261/D3261*100</f>
        <v>106.16782608695652</v>
      </c>
      <c r="P3261" s="12">
        <f>E3261/L3261</f>
        <v>251.7381443298969</v>
      </c>
      <c r="Q3261" t="str">
        <f>LEFT(N3261,SEARCH("/",N3261,1)-1)</f>
        <v>theater</v>
      </c>
      <c r="R3261" t="str">
        <f>RIGHT(N3261,LEN(N3261)-SEARCH("/",N3261,1))</f>
        <v>plays</v>
      </c>
      <c r="S3261" s="15">
        <f t="shared" si="100"/>
        <v>42614.760937500003</v>
      </c>
      <c r="T3261" s="15">
        <f t="shared" si="101"/>
        <v>42644.165972222225</v>
      </c>
    </row>
    <row r="3262" spans="1:20" ht="45" x14ac:dyDescent="0.25">
      <c r="A3262">
        <v>3260</v>
      </c>
      <c r="B3262" s="3" t="s">
        <v>6608</v>
      </c>
      <c r="C3262" s="3" t="s">
        <v>6609</v>
      </c>
      <c r="D3262" s="12">
        <v>5000</v>
      </c>
      <c r="E3262" s="12">
        <v>5462</v>
      </c>
      <c r="F3262" t="s">
        <v>16</v>
      </c>
      <c r="G3262" t="s">
        <v>17</v>
      </c>
      <c r="H3262" t="s">
        <v>18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1086</v>
      </c>
      <c r="O3262" s="8">
        <f>E3262/D3262*100</f>
        <v>109.24000000000001</v>
      </c>
      <c r="P3262" s="12">
        <f>E3262/L3262</f>
        <v>74.821917808219183</v>
      </c>
      <c r="Q3262" t="str">
        <f>LEFT(N3262,SEARCH("/",N3262,1)-1)</f>
        <v>theater</v>
      </c>
      <c r="R3262" t="str">
        <f>RIGHT(N3262,LEN(N3262)-SEARCH("/",N3262,1))</f>
        <v>plays</v>
      </c>
      <c r="S3262" s="15">
        <f t="shared" si="100"/>
        <v>42303.672662037032</v>
      </c>
      <c r="T3262" s="15">
        <f t="shared" si="101"/>
        <v>42338.714328703703</v>
      </c>
    </row>
    <row r="3263" spans="1:20" ht="45" x14ac:dyDescent="0.25">
      <c r="A3263">
        <v>3261</v>
      </c>
      <c r="B3263" s="3" t="s">
        <v>6610</v>
      </c>
      <c r="C3263" s="3" t="s">
        <v>6611</v>
      </c>
      <c r="D3263" s="12">
        <v>3300</v>
      </c>
      <c r="E3263" s="12">
        <v>3315</v>
      </c>
      <c r="F3263" t="s">
        <v>16</v>
      </c>
      <c r="G3263" t="s">
        <v>17</v>
      </c>
      <c r="H3263" t="s">
        <v>18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1086</v>
      </c>
      <c r="O3263" s="8">
        <f>E3263/D3263*100</f>
        <v>100.45454545454547</v>
      </c>
      <c r="P3263" s="12">
        <f>E3263/L3263</f>
        <v>67.65306122448979</v>
      </c>
      <c r="Q3263" t="str">
        <f>LEFT(N3263,SEARCH("/",N3263,1)-1)</f>
        <v>theater</v>
      </c>
      <c r="R3263" t="str">
        <f>RIGHT(N3263,LEN(N3263)-SEARCH("/",N3263,1))</f>
        <v>plays</v>
      </c>
      <c r="S3263" s="15">
        <f t="shared" si="100"/>
        <v>42171.725416666668</v>
      </c>
      <c r="T3263" s="15">
        <f t="shared" si="101"/>
        <v>42201.725416666668</v>
      </c>
    </row>
    <row r="3264" spans="1:20" ht="30" x14ac:dyDescent="0.25">
      <c r="A3264">
        <v>3262</v>
      </c>
      <c r="B3264" s="3" t="s">
        <v>6612</v>
      </c>
      <c r="C3264" s="3" t="s">
        <v>6613</v>
      </c>
      <c r="D3264" s="12">
        <v>12200</v>
      </c>
      <c r="E3264" s="12">
        <v>12571</v>
      </c>
      <c r="F3264" t="s">
        <v>16</v>
      </c>
      <c r="G3264" t="s">
        <v>17</v>
      </c>
      <c r="H3264" t="s">
        <v>18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1086</v>
      </c>
      <c r="O3264" s="8">
        <f>E3264/D3264*100</f>
        <v>103.04098360655738</v>
      </c>
      <c r="P3264" s="12">
        <f>E3264/L3264</f>
        <v>93.81343283582089</v>
      </c>
      <c r="Q3264" t="str">
        <f>LEFT(N3264,SEARCH("/",N3264,1)-1)</f>
        <v>theater</v>
      </c>
      <c r="R3264" t="str">
        <f>RIGHT(N3264,LEN(N3264)-SEARCH("/",N3264,1))</f>
        <v>plays</v>
      </c>
      <c r="S3264" s="15">
        <f t="shared" si="100"/>
        <v>41964.315532407403</v>
      </c>
      <c r="T3264" s="15">
        <f t="shared" si="101"/>
        <v>41995.166666666672</v>
      </c>
    </row>
    <row r="3265" spans="1:20" ht="45" x14ac:dyDescent="0.25">
      <c r="A3265">
        <v>3263</v>
      </c>
      <c r="B3265" s="3" t="s">
        <v>6614</v>
      </c>
      <c r="C3265" s="3" t="s">
        <v>6615</v>
      </c>
      <c r="D3265" s="12">
        <v>2500</v>
      </c>
      <c r="E3265" s="12">
        <v>2804.16</v>
      </c>
      <c r="F3265" t="s">
        <v>16</v>
      </c>
      <c r="G3265" t="s">
        <v>17</v>
      </c>
      <c r="H3265" t="s">
        <v>18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1086</v>
      </c>
      <c r="O3265" s="8">
        <f>E3265/D3265*100</f>
        <v>112.1664</v>
      </c>
      <c r="P3265" s="12">
        <f>E3265/L3265</f>
        <v>41.237647058823526</v>
      </c>
      <c r="Q3265" t="str">
        <f>LEFT(N3265,SEARCH("/",N3265,1)-1)</f>
        <v>theater</v>
      </c>
      <c r="R3265" t="str">
        <f>RIGHT(N3265,LEN(N3265)-SEARCH("/",N3265,1))</f>
        <v>plays</v>
      </c>
      <c r="S3265" s="15">
        <f t="shared" si="100"/>
        <v>42284.516064814816</v>
      </c>
      <c r="T3265" s="15">
        <f t="shared" si="101"/>
        <v>42307.875</v>
      </c>
    </row>
    <row r="3266" spans="1:20" ht="45" x14ac:dyDescent="0.25">
      <c r="A3266">
        <v>3264</v>
      </c>
      <c r="B3266" s="3" t="s">
        <v>6616</v>
      </c>
      <c r="C3266" s="3" t="s">
        <v>6617</v>
      </c>
      <c r="D3266" s="12">
        <v>2500</v>
      </c>
      <c r="E3266" s="12">
        <v>2575</v>
      </c>
      <c r="F3266" t="s">
        <v>16</v>
      </c>
      <c r="G3266" t="s">
        <v>17</v>
      </c>
      <c r="H3266" t="s">
        <v>18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1086</v>
      </c>
      <c r="O3266" s="8">
        <f>E3266/D3266*100</f>
        <v>103</v>
      </c>
      <c r="P3266" s="12">
        <f>E3266/L3266</f>
        <v>52.551020408163268</v>
      </c>
      <c r="Q3266" t="str">
        <f>LEFT(N3266,SEARCH("/",N3266,1)-1)</f>
        <v>theater</v>
      </c>
      <c r="R3266" t="str">
        <f>RIGHT(N3266,LEN(N3266)-SEARCH("/",N3266,1))</f>
        <v>plays</v>
      </c>
      <c r="S3266" s="15">
        <f t="shared" si="100"/>
        <v>42016.800208333334</v>
      </c>
      <c r="T3266" s="15">
        <f t="shared" si="101"/>
        <v>42032.916666666672</v>
      </c>
    </row>
    <row r="3267" spans="1:20" ht="45" x14ac:dyDescent="0.25">
      <c r="A3267">
        <v>3265</v>
      </c>
      <c r="B3267" s="3" t="s">
        <v>6618</v>
      </c>
      <c r="C3267" s="3" t="s">
        <v>6619</v>
      </c>
      <c r="D3267" s="12">
        <v>2700</v>
      </c>
      <c r="E3267" s="12">
        <v>4428</v>
      </c>
      <c r="F3267" t="s">
        <v>16</v>
      </c>
      <c r="G3267" t="s">
        <v>2455</v>
      </c>
      <c r="H3267" t="s">
        <v>55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1086</v>
      </c>
      <c r="O3267" s="8">
        <f>E3267/D3267*100</f>
        <v>164</v>
      </c>
      <c r="P3267" s="12">
        <f>E3267/L3267</f>
        <v>70.285714285714292</v>
      </c>
      <c r="Q3267" t="str">
        <f>LEFT(N3267,SEARCH("/",N3267,1)-1)</f>
        <v>theater</v>
      </c>
      <c r="R3267" t="str">
        <f>RIGHT(N3267,LEN(N3267)-SEARCH("/",N3267,1))</f>
        <v>plays</v>
      </c>
      <c r="S3267" s="15">
        <f t="shared" ref="S3267:S3330" si="102">(((J3267/60)/60)/24)+DATE(1970,1,1)</f>
        <v>42311.711979166663</v>
      </c>
      <c r="T3267" s="15">
        <f t="shared" ref="T3267:T3330" si="103">(((I3267/60)/60)/24)+DATE(1970,1,1)</f>
        <v>42341.708333333328</v>
      </c>
    </row>
    <row r="3268" spans="1:20" ht="45" x14ac:dyDescent="0.25">
      <c r="A3268">
        <v>3266</v>
      </c>
      <c r="B3268" s="3" t="s">
        <v>6620</v>
      </c>
      <c r="C3268" s="3" t="s">
        <v>6621</v>
      </c>
      <c r="D3268" s="12">
        <v>6000</v>
      </c>
      <c r="E3268" s="12">
        <v>7877</v>
      </c>
      <c r="F3268" t="s">
        <v>16</v>
      </c>
      <c r="G3268" t="s">
        <v>17</v>
      </c>
      <c r="H3268" t="s">
        <v>18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1086</v>
      </c>
      <c r="O3268" s="8">
        <f>E3268/D3268*100</f>
        <v>131.28333333333333</v>
      </c>
      <c r="P3268" s="12">
        <f>E3268/L3268</f>
        <v>48.325153374233132</v>
      </c>
      <c r="Q3268" t="str">
        <f>LEFT(N3268,SEARCH("/",N3268,1)-1)</f>
        <v>theater</v>
      </c>
      <c r="R3268" t="str">
        <f>RIGHT(N3268,LEN(N3268)-SEARCH("/",N3268,1))</f>
        <v>plays</v>
      </c>
      <c r="S3268" s="15">
        <f t="shared" si="102"/>
        <v>42136.536134259266</v>
      </c>
      <c r="T3268" s="15">
        <f t="shared" si="103"/>
        <v>42167.875</v>
      </c>
    </row>
    <row r="3269" spans="1:20" ht="60" x14ac:dyDescent="0.25">
      <c r="A3269">
        <v>3267</v>
      </c>
      <c r="B3269" s="3" t="s">
        <v>6622</v>
      </c>
      <c r="C3269" s="3" t="s">
        <v>6623</v>
      </c>
      <c r="D3269" s="12">
        <v>15000</v>
      </c>
      <c r="E3269" s="12">
        <v>15315</v>
      </c>
      <c r="F3269" t="s">
        <v>16</v>
      </c>
      <c r="G3269" t="s">
        <v>17</v>
      </c>
      <c r="H3269" t="s">
        <v>18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1086</v>
      </c>
      <c r="O3269" s="8">
        <f>E3269/D3269*100</f>
        <v>102.1</v>
      </c>
      <c r="P3269" s="12">
        <f>E3269/L3269</f>
        <v>53.177083333333336</v>
      </c>
      <c r="Q3269" t="str">
        <f>LEFT(N3269,SEARCH("/",N3269,1)-1)</f>
        <v>theater</v>
      </c>
      <c r="R3269" t="str">
        <f>RIGHT(N3269,LEN(N3269)-SEARCH("/",N3269,1))</f>
        <v>plays</v>
      </c>
      <c r="S3269" s="15">
        <f t="shared" si="102"/>
        <v>42172.757638888885</v>
      </c>
      <c r="T3269" s="15">
        <f t="shared" si="103"/>
        <v>42202.757638888885</v>
      </c>
    </row>
    <row r="3270" spans="1:20" ht="45" x14ac:dyDescent="0.25">
      <c r="A3270">
        <v>3268</v>
      </c>
      <c r="B3270" s="3" t="s">
        <v>6624</v>
      </c>
      <c r="C3270" s="3" t="s">
        <v>6625</v>
      </c>
      <c r="D3270" s="12">
        <v>2000</v>
      </c>
      <c r="E3270" s="12">
        <v>2560</v>
      </c>
      <c r="F3270" t="s">
        <v>16</v>
      </c>
      <c r="G3270" t="s">
        <v>17</v>
      </c>
      <c r="H3270" t="s">
        <v>18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1086</v>
      </c>
      <c r="O3270" s="8">
        <f>E3270/D3270*100</f>
        <v>128</v>
      </c>
      <c r="P3270" s="12">
        <f>E3270/L3270</f>
        <v>60.952380952380949</v>
      </c>
      <c r="Q3270" t="str">
        <f>LEFT(N3270,SEARCH("/",N3270,1)-1)</f>
        <v>theater</v>
      </c>
      <c r="R3270" t="str">
        <f>RIGHT(N3270,LEN(N3270)-SEARCH("/",N3270,1))</f>
        <v>plays</v>
      </c>
      <c r="S3270" s="15">
        <f t="shared" si="102"/>
        <v>42590.90425925926</v>
      </c>
      <c r="T3270" s="15">
        <f t="shared" si="103"/>
        <v>42606.90425925926</v>
      </c>
    </row>
    <row r="3271" spans="1:20" ht="45" x14ac:dyDescent="0.25">
      <c r="A3271">
        <v>3269</v>
      </c>
      <c r="B3271" s="3" t="s">
        <v>6626</v>
      </c>
      <c r="C3271" s="3" t="s">
        <v>6627</v>
      </c>
      <c r="D3271" s="12">
        <v>8000</v>
      </c>
      <c r="E3271" s="12">
        <v>8120</v>
      </c>
      <c r="F3271" t="s">
        <v>16</v>
      </c>
      <c r="G3271" t="s">
        <v>24</v>
      </c>
      <c r="H3271" t="s">
        <v>25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1086</v>
      </c>
      <c r="O3271" s="8">
        <f>E3271/D3271*100</f>
        <v>101.49999999999999</v>
      </c>
      <c r="P3271" s="12">
        <f>E3271/L3271</f>
        <v>116</v>
      </c>
      <c r="Q3271" t="str">
        <f>LEFT(N3271,SEARCH("/",N3271,1)-1)</f>
        <v>theater</v>
      </c>
      <c r="R3271" t="str">
        <f>RIGHT(N3271,LEN(N3271)-SEARCH("/",N3271,1))</f>
        <v>plays</v>
      </c>
      <c r="S3271" s="15">
        <f t="shared" si="102"/>
        <v>42137.395798611105</v>
      </c>
      <c r="T3271" s="15">
        <f t="shared" si="103"/>
        <v>42171.458333333328</v>
      </c>
    </row>
    <row r="3272" spans="1:20" ht="60" x14ac:dyDescent="0.25">
      <c r="A3272">
        <v>3270</v>
      </c>
      <c r="B3272" s="3" t="s">
        <v>6628</v>
      </c>
      <c r="C3272" s="3" t="s">
        <v>6629</v>
      </c>
      <c r="D3272" s="12">
        <v>1800</v>
      </c>
      <c r="E3272" s="12">
        <v>1830</v>
      </c>
      <c r="F3272" t="s">
        <v>16</v>
      </c>
      <c r="G3272" t="s">
        <v>24</v>
      </c>
      <c r="H3272" t="s">
        <v>25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1086</v>
      </c>
      <c r="O3272" s="8">
        <f>E3272/D3272*100</f>
        <v>101.66666666666666</v>
      </c>
      <c r="P3272" s="12">
        <f>E3272/L3272</f>
        <v>61</v>
      </c>
      <c r="Q3272" t="str">
        <f>LEFT(N3272,SEARCH("/",N3272,1)-1)</f>
        <v>theater</v>
      </c>
      <c r="R3272" t="str">
        <f>RIGHT(N3272,LEN(N3272)-SEARCH("/",N3272,1))</f>
        <v>plays</v>
      </c>
      <c r="S3272" s="15">
        <f t="shared" si="102"/>
        <v>42167.533159722225</v>
      </c>
      <c r="T3272" s="15">
        <f t="shared" si="103"/>
        <v>42197.533159722225</v>
      </c>
    </row>
    <row r="3273" spans="1:20" ht="30" x14ac:dyDescent="0.25">
      <c r="A3273">
        <v>3271</v>
      </c>
      <c r="B3273" s="3" t="s">
        <v>6630</v>
      </c>
      <c r="C3273" s="3" t="s">
        <v>6631</v>
      </c>
      <c r="D3273" s="12">
        <v>1500</v>
      </c>
      <c r="E3273" s="12">
        <v>1950</v>
      </c>
      <c r="F3273" t="s">
        <v>16</v>
      </c>
      <c r="G3273" t="s">
        <v>24</v>
      </c>
      <c r="H3273" t="s">
        <v>25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1086</v>
      </c>
      <c r="O3273" s="8">
        <f>E3273/D3273*100</f>
        <v>130</v>
      </c>
      <c r="P3273" s="12">
        <f>E3273/L3273</f>
        <v>38.235294117647058</v>
      </c>
      <c r="Q3273" t="str">
        <f>LEFT(N3273,SEARCH("/",N3273,1)-1)</f>
        <v>theater</v>
      </c>
      <c r="R3273" t="str">
        <f>RIGHT(N3273,LEN(N3273)-SEARCH("/",N3273,1))</f>
        <v>plays</v>
      </c>
      <c r="S3273" s="15">
        <f t="shared" si="102"/>
        <v>41915.437210648146</v>
      </c>
      <c r="T3273" s="15">
        <f t="shared" si="103"/>
        <v>41945.478877314818</v>
      </c>
    </row>
    <row r="3274" spans="1:20" ht="45" x14ac:dyDescent="0.25">
      <c r="A3274">
        <v>3272</v>
      </c>
      <c r="B3274" s="3" t="s">
        <v>6632</v>
      </c>
      <c r="C3274" s="3" t="s">
        <v>6633</v>
      </c>
      <c r="D3274" s="12">
        <v>10000</v>
      </c>
      <c r="E3274" s="12">
        <v>15443</v>
      </c>
      <c r="F3274" t="s">
        <v>16</v>
      </c>
      <c r="G3274" t="s">
        <v>17</v>
      </c>
      <c r="H3274" t="s">
        <v>18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1086</v>
      </c>
      <c r="O3274" s="8">
        <f>E3274/D3274*100</f>
        <v>154.43</v>
      </c>
      <c r="P3274" s="12">
        <f>E3274/L3274</f>
        <v>106.50344827586207</v>
      </c>
      <c r="Q3274" t="str">
        <f>LEFT(N3274,SEARCH("/",N3274,1)-1)</f>
        <v>theater</v>
      </c>
      <c r="R3274" t="str">
        <f>RIGHT(N3274,LEN(N3274)-SEARCH("/",N3274,1))</f>
        <v>plays</v>
      </c>
      <c r="S3274" s="15">
        <f t="shared" si="102"/>
        <v>42284.500104166669</v>
      </c>
      <c r="T3274" s="15">
        <f t="shared" si="103"/>
        <v>42314.541770833333</v>
      </c>
    </row>
    <row r="3275" spans="1:20" ht="60" x14ac:dyDescent="0.25">
      <c r="A3275">
        <v>3273</v>
      </c>
      <c r="B3275" s="3" t="s">
        <v>6634</v>
      </c>
      <c r="C3275" s="3" t="s">
        <v>6635</v>
      </c>
      <c r="D3275" s="12">
        <v>4000</v>
      </c>
      <c r="E3275" s="12">
        <v>4296</v>
      </c>
      <c r="F3275" t="s">
        <v>16</v>
      </c>
      <c r="G3275" t="s">
        <v>17</v>
      </c>
      <c r="H3275" t="s">
        <v>18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1086</v>
      </c>
      <c r="O3275" s="8">
        <f>E3275/D3275*100</f>
        <v>107.4</v>
      </c>
      <c r="P3275" s="12">
        <f>E3275/L3275</f>
        <v>204.57142857142858</v>
      </c>
      <c r="Q3275" t="str">
        <f>LEFT(N3275,SEARCH("/",N3275,1)-1)</f>
        <v>theater</v>
      </c>
      <c r="R3275" t="str">
        <f>RIGHT(N3275,LEN(N3275)-SEARCH("/",N3275,1))</f>
        <v>plays</v>
      </c>
      <c r="S3275" s="15">
        <f t="shared" si="102"/>
        <v>42611.801412037035</v>
      </c>
      <c r="T3275" s="15">
        <f t="shared" si="103"/>
        <v>42627.791666666672</v>
      </c>
    </row>
    <row r="3276" spans="1:20" ht="45" x14ac:dyDescent="0.25">
      <c r="A3276">
        <v>3274</v>
      </c>
      <c r="B3276" s="3" t="s">
        <v>6636</v>
      </c>
      <c r="C3276" s="3" t="s">
        <v>6637</v>
      </c>
      <c r="D3276" s="12">
        <v>15500</v>
      </c>
      <c r="E3276" s="12">
        <v>15705</v>
      </c>
      <c r="F3276" t="s">
        <v>16</v>
      </c>
      <c r="G3276" t="s">
        <v>17</v>
      </c>
      <c r="H3276" t="s">
        <v>18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1086</v>
      </c>
      <c r="O3276" s="8">
        <f>E3276/D3276*100</f>
        <v>101.32258064516128</v>
      </c>
      <c r="P3276" s="12">
        <f>E3276/L3276</f>
        <v>54.912587412587413</v>
      </c>
      <c r="Q3276" t="str">
        <f>LEFT(N3276,SEARCH("/",N3276,1)-1)</f>
        <v>theater</v>
      </c>
      <c r="R3276" t="str">
        <f>RIGHT(N3276,LEN(N3276)-SEARCH("/",N3276,1))</f>
        <v>plays</v>
      </c>
      <c r="S3276" s="15">
        <f t="shared" si="102"/>
        <v>42400.704537037032</v>
      </c>
      <c r="T3276" s="15">
        <f t="shared" si="103"/>
        <v>42444.875</v>
      </c>
    </row>
    <row r="3277" spans="1:20" ht="60" x14ac:dyDescent="0.25">
      <c r="A3277">
        <v>3275</v>
      </c>
      <c r="B3277" s="3" t="s">
        <v>6638</v>
      </c>
      <c r="C3277" s="3" t="s">
        <v>6639</v>
      </c>
      <c r="D3277" s="12">
        <v>1800</v>
      </c>
      <c r="E3277" s="12">
        <v>1805</v>
      </c>
      <c r="F3277" t="s">
        <v>16</v>
      </c>
      <c r="G3277" t="s">
        <v>17</v>
      </c>
      <c r="H3277" t="s">
        <v>18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1086</v>
      </c>
      <c r="O3277" s="8">
        <f>E3277/D3277*100</f>
        <v>100.27777777777777</v>
      </c>
      <c r="P3277" s="12">
        <f>E3277/L3277</f>
        <v>150.41666666666666</v>
      </c>
      <c r="Q3277" t="str">
        <f>LEFT(N3277,SEARCH("/",N3277,1)-1)</f>
        <v>theater</v>
      </c>
      <c r="R3277" t="str">
        <f>RIGHT(N3277,LEN(N3277)-SEARCH("/",N3277,1))</f>
        <v>plays</v>
      </c>
      <c r="S3277" s="15">
        <f t="shared" si="102"/>
        <v>42017.88045138889</v>
      </c>
      <c r="T3277" s="15">
        <f t="shared" si="103"/>
        <v>42044.1875</v>
      </c>
    </row>
    <row r="3278" spans="1:20" ht="60" x14ac:dyDescent="0.25">
      <c r="A3278">
        <v>3276</v>
      </c>
      <c r="B3278" s="3" t="s">
        <v>6640</v>
      </c>
      <c r="C3278" s="3" t="s">
        <v>6641</v>
      </c>
      <c r="D3278" s="12">
        <v>4500</v>
      </c>
      <c r="E3278" s="12">
        <v>5258</v>
      </c>
      <c r="F3278" t="s">
        <v>16</v>
      </c>
      <c r="G3278" t="s">
        <v>159</v>
      </c>
      <c r="H3278" t="s">
        <v>160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1086</v>
      </c>
      <c r="O3278" s="8">
        <f>E3278/D3278*100</f>
        <v>116.84444444444443</v>
      </c>
      <c r="P3278" s="12">
        <f>E3278/L3278</f>
        <v>52.58</v>
      </c>
      <c r="Q3278" t="str">
        <f>LEFT(N3278,SEARCH("/",N3278,1)-1)</f>
        <v>theater</v>
      </c>
      <c r="R3278" t="str">
        <f>RIGHT(N3278,LEN(N3278)-SEARCH("/",N3278,1))</f>
        <v>plays</v>
      </c>
      <c r="S3278" s="15">
        <f t="shared" si="102"/>
        <v>42426.949988425928</v>
      </c>
      <c r="T3278" s="15">
        <f t="shared" si="103"/>
        <v>42461.165972222225</v>
      </c>
    </row>
    <row r="3279" spans="1:20" ht="60" x14ac:dyDescent="0.25">
      <c r="A3279">
        <v>3277</v>
      </c>
      <c r="B3279" s="3" t="s">
        <v>6642</v>
      </c>
      <c r="C3279" s="3" t="s">
        <v>6643</v>
      </c>
      <c r="D3279" s="12">
        <v>5000</v>
      </c>
      <c r="E3279" s="12">
        <v>5430</v>
      </c>
      <c r="F3279" t="s">
        <v>16</v>
      </c>
      <c r="G3279" t="s">
        <v>24</v>
      </c>
      <c r="H3279" t="s">
        <v>25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1086</v>
      </c>
      <c r="O3279" s="8">
        <f>E3279/D3279*100</f>
        <v>108.60000000000001</v>
      </c>
      <c r="P3279" s="12">
        <f>E3279/L3279</f>
        <v>54.3</v>
      </c>
      <c r="Q3279" t="str">
        <f>LEFT(N3279,SEARCH("/",N3279,1)-1)</f>
        <v>theater</v>
      </c>
      <c r="R3279" t="str">
        <f>RIGHT(N3279,LEN(N3279)-SEARCH("/",N3279,1))</f>
        <v>plays</v>
      </c>
      <c r="S3279" s="15">
        <f t="shared" si="102"/>
        <v>41931.682939814818</v>
      </c>
      <c r="T3279" s="15">
        <f t="shared" si="103"/>
        <v>41961.724606481483</v>
      </c>
    </row>
    <row r="3280" spans="1:20" ht="60" x14ac:dyDescent="0.25">
      <c r="A3280">
        <v>3278</v>
      </c>
      <c r="B3280" s="3" t="s">
        <v>6644</v>
      </c>
      <c r="C3280" s="3" t="s">
        <v>6645</v>
      </c>
      <c r="D3280" s="12">
        <v>2500</v>
      </c>
      <c r="E3280" s="12">
        <v>2585</v>
      </c>
      <c r="F3280" t="s">
        <v>16</v>
      </c>
      <c r="G3280" t="s">
        <v>24</v>
      </c>
      <c r="H3280" t="s">
        <v>25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1086</v>
      </c>
      <c r="O3280" s="8">
        <f>E3280/D3280*100</f>
        <v>103.4</v>
      </c>
      <c r="P3280" s="12">
        <f>E3280/L3280</f>
        <v>76.029411764705884</v>
      </c>
      <c r="Q3280" t="str">
        <f>LEFT(N3280,SEARCH("/",N3280,1)-1)</f>
        <v>theater</v>
      </c>
      <c r="R3280" t="str">
        <f>RIGHT(N3280,LEN(N3280)-SEARCH("/",N3280,1))</f>
        <v>plays</v>
      </c>
      <c r="S3280" s="15">
        <f t="shared" si="102"/>
        <v>42124.848414351851</v>
      </c>
      <c r="T3280" s="15">
        <f t="shared" si="103"/>
        <v>42154.848414351851</v>
      </c>
    </row>
    <row r="3281" spans="1:20" ht="60" x14ac:dyDescent="0.25">
      <c r="A3281">
        <v>3279</v>
      </c>
      <c r="B3281" s="3" t="s">
        <v>6646</v>
      </c>
      <c r="C3281" s="3" t="s">
        <v>6647</v>
      </c>
      <c r="D3281" s="12">
        <v>5800</v>
      </c>
      <c r="E3281" s="12">
        <v>6628</v>
      </c>
      <c r="F3281" t="s">
        <v>16</v>
      </c>
      <c r="G3281" t="s">
        <v>17</v>
      </c>
      <c r="H3281" t="s">
        <v>18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1086</v>
      </c>
      <c r="O3281" s="8">
        <f>E3281/D3281*100</f>
        <v>114.27586206896552</v>
      </c>
      <c r="P3281" s="12">
        <f>E3281/L3281</f>
        <v>105.2063492063492</v>
      </c>
      <c r="Q3281" t="str">
        <f>LEFT(N3281,SEARCH("/",N3281,1)-1)</f>
        <v>theater</v>
      </c>
      <c r="R3281" t="str">
        <f>RIGHT(N3281,LEN(N3281)-SEARCH("/",N3281,1))</f>
        <v>plays</v>
      </c>
      <c r="S3281" s="15">
        <f t="shared" si="102"/>
        <v>42431.102534722217</v>
      </c>
      <c r="T3281" s="15">
        <f t="shared" si="103"/>
        <v>42461.06086805556</v>
      </c>
    </row>
    <row r="3282" spans="1:20" ht="60" x14ac:dyDescent="0.25">
      <c r="A3282">
        <v>3280</v>
      </c>
      <c r="B3282" s="3" t="s">
        <v>6648</v>
      </c>
      <c r="C3282" s="3" t="s">
        <v>6649</v>
      </c>
      <c r="D3282" s="12">
        <v>2000</v>
      </c>
      <c r="E3282" s="12">
        <v>2060</v>
      </c>
      <c r="F3282" t="s">
        <v>16</v>
      </c>
      <c r="G3282" t="s">
        <v>17</v>
      </c>
      <c r="H3282" t="s">
        <v>18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1086</v>
      </c>
      <c r="O3282" s="8">
        <f>E3282/D3282*100</f>
        <v>103</v>
      </c>
      <c r="P3282" s="12">
        <f>E3282/L3282</f>
        <v>68.666666666666671</v>
      </c>
      <c r="Q3282" t="str">
        <f>LEFT(N3282,SEARCH("/",N3282,1)-1)</f>
        <v>theater</v>
      </c>
      <c r="R3282" t="str">
        <f>RIGHT(N3282,LEN(N3282)-SEARCH("/",N3282,1))</f>
        <v>plays</v>
      </c>
      <c r="S3282" s="15">
        <f t="shared" si="102"/>
        <v>42121.756921296299</v>
      </c>
      <c r="T3282" s="15">
        <f t="shared" si="103"/>
        <v>42156.208333333328</v>
      </c>
    </row>
    <row r="3283" spans="1:20" ht="45" x14ac:dyDescent="0.25">
      <c r="A3283">
        <v>3281</v>
      </c>
      <c r="B3283" s="3" t="s">
        <v>6650</v>
      </c>
      <c r="C3283" s="3" t="s">
        <v>6651</v>
      </c>
      <c r="D3283" s="12">
        <v>5000</v>
      </c>
      <c r="E3283" s="12">
        <v>6080</v>
      </c>
      <c r="F3283" t="s">
        <v>16</v>
      </c>
      <c r="G3283" t="s">
        <v>17</v>
      </c>
      <c r="H3283" t="s">
        <v>18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1086</v>
      </c>
      <c r="O3283" s="8">
        <f>E3283/D3283*100</f>
        <v>121.6</v>
      </c>
      <c r="P3283" s="12">
        <f>E3283/L3283</f>
        <v>129.36170212765958</v>
      </c>
      <c r="Q3283" t="str">
        <f>LEFT(N3283,SEARCH("/",N3283,1)-1)</f>
        <v>theater</v>
      </c>
      <c r="R3283" t="str">
        <f>RIGHT(N3283,LEN(N3283)-SEARCH("/",N3283,1))</f>
        <v>plays</v>
      </c>
      <c r="S3283" s="15">
        <f t="shared" si="102"/>
        <v>42219.019733796296</v>
      </c>
      <c r="T3283" s="15">
        <f t="shared" si="103"/>
        <v>42249.019733796296</v>
      </c>
    </row>
    <row r="3284" spans="1:20" ht="60" x14ac:dyDescent="0.25">
      <c r="A3284">
        <v>3282</v>
      </c>
      <c r="B3284" s="3" t="s">
        <v>6652</v>
      </c>
      <c r="C3284" s="3" t="s">
        <v>6653</v>
      </c>
      <c r="D3284" s="12">
        <v>31000</v>
      </c>
      <c r="E3284" s="12">
        <v>31820.5</v>
      </c>
      <c r="F3284" t="s">
        <v>16</v>
      </c>
      <c r="G3284" t="s">
        <v>17</v>
      </c>
      <c r="H3284" t="s">
        <v>18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1086</v>
      </c>
      <c r="O3284" s="8">
        <f>E3284/D3284*100</f>
        <v>102.6467741935484</v>
      </c>
      <c r="P3284" s="12">
        <f>E3284/L3284</f>
        <v>134.26371308016877</v>
      </c>
      <c r="Q3284" t="str">
        <f>LEFT(N3284,SEARCH("/",N3284,1)-1)</f>
        <v>theater</v>
      </c>
      <c r="R3284" t="str">
        <f>RIGHT(N3284,LEN(N3284)-SEARCH("/",N3284,1))</f>
        <v>plays</v>
      </c>
      <c r="S3284" s="15">
        <f t="shared" si="102"/>
        <v>42445.19430555556</v>
      </c>
      <c r="T3284" s="15">
        <f t="shared" si="103"/>
        <v>42489.19430555556</v>
      </c>
    </row>
    <row r="3285" spans="1:20" ht="60" x14ac:dyDescent="0.25">
      <c r="A3285">
        <v>3283</v>
      </c>
      <c r="B3285" s="3" t="s">
        <v>6654</v>
      </c>
      <c r="C3285" s="3" t="s">
        <v>6655</v>
      </c>
      <c r="D3285" s="12">
        <v>800</v>
      </c>
      <c r="E3285" s="12">
        <v>838</v>
      </c>
      <c r="F3285" t="s">
        <v>16</v>
      </c>
      <c r="G3285" t="s">
        <v>24</v>
      </c>
      <c r="H3285" t="s">
        <v>25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1086</v>
      </c>
      <c r="O3285" s="8">
        <f>E3285/D3285*100</f>
        <v>104.75000000000001</v>
      </c>
      <c r="P3285" s="12">
        <f>E3285/L3285</f>
        <v>17.829787234042552</v>
      </c>
      <c r="Q3285" t="str">
        <f>LEFT(N3285,SEARCH("/",N3285,1)-1)</f>
        <v>theater</v>
      </c>
      <c r="R3285" t="str">
        <f>RIGHT(N3285,LEN(N3285)-SEARCH("/",N3285,1))</f>
        <v>plays</v>
      </c>
      <c r="S3285" s="15">
        <f t="shared" si="102"/>
        <v>42379.74418981481</v>
      </c>
      <c r="T3285" s="15">
        <f t="shared" si="103"/>
        <v>42410.875</v>
      </c>
    </row>
    <row r="3286" spans="1:20" ht="45" x14ac:dyDescent="0.25">
      <c r="A3286">
        <v>3284</v>
      </c>
      <c r="B3286" s="3" t="s">
        <v>6656</v>
      </c>
      <c r="C3286" s="3" t="s">
        <v>6657</v>
      </c>
      <c r="D3286" s="12">
        <v>3000</v>
      </c>
      <c r="E3286" s="12">
        <v>3048</v>
      </c>
      <c r="F3286" t="s">
        <v>16</v>
      </c>
      <c r="G3286" t="s">
        <v>17</v>
      </c>
      <c r="H3286" t="s">
        <v>18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1086</v>
      </c>
      <c r="O3286" s="8">
        <f>E3286/D3286*100</f>
        <v>101.6</v>
      </c>
      <c r="P3286" s="12">
        <f>E3286/L3286</f>
        <v>203.2</v>
      </c>
      <c r="Q3286" t="str">
        <f>LEFT(N3286,SEARCH("/",N3286,1)-1)</f>
        <v>theater</v>
      </c>
      <c r="R3286" t="str">
        <f>RIGHT(N3286,LEN(N3286)-SEARCH("/",N3286,1))</f>
        <v>plays</v>
      </c>
      <c r="S3286" s="15">
        <f t="shared" si="102"/>
        <v>42380.884872685187</v>
      </c>
      <c r="T3286" s="15">
        <f t="shared" si="103"/>
        <v>42398.249305555553</v>
      </c>
    </row>
    <row r="3287" spans="1:20" x14ac:dyDescent="0.25">
      <c r="A3287">
        <v>3285</v>
      </c>
      <c r="B3287" s="3" t="s">
        <v>6658</v>
      </c>
      <c r="C3287" s="3" t="s">
        <v>6659</v>
      </c>
      <c r="D3287" s="12">
        <v>4999</v>
      </c>
      <c r="E3287" s="12">
        <v>5604</v>
      </c>
      <c r="F3287" t="s">
        <v>16</v>
      </c>
      <c r="G3287" t="s">
        <v>17</v>
      </c>
      <c r="H3287" t="s">
        <v>18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1086</v>
      </c>
      <c r="O3287" s="8">
        <f>E3287/D3287*100</f>
        <v>112.10242048409683</v>
      </c>
      <c r="P3287" s="12">
        <f>E3287/L3287</f>
        <v>69.18518518518519</v>
      </c>
      <c r="Q3287" t="str">
        <f>LEFT(N3287,SEARCH("/",N3287,1)-1)</f>
        <v>theater</v>
      </c>
      <c r="R3287" t="str">
        <f>RIGHT(N3287,LEN(N3287)-SEARCH("/",N3287,1))</f>
        <v>plays</v>
      </c>
      <c r="S3287" s="15">
        <f t="shared" si="102"/>
        <v>42762.942430555559</v>
      </c>
      <c r="T3287" s="15">
        <f t="shared" si="103"/>
        <v>42794.208333333328</v>
      </c>
    </row>
    <row r="3288" spans="1:20" ht="60" x14ac:dyDescent="0.25">
      <c r="A3288">
        <v>3286</v>
      </c>
      <c r="B3288" s="3" t="s">
        <v>6660</v>
      </c>
      <c r="C3288" s="3" t="s">
        <v>6661</v>
      </c>
      <c r="D3288" s="12">
        <v>15000</v>
      </c>
      <c r="E3288" s="12">
        <v>15265</v>
      </c>
      <c r="F3288" t="s">
        <v>16</v>
      </c>
      <c r="G3288" t="s">
        <v>17</v>
      </c>
      <c r="H3288" t="s">
        <v>18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1086</v>
      </c>
      <c r="O3288" s="8">
        <f>E3288/D3288*100</f>
        <v>101.76666666666667</v>
      </c>
      <c r="P3288" s="12">
        <f>E3288/L3288</f>
        <v>125.12295081967213</v>
      </c>
      <c r="Q3288" t="str">
        <f>LEFT(N3288,SEARCH("/",N3288,1)-1)</f>
        <v>theater</v>
      </c>
      <c r="R3288" t="str">
        <f>RIGHT(N3288,LEN(N3288)-SEARCH("/",N3288,1))</f>
        <v>plays</v>
      </c>
      <c r="S3288" s="15">
        <f t="shared" si="102"/>
        <v>42567.840069444443</v>
      </c>
      <c r="T3288" s="15">
        <f t="shared" si="103"/>
        <v>42597.840069444443</v>
      </c>
    </row>
    <row r="3289" spans="1:20" ht="30" x14ac:dyDescent="0.25">
      <c r="A3289">
        <v>3287</v>
      </c>
      <c r="B3289" s="3" t="s">
        <v>6662</v>
      </c>
      <c r="C3289" s="3" t="s">
        <v>6663</v>
      </c>
      <c r="D3289" s="12">
        <v>2500</v>
      </c>
      <c r="E3289" s="12">
        <v>2500</v>
      </c>
      <c r="F3289" t="s">
        <v>16</v>
      </c>
      <c r="G3289" t="s">
        <v>159</v>
      </c>
      <c r="H3289" t="s">
        <v>160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1086</v>
      </c>
      <c r="O3289" s="8">
        <f>E3289/D3289*100</f>
        <v>100</v>
      </c>
      <c r="P3289" s="12">
        <f>E3289/L3289</f>
        <v>73.529411764705884</v>
      </c>
      <c r="Q3289" t="str">
        <f>LEFT(N3289,SEARCH("/",N3289,1)-1)</f>
        <v>theater</v>
      </c>
      <c r="R3289" t="str">
        <f>RIGHT(N3289,LEN(N3289)-SEARCH("/",N3289,1))</f>
        <v>plays</v>
      </c>
      <c r="S3289" s="15">
        <f t="shared" si="102"/>
        <v>42311.750324074077</v>
      </c>
      <c r="T3289" s="15">
        <f t="shared" si="103"/>
        <v>42336.750324074077</v>
      </c>
    </row>
    <row r="3290" spans="1:20" ht="60" x14ac:dyDescent="0.25">
      <c r="A3290">
        <v>3288</v>
      </c>
      <c r="B3290" s="3" t="s">
        <v>6664</v>
      </c>
      <c r="C3290" s="3" t="s">
        <v>6665</v>
      </c>
      <c r="D3290" s="12">
        <v>10000</v>
      </c>
      <c r="E3290" s="12">
        <v>10026.49</v>
      </c>
      <c r="F3290" t="s">
        <v>16</v>
      </c>
      <c r="G3290" t="s">
        <v>24</v>
      </c>
      <c r="H3290" t="s">
        <v>25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1086</v>
      </c>
      <c r="O3290" s="8">
        <f>E3290/D3290*100</f>
        <v>100.26489999999998</v>
      </c>
      <c r="P3290" s="12">
        <f>E3290/L3290</f>
        <v>48.437149758454105</v>
      </c>
      <c r="Q3290" t="str">
        <f>LEFT(N3290,SEARCH("/",N3290,1)-1)</f>
        <v>theater</v>
      </c>
      <c r="R3290" t="str">
        <f>RIGHT(N3290,LEN(N3290)-SEARCH("/",N3290,1))</f>
        <v>plays</v>
      </c>
      <c r="S3290" s="15">
        <f t="shared" si="102"/>
        <v>42505.774479166663</v>
      </c>
      <c r="T3290" s="15">
        <f t="shared" si="103"/>
        <v>42541.958333333328</v>
      </c>
    </row>
    <row r="3291" spans="1:20" ht="60" x14ac:dyDescent="0.25">
      <c r="A3291">
        <v>3289</v>
      </c>
      <c r="B3291" s="3" t="s">
        <v>6666</v>
      </c>
      <c r="C3291" s="3" t="s">
        <v>6667</v>
      </c>
      <c r="D3291" s="12">
        <v>500</v>
      </c>
      <c r="E3291" s="12">
        <v>665.21</v>
      </c>
      <c r="F3291" t="s">
        <v>16</v>
      </c>
      <c r="G3291" t="s">
        <v>24</v>
      </c>
      <c r="H3291" t="s">
        <v>25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1086</v>
      </c>
      <c r="O3291" s="8">
        <f>E3291/D3291*100</f>
        <v>133.04200000000003</v>
      </c>
      <c r="P3291" s="12">
        <f>E3291/L3291</f>
        <v>26.608400000000003</v>
      </c>
      <c r="Q3291" t="str">
        <f>LEFT(N3291,SEARCH("/",N3291,1)-1)</f>
        <v>theater</v>
      </c>
      <c r="R3291" t="str">
        <f>RIGHT(N3291,LEN(N3291)-SEARCH("/",N3291,1))</f>
        <v>plays</v>
      </c>
      <c r="S3291" s="15">
        <f t="shared" si="102"/>
        <v>42758.368078703701</v>
      </c>
      <c r="T3291" s="15">
        <f t="shared" si="103"/>
        <v>42786.368078703701</v>
      </c>
    </row>
    <row r="3292" spans="1:20" ht="75" x14ac:dyDescent="0.25">
      <c r="A3292">
        <v>3290</v>
      </c>
      <c r="B3292" s="3" t="s">
        <v>6668</v>
      </c>
      <c r="C3292" s="3" t="s">
        <v>6669</v>
      </c>
      <c r="D3292" s="12">
        <v>2000</v>
      </c>
      <c r="E3292" s="12">
        <v>2424</v>
      </c>
      <c r="F3292" t="s">
        <v>16</v>
      </c>
      <c r="G3292" t="s">
        <v>24</v>
      </c>
      <c r="H3292" t="s">
        <v>25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1086</v>
      </c>
      <c r="O3292" s="8">
        <f>E3292/D3292*100</f>
        <v>121.2</v>
      </c>
      <c r="P3292" s="12">
        <f>E3292/L3292</f>
        <v>33.666666666666664</v>
      </c>
      <c r="Q3292" t="str">
        <f>LEFT(N3292,SEARCH("/",N3292,1)-1)</f>
        <v>theater</v>
      </c>
      <c r="R3292" t="str">
        <f>RIGHT(N3292,LEN(N3292)-SEARCH("/",N3292,1))</f>
        <v>plays</v>
      </c>
      <c r="S3292" s="15">
        <f t="shared" si="102"/>
        <v>42775.51494212963</v>
      </c>
      <c r="T3292" s="15">
        <f t="shared" si="103"/>
        <v>42805.51494212963</v>
      </c>
    </row>
    <row r="3293" spans="1:20" ht="60" x14ac:dyDescent="0.25">
      <c r="A3293">
        <v>3291</v>
      </c>
      <c r="B3293" s="3" t="s">
        <v>6670</v>
      </c>
      <c r="C3293" s="3" t="s">
        <v>6671</v>
      </c>
      <c r="D3293" s="12">
        <v>500</v>
      </c>
      <c r="E3293" s="12">
        <v>570</v>
      </c>
      <c r="F3293" t="s">
        <v>16</v>
      </c>
      <c r="G3293" t="s">
        <v>17</v>
      </c>
      <c r="H3293" t="s">
        <v>18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1086</v>
      </c>
      <c r="O3293" s="8">
        <f>E3293/D3293*100</f>
        <v>113.99999999999999</v>
      </c>
      <c r="P3293" s="12">
        <f>E3293/L3293</f>
        <v>40.714285714285715</v>
      </c>
      <c r="Q3293" t="str">
        <f>LEFT(N3293,SEARCH("/",N3293,1)-1)</f>
        <v>theater</v>
      </c>
      <c r="R3293" t="str">
        <f>RIGHT(N3293,LEN(N3293)-SEARCH("/",N3293,1))</f>
        <v>plays</v>
      </c>
      <c r="S3293" s="15">
        <f t="shared" si="102"/>
        <v>42232.702546296292</v>
      </c>
      <c r="T3293" s="15">
        <f t="shared" si="103"/>
        <v>42264.165972222225</v>
      </c>
    </row>
    <row r="3294" spans="1:20" ht="45" x14ac:dyDescent="0.25">
      <c r="A3294">
        <v>3292</v>
      </c>
      <c r="B3294" s="3" t="s">
        <v>6672</v>
      </c>
      <c r="C3294" s="3" t="s">
        <v>6673</v>
      </c>
      <c r="D3294" s="12">
        <v>101</v>
      </c>
      <c r="E3294" s="12">
        <v>289</v>
      </c>
      <c r="F3294" t="s">
        <v>16</v>
      </c>
      <c r="G3294" t="s">
        <v>24</v>
      </c>
      <c r="H3294" t="s">
        <v>25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1086</v>
      </c>
      <c r="O3294" s="8">
        <f>E3294/D3294*100</f>
        <v>286.13861386138615</v>
      </c>
      <c r="P3294" s="12">
        <f>E3294/L3294</f>
        <v>19.266666666666666</v>
      </c>
      <c r="Q3294" t="str">
        <f>LEFT(N3294,SEARCH("/",N3294,1)-1)</f>
        <v>theater</v>
      </c>
      <c r="R3294" t="str">
        <f>RIGHT(N3294,LEN(N3294)-SEARCH("/",N3294,1))</f>
        <v>plays</v>
      </c>
      <c r="S3294" s="15">
        <f t="shared" si="102"/>
        <v>42282.770231481481</v>
      </c>
      <c r="T3294" s="15">
        <f t="shared" si="103"/>
        <v>42342.811898148153</v>
      </c>
    </row>
    <row r="3295" spans="1:20" ht="60" x14ac:dyDescent="0.25">
      <c r="A3295">
        <v>3293</v>
      </c>
      <c r="B3295" s="3" t="s">
        <v>6674</v>
      </c>
      <c r="C3295" s="3" t="s">
        <v>6675</v>
      </c>
      <c r="D3295" s="12">
        <v>4500</v>
      </c>
      <c r="E3295" s="12">
        <v>7670</v>
      </c>
      <c r="F3295" t="s">
        <v>16</v>
      </c>
      <c r="G3295" t="s">
        <v>80</v>
      </c>
      <c r="H3295" t="s">
        <v>81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1086</v>
      </c>
      <c r="O3295" s="8">
        <f>E3295/D3295*100</f>
        <v>170.44444444444446</v>
      </c>
      <c r="P3295" s="12">
        <f>E3295/L3295</f>
        <v>84.285714285714292</v>
      </c>
      <c r="Q3295" t="str">
        <f>LEFT(N3295,SEARCH("/",N3295,1)-1)</f>
        <v>theater</v>
      </c>
      <c r="R3295" t="str">
        <f>RIGHT(N3295,LEN(N3295)-SEARCH("/",N3295,1))</f>
        <v>plays</v>
      </c>
      <c r="S3295" s="15">
        <f t="shared" si="102"/>
        <v>42768.425370370373</v>
      </c>
      <c r="T3295" s="15">
        <f t="shared" si="103"/>
        <v>42798.425370370373</v>
      </c>
    </row>
    <row r="3296" spans="1:20" ht="60" x14ac:dyDescent="0.25">
      <c r="A3296">
        <v>3294</v>
      </c>
      <c r="B3296" s="3" t="s">
        <v>6676</v>
      </c>
      <c r="C3296" s="3" t="s">
        <v>6677</v>
      </c>
      <c r="D3296" s="12">
        <v>600</v>
      </c>
      <c r="E3296" s="12">
        <v>710</v>
      </c>
      <c r="F3296" t="s">
        <v>16</v>
      </c>
      <c r="G3296" t="s">
        <v>24</v>
      </c>
      <c r="H3296" t="s">
        <v>25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1086</v>
      </c>
      <c r="O3296" s="8">
        <f>E3296/D3296*100</f>
        <v>118.33333333333333</v>
      </c>
      <c r="P3296" s="12">
        <f>E3296/L3296</f>
        <v>29.583333333333332</v>
      </c>
      <c r="Q3296" t="str">
        <f>LEFT(N3296,SEARCH("/",N3296,1)-1)</f>
        <v>theater</v>
      </c>
      <c r="R3296" t="str">
        <f>RIGHT(N3296,LEN(N3296)-SEARCH("/",N3296,1))</f>
        <v>plays</v>
      </c>
      <c r="S3296" s="15">
        <f t="shared" si="102"/>
        <v>42141.541134259256</v>
      </c>
      <c r="T3296" s="15">
        <f t="shared" si="103"/>
        <v>42171.541134259256</v>
      </c>
    </row>
    <row r="3297" spans="1:20" ht="60" x14ac:dyDescent="0.25">
      <c r="A3297">
        <v>3295</v>
      </c>
      <c r="B3297" s="3" t="s">
        <v>6678</v>
      </c>
      <c r="C3297" s="3" t="s">
        <v>6679</v>
      </c>
      <c r="D3297" s="12">
        <v>700</v>
      </c>
      <c r="E3297" s="12">
        <v>720.01</v>
      </c>
      <c r="F3297" t="s">
        <v>16</v>
      </c>
      <c r="G3297" t="s">
        <v>24</v>
      </c>
      <c r="H3297" t="s">
        <v>25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1086</v>
      </c>
      <c r="O3297" s="8">
        <f>E3297/D3297*100</f>
        <v>102.85857142857142</v>
      </c>
      <c r="P3297" s="12">
        <f>E3297/L3297</f>
        <v>26.667037037037037</v>
      </c>
      <c r="Q3297" t="str">
        <f>LEFT(N3297,SEARCH("/",N3297,1)-1)</f>
        <v>theater</v>
      </c>
      <c r="R3297" t="str">
        <f>RIGHT(N3297,LEN(N3297)-SEARCH("/",N3297,1))</f>
        <v>plays</v>
      </c>
      <c r="S3297" s="15">
        <f t="shared" si="102"/>
        <v>42609.442465277782</v>
      </c>
      <c r="T3297" s="15">
        <f t="shared" si="103"/>
        <v>42639.442465277782</v>
      </c>
    </row>
    <row r="3298" spans="1:20" ht="60" x14ac:dyDescent="0.25">
      <c r="A3298">
        <v>3296</v>
      </c>
      <c r="B3298" s="3" t="s">
        <v>6680</v>
      </c>
      <c r="C3298" s="3" t="s">
        <v>6681</v>
      </c>
      <c r="D3298" s="12">
        <v>1500</v>
      </c>
      <c r="E3298" s="12">
        <v>2161</v>
      </c>
      <c r="F3298" t="s">
        <v>16</v>
      </c>
      <c r="G3298" t="s">
        <v>24</v>
      </c>
      <c r="H3298" t="s">
        <v>25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1086</v>
      </c>
      <c r="O3298" s="8">
        <f>E3298/D3298*100</f>
        <v>144.06666666666666</v>
      </c>
      <c r="P3298" s="12">
        <f>E3298/L3298</f>
        <v>45.978723404255319</v>
      </c>
      <c r="Q3298" t="str">
        <f>LEFT(N3298,SEARCH("/",N3298,1)-1)</f>
        <v>theater</v>
      </c>
      <c r="R3298" t="str">
        <f>RIGHT(N3298,LEN(N3298)-SEARCH("/",N3298,1))</f>
        <v>plays</v>
      </c>
      <c r="S3298" s="15">
        <f t="shared" si="102"/>
        <v>42309.756620370375</v>
      </c>
      <c r="T3298" s="15">
        <f t="shared" si="103"/>
        <v>42330.916666666672</v>
      </c>
    </row>
    <row r="3299" spans="1:20" ht="45" x14ac:dyDescent="0.25">
      <c r="A3299">
        <v>3297</v>
      </c>
      <c r="B3299" s="3" t="s">
        <v>6682</v>
      </c>
      <c r="C3299" s="3" t="s">
        <v>6683</v>
      </c>
      <c r="D3299" s="12">
        <v>5500</v>
      </c>
      <c r="E3299" s="12">
        <v>5504</v>
      </c>
      <c r="F3299" t="s">
        <v>16</v>
      </c>
      <c r="G3299" t="s">
        <v>24</v>
      </c>
      <c r="H3299" t="s">
        <v>25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1086</v>
      </c>
      <c r="O3299" s="8">
        <f>E3299/D3299*100</f>
        <v>100.07272727272726</v>
      </c>
      <c r="P3299" s="12">
        <f>E3299/L3299</f>
        <v>125.09090909090909</v>
      </c>
      <c r="Q3299" t="str">
        <f>LEFT(N3299,SEARCH("/",N3299,1)-1)</f>
        <v>theater</v>
      </c>
      <c r="R3299" t="str">
        <f>RIGHT(N3299,LEN(N3299)-SEARCH("/",N3299,1))</f>
        <v>plays</v>
      </c>
      <c r="S3299" s="15">
        <f t="shared" si="102"/>
        <v>42193.771481481483</v>
      </c>
      <c r="T3299" s="15">
        <f t="shared" si="103"/>
        <v>42212.957638888889</v>
      </c>
    </row>
    <row r="3300" spans="1:20" ht="60" x14ac:dyDescent="0.25">
      <c r="A3300">
        <v>3298</v>
      </c>
      <c r="B3300" s="3" t="s">
        <v>6684</v>
      </c>
      <c r="C3300" s="3" t="s">
        <v>6685</v>
      </c>
      <c r="D3300" s="12">
        <v>10000</v>
      </c>
      <c r="E3300" s="12">
        <v>10173</v>
      </c>
      <c r="F3300" t="s">
        <v>16</v>
      </c>
      <c r="G3300" t="s">
        <v>17</v>
      </c>
      <c r="H3300" t="s">
        <v>18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1086</v>
      </c>
      <c r="O3300" s="8">
        <f>E3300/D3300*100</f>
        <v>101.73</v>
      </c>
      <c r="P3300" s="12">
        <f>E3300/L3300</f>
        <v>141.29166666666666</v>
      </c>
      <c r="Q3300" t="str">
        <f>LEFT(N3300,SEARCH("/",N3300,1)-1)</f>
        <v>theater</v>
      </c>
      <c r="R3300" t="str">
        <f>RIGHT(N3300,LEN(N3300)-SEARCH("/",N3300,1))</f>
        <v>plays</v>
      </c>
      <c r="S3300" s="15">
        <f t="shared" si="102"/>
        <v>42239.957962962959</v>
      </c>
      <c r="T3300" s="15">
        <f t="shared" si="103"/>
        <v>42260</v>
      </c>
    </row>
    <row r="3301" spans="1:20" ht="60" x14ac:dyDescent="0.25">
      <c r="A3301">
        <v>3299</v>
      </c>
      <c r="B3301" s="3" t="s">
        <v>6686</v>
      </c>
      <c r="C3301" s="3" t="s">
        <v>6687</v>
      </c>
      <c r="D3301" s="12">
        <v>3000</v>
      </c>
      <c r="E3301" s="12">
        <v>3486</v>
      </c>
      <c r="F3301" t="s">
        <v>16</v>
      </c>
      <c r="G3301" t="s">
        <v>17</v>
      </c>
      <c r="H3301" t="s">
        <v>18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1086</v>
      </c>
      <c r="O3301" s="8">
        <f>E3301/D3301*100</f>
        <v>116.19999999999999</v>
      </c>
      <c r="P3301" s="12">
        <f>E3301/L3301</f>
        <v>55.333333333333336</v>
      </c>
      <c r="Q3301" t="str">
        <f>LEFT(N3301,SEARCH("/",N3301,1)-1)</f>
        <v>theater</v>
      </c>
      <c r="R3301" t="str">
        <f>RIGHT(N3301,LEN(N3301)-SEARCH("/",N3301,1))</f>
        <v>plays</v>
      </c>
      <c r="S3301" s="15">
        <f t="shared" si="102"/>
        <v>42261.917395833334</v>
      </c>
      <c r="T3301" s="15">
        <f t="shared" si="103"/>
        <v>42291.917395833334</v>
      </c>
    </row>
    <row r="3302" spans="1:20" ht="45" x14ac:dyDescent="0.25">
      <c r="A3302">
        <v>3300</v>
      </c>
      <c r="B3302" s="3" t="s">
        <v>6688</v>
      </c>
      <c r="C3302" s="3" t="s">
        <v>6689</v>
      </c>
      <c r="D3302" s="12">
        <v>3000</v>
      </c>
      <c r="E3302" s="12">
        <v>4085</v>
      </c>
      <c r="F3302" t="s">
        <v>16</v>
      </c>
      <c r="G3302" t="s">
        <v>17</v>
      </c>
      <c r="H3302" t="s">
        <v>18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1086</v>
      </c>
      <c r="O3302" s="8">
        <f>E3302/D3302*100</f>
        <v>136.16666666666666</v>
      </c>
      <c r="P3302" s="12">
        <f>E3302/L3302</f>
        <v>46.420454545454547</v>
      </c>
      <c r="Q3302" t="str">
        <f>LEFT(N3302,SEARCH("/",N3302,1)-1)</f>
        <v>theater</v>
      </c>
      <c r="R3302" t="str">
        <f>RIGHT(N3302,LEN(N3302)-SEARCH("/",N3302,1))</f>
        <v>plays</v>
      </c>
      <c r="S3302" s="15">
        <f t="shared" si="102"/>
        <v>42102.743773148148</v>
      </c>
      <c r="T3302" s="15">
        <f t="shared" si="103"/>
        <v>42123.743773148148</v>
      </c>
    </row>
    <row r="3303" spans="1:20" ht="60" x14ac:dyDescent="0.25">
      <c r="A3303">
        <v>3301</v>
      </c>
      <c r="B3303" s="3" t="s">
        <v>6690</v>
      </c>
      <c r="C3303" s="3" t="s">
        <v>6691</v>
      </c>
      <c r="D3303" s="12">
        <v>3000</v>
      </c>
      <c r="E3303" s="12">
        <v>4004</v>
      </c>
      <c r="F3303" t="s">
        <v>16</v>
      </c>
      <c r="G3303" t="s">
        <v>17</v>
      </c>
      <c r="H3303" t="s">
        <v>18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1086</v>
      </c>
      <c r="O3303" s="8">
        <f>E3303/D3303*100</f>
        <v>133.46666666666667</v>
      </c>
      <c r="P3303" s="12">
        <f>E3303/L3303</f>
        <v>57.2</v>
      </c>
      <c r="Q3303" t="str">
        <f>LEFT(N3303,SEARCH("/",N3303,1)-1)</f>
        <v>theater</v>
      </c>
      <c r="R3303" t="str">
        <f>RIGHT(N3303,LEN(N3303)-SEARCH("/",N3303,1))</f>
        <v>plays</v>
      </c>
      <c r="S3303" s="15">
        <f t="shared" si="102"/>
        <v>42538.73583333334</v>
      </c>
      <c r="T3303" s="15">
        <f t="shared" si="103"/>
        <v>42583.290972222225</v>
      </c>
    </row>
    <row r="3304" spans="1:20" x14ac:dyDescent="0.25">
      <c r="A3304">
        <v>3302</v>
      </c>
      <c r="B3304" s="3" t="s">
        <v>6692</v>
      </c>
      <c r="C3304" s="3" t="s">
        <v>6693</v>
      </c>
      <c r="D3304" s="12">
        <v>8400</v>
      </c>
      <c r="E3304" s="12">
        <v>8685</v>
      </c>
      <c r="F3304" t="s">
        <v>16</v>
      </c>
      <c r="G3304" t="s">
        <v>54</v>
      </c>
      <c r="H3304" t="s">
        <v>55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1086</v>
      </c>
      <c r="O3304" s="8">
        <f>E3304/D3304*100</f>
        <v>103.39285714285715</v>
      </c>
      <c r="P3304" s="12">
        <f>E3304/L3304</f>
        <v>173.7</v>
      </c>
      <c r="Q3304" t="str">
        <f>LEFT(N3304,SEARCH("/",N3304,1)-1)</f>
        <v>theater</v>
      </c>
      <c r="R3304" t="str">
        <f>RIGHT(N3304,LEN(N3304)-SEARCH("/",N3304,1))</f>
        <v>plays</v>
      </c>
      <c r="S3304" s="15">
        <f t="shared" si="102"/>
        <v>42681.35157407407</v>
      </c>
      <c r="T3304" s="15">
        <f t="shared" si="103"/>
        <v>42711.35157407407</v>
      </c>
    </row>
    <row r="3305" spans="1:20" ht="60" x14ac:dyDescent="0.25">
      <c r="A3305">
        <v>3303</v>
      </c>
      <c r="B3305" s="3" t="s">
        <v>6694</v>
      </c>
      <c r="C3305" s="3" t="s">
        <v>6695</v>
      </c>
      <c r="D3305" s="12">
        <v>1800</v>
      </c>
      <c r="E3305" s="12">
        <v>2086</v>
      </c>
      <c r="F3305" t="s">
        <v>16</v>
      </c>
      <c r="G3305" t="s">
        <v>17</v>
      </c>
      <c r="H3305" t="s">
        <v>18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1086</v>
      </c>
      <c r="O3305" s="8">
        <f>E3305/D3305*100</f>
        <v>115.88888888888889</v>
      </c>
      <c r="P3305" s="12">
        <f>E3305/L3305</f>
        <v>59.6</v>
      </c>
      <c r="Q3305" t="str">
        <f>LEFT(N3305,SEARCH("/",N3305,1)-1)</f>
        <v>theater</v>
      </c>
      <c r="R3305" t="str">
        <f>RIGHT(N3305,LEN(N3305)-SEARCH("/",N3305,1))</f>
        <v>plays</v>
      </c>
      <c r="S3305" s="15">
        <f t="shared" si="102"/>
        <v>42056.65143518518</v>
      </c>
      <c r="T3305" s="15">
        <f t="shared" si="103"/>
        <v>42091.609768518523</v>
      </c>
    </row>
    <row r="3306" spans="1:20" ht="45" x14ac:dyDescent="0.25">
      <c r="A3306">
        <v>3304</v>
      </c>
      <c r="B3306" s="3" t="s">
        <v>6696</v>
      </c>
      <c r="C3306" s="3" t="s">
        <v>6697</v>
      </c>
      <c r="D3306" s="12">
        <v>15000</v>
      </c>
      <c r="E3306" s="12">
        <v>15677.5</v>
      </c>
      <c r="F3306" t="s">
        <v>16</v>
      </c>
      <c r="G3306" t="s">
        <v>17</v>
      </c>
      <c r="H3306" t="s">
        <v>18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1086</v>
      </c>
      <c r="O3306" s="8">
        <f>E3306/D3306*100</f>
        <v>104.51666666666665</v>
      </c>
      <c r="P3306" s="12">
        <f>E3306/L3306</f>
        <v>89.585714285714289</v>
      </c>
      <c r="Q3306" t="str">
        <f>LEFT(N3306,SEARCH("/",N3306,1)-1)</f>
        <v>theater</v>
      </c>
      <c r="R3306" t="str">
        <f>RIGHT(N3306,LEN(N3306)-SEARCH("/",N3306,1))</f>
        <v>plays</v>
      </c>
      <c r="S3306" s="15">
        <f t="shared" si="102"/>
        <v>42696.624444444446</v>
      </c>
      <c r="T3306" s="15">
        <f t="shared" si="103"/>
        <v>42726.624444444446</v>
      </c>
    </row>
    <row r="3307" spans="1:20" ht="60" x14ac:dyDescent="0.25">
      <c r="A3307">
        <v>3305</v>
      </c>
      <c r="B3307" s="3" t="s">
        <v>6698</v>
      </c>
      <c r="C3307" s="3" t="s">
        <v>6699</v>
      </c>
      <c r="D3307" s="12">
        <v>4000</v>
      </c>
      <c r="E3307" s="12">
        <v>4081</v>
      </c>
      <c r="F3307" t="s">
        <v>16</v>
      </c>
      <c r="G3307" t="s">
        <v>17</v>
      </c>
      <c r="H3307" t="s">
        <v>18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1086</v>
      </c>
      <c r="O3307" s="8">
        <f>E3307/D3307*100</f>
        <v>102.02500000000001</v>
      </c>
      <c r="P3307" s="12">
        <f>E3307/L3307</f>
        <v>204.05</v>
      </c>
      <c r="Q3307" t="str">
        <f>LEFT(N3307,SEARCH("/",N3307,1)-1)</f>
        <v>theater</v>
      </c>
      <c r="R3307" t="str">
        <f>RIGHT(N3307,LEN(N3307)-SEARCH("/",N3307,1))</f>
        <v>plays</v>
      </c>
      <c r="S3307" s="15">
        <f t="shared" si="102"/>
        <v>42186.855879629627</v>
      </c>
      <c r="T3307" s="15">
        <f t="shared" si="103"/>
        <v>42216.855879629627</v>
      </c>
    </row>
    <row r="3308" spans="1:20" ht="60" x14ac:dyDescent="0.25">
      <c r="A3308">
        <v>3306</v>
      </c>
      <c r="B3308" s="3" t="s">
        <v>6700</v>
      </c>
      <c r="C3308" s="3" t="s">
        <v>6701</v>
      </c>
      <c r="D3308" s="12">
        <v>1500</v>
      </c>
      <c r="E3308" s="12">
        <v>2630</v>
      </c>
      <c r="F3308" t="s">
        <v>16</v>
      </c>
      <c r="G3308" t="s">
        <v>17</v>
      </c>
      <c r="H3308" t="s">
        <v>18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1086</v>
      </c>
      <c r="O3308" s="8">
        <f>E3308/D3308*100</f>
        <v>175.33333333333334</v>
      </c>
      <c r="P3308" s="12">
        <f>E3308/L3308</f>
        <v>48.703703703703702</v>
      </c>
      <c r="Q3308" t="str">
        <f>LEFT(N3308,SEARCH("/",N3308,1)-1)</f>
        <v>theater</v>
      </c>
      <c r="R3308" t="str">
        <f>RIGHT(N3308,LEN(N3308)-SEARCH("/",N3308,1))</f>
        <v>plays</v>
      </c>
      <c r="S3308" s="15">
        <f t="shared" si="102"/>
        <v>42493.219236111108</v>
      </c>
      <c r="T3308" s="15">
        <f t="shared" si="103"/>
        <v>42531.125</v>
      </c>
    </row>
    <row r="3309" spans="1:20" ht="60" x14ac:dyDescent="0.25">
      <c r="A3309">
        <v>3307</v>
      </c>
      <c r="B3309" s="3" t="s">
        <v>6702</v>
      </c>
      <c r="C3309" s="3" t="s">
        <v>6703</v>
      </c>
      <c r="D3309" s="12">
        <v>1000</v>
      </c>
      <c r="E3309" s="12">
        <v>1066.8</v>
      </c>
      <c r="F3309" t="s">
        <v>16</v>
      </c>
      <c r="G3309" t="s">
        <v>17</v>
      </c>
      <c r="H3309" t="s">
        <v>18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1086</v>
      </c>
      <c r="O3309" s="8">
        <f>E3309/D3309*100</f>
        <v>106.67999999999999</v>
      </c>
      <c r="P3309" s="12">
        <f>E3309/L3309</f>
        <v>53.339999999999996</v>
      </c>
      <c r="Q3309" t="str">
        <f>LEFT(N3309,SEARCH("/",N3309,1)-1)</f>
        <v>theater</v>
      </c>
      <c r="R3309" t="str">
        <f>RIGHT(N3309,LEN(N3309)-SEARCH("/",N3309,1))</f>
        <v>plays</v>
      </c>
      <c r="S3309" s="15">
        <f t="shared" si="102"/>
        <v>42475.057164351849</v>
      </c>
      <c r="T3309" s="15">
        <f t="shared" si="103"/>
        <v>42505.057164351849</v>
      </c>
    </row>
    <row r="3310" spans="1:20" ht="45" x14ac:dyDescent="0.25">
      <c r="A3310">
        <v>3308</v>
      </c>
      <c r="B3310" s="3" t="s">
        <v>6704</v>
      </c>
      <c r="C3310" s="3" t="s">
        <v>6705</v>
      </c>
      <c r="D3310" s="12">
        <v>3500</v>
      </c>
      <c r="E3310" s="12">
        <v>4280</v>
      </c>
      <c r="F3310" t="s">
        <v>16</v>
      </c>
      <c r="G3310" t="s">
        <v>17</v>
      </c>
      <c r="H3310" t="s">
        <v>18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1086</v>
      </c>
      <c r="O3310" s="8">
        <f>E3310/D3310*100</f>
        <v>122.28571428571429</v>
      </c>
      <c r="P3310" s="12">
        <f>E3310/L3310</f>
        <v>75.087719298245617</v>
      </c>
      <c r="Q3310" t="str">
        <f>LEFT(N3310,SEARCH("/",N3310,1)-1)</f>
        <v>theater</v>
      </c>
      <c r="R3310" t="str">
        <f>RIGHT(N3310,LEN(N3310)-SEARCH("/",N3310,1))</f>
        <v>plays</v>
      </c>
      <c r="S3310" s="15">
        <f t="shared" si="102"/>
        <v>42452.876909722225</v>
      </c>
      <c r="T3310" s="15">
        <f t="shared" si="103"/>
        <v>42473.876909722225</v>
      </c>
    </row>
    <row r="3311" spans="1:20" ht="30" x14ac:dyDescent="0.25">
      <c r="A3311">
        <v>3309</v>
      </c>
      <c r="B3311" s="3" t="s">
        <v>6706</v>
      </c>
      <c r="C3311" s="3" t="s">
        <v>6707</v>
      </c>
      <c r="D3311" s="12">
        <v>350</v>
      </c>
      <c r="E3311" s="12">
        <v>558</v>
      </c>
      <c r="F3311" t="s">
        <v>16</v>
      </c>
      <c r="G3311" t="s">
        <v>24</v>
      </c>
      <c r="H3311" t="s">
        <v>25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1086</v>
      </c>
      <c r="O3311" s="8">
        <f>E3311/D3311*100</f>
        <v>159.42857142857144</v>
      </c>
      <c r="P3311" s="12">
        <f>E3311/L3311</f>
        <v>18</v>
      </c>
      <c r="Q3311" t="str">
        <f>LEFT(N3311,SEARCH("/",N3311,1)-1)</f>
        <v>theater</v>
      </c>
      <c r="R3311" t="str">
        <f>RIGHT(N3311,LEN(N3311)-SEARCH("/",N3311,1))</f>
        <v>plays</v>
      </c>
      <c r="S3311" s="15">
        <f t="shared" si="102"/>
        <v>42628.650208333333</v>
      </c>
      <c r="T3311" s="15">
        <f t="shared" si="103"/>
        <v>42659.650208333333</v>
      </c>
    </row>
    <row r="3312" spans="1:20" ht="45" x14ac:dyDescent="0.25">
      <c r="A3312">
        <v>3310</v>
      </c>
      <c r="B3312" s="3" t="s">
        <v>6708</v>
      </c>
      <c r="C3312" s="3" t="s">
        <v>6709</v>
      </c>
      <c r="D3312" s="12">
        <v>6500</v>
      </c>
      <c r="E3312" s="12">
        <v>6505</v>
      </c>
      <c r="F3312" t="s">
        <v>16</v>
      </c>
      <c r="G3312" t="s">
        <v>17</v>
      </c>
      <c r="H3312" t="s">
        <v>18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1086</v>
      </c>
      <c r="O3312" s="8">
        <f>E3312/D3312*100</f>
        <v>100.07692307692308</v>
      </c>
      <c r="P3312" s="12">
        <f>E3312/L3312</f>
        <v>209.83870967741936</v>
      </c>
      <c r="Q3312" t="str">
        <f>LEFT(N3312,SEARCH("/",N3312,1)-1)</f>
        <v>theater</v>
      </c>
      <c r="R3312" t="str">
        <f>RIGHT(N3312,LEN(N3312)-SEARCH("/",N3312,1))</f>
        <v>plays</v>
      </c>
      <c r="S3312" s="15">
        <f t="shared" si="102"/>
        <v>42253.928530092591</v>
      </c>
      <c r="T3312" s="15">
        <f t="shared" si="103"/>
        <v>42283.928530092591</v>
      </c>
    </row>
    <row r="3313" spans="1:20" ht="45" x14ac:dyDescent="0.25">
      <c r="A3313">
        <v>3311</v>
      </c>
      <c r="B3313" s="3" t="s">
        <v>6710</v>
      </c>
      <c r="C3313" s="3" t="s">
        <v>6711</v>
      </c>
      <c r="D3313" s="12">
        <v>2500</v>
      </c>
      <c r="E3313" s="12">
        <v>2746</v>
      </c>
      <c r="F3313" t="s">
        <v>16</v>
      </c>
      <c r="G3313" t="s">
        <v>17</v>
      </c>
      <c r="H3313" t="s">
        <v>18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1086</v>
      </c>
      <c r="O3313" s="8">
        <f>E3313/D3313*100</f>
        <v>109.84</v>
      </c>
      <c r="P3313" s="12">
        <f>E3313/L3313</f>
        <v>61.022222222222226</v>
      </c>
      <c r="Q3313" t="str">
        <f>LEFT(N3313,SEARCH("/",N3313,1)-1)</f>
        <v>theater</v>
      </c>
      <c r="R3313" t="str">
        <f>RIGHT(N3313,LEN(N3313)-SEARCH("/",N3313,1))</f>
        <v>plays</v>
      </c>
      <c r="S3313" s="15">
        <f t="shared" si="102"/>
        <v>42264.29178240741</v>
      </c>
      <c r="T3313" s="15">
        <f t="shared" si="103"/>
        <v>42294.29178240741</v>
      </c>
    </row>
    <row r="3314" spans="1:20" ht="60" x14ac:dyDescent="0.25">
      <c r="A3314">
        <v>3312</v>
      </c>
      <c r="B3314" s="3" t="s">
        <v>6712</v>
      </c>
      <c r="C3314" s="3" t="s">
        <v>6713</v>
      </c>
      <c r="D3314" s="12">
        <v>2500</v>
      </c>
      <c r="E3314" s="12">
        <v>2501</v>
      </c>
      <c r="F3314" t="s">
        <v>16</v>
      </c>
      <c r="G3314" t="s">
        <v>17</v>
      </c>
      <c r="H3314" t="s">
        <v>18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1086</v>
      </c>
      <c r="O3314" s="8">
        <f>E3314/D3314*100</f>
        <v>100.03999999999999</v>
      </c>
      <c r="P3314" s="12">
        <f>E3314/L3314</f>
        <v>61</v>
      </c>
      <c r="Q3314" t="str">
        <f>LEFT(N3314,SEARCH("/",N3314,1)-1)</f>
        <v>theater</v>
      </c>
      <c r="R3314" t="str">
        <f>RIGHT(N3314,LEN(N3314)-SEARCH("/",N3314,1))</f>
        <v>plays</v>
      </c>
      <c r="S3314" s="15">
        <f t="shared" si="102"/>
        <v>42664.809560185182</v>
      </c>
      <c r="T3314" s="15">
        <f t="shared" si="103"/>
        <v>42685.916666666672</v>
      </c>
    </row>
    <row r="3315" spans="1:20" ht="45" x14ac:dyDescent="0.25">
      <c r="A3315">
        <v>3313</v>
      </c>
      <c r="B3315" s="3" t="s">
        <v>6714</v>
      </c>
      <c r="C3315" s="3" t="s">
        <v>6715</v>
      </c>
      <c r="D3315" s="12">
        <v>2000</v>
      </c>
      <c r="E3315" s="12">
        <v>2321</v>
      </c>
      <c r="F3315" t="s">
        <v>16</v>
      </c>
      <c r="G3315" t="s">
        <v>17</v>
      </c>
      <c r="H3315" t="s">
        <v>18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1086</v>
      </c>
      <c r="O3315" s="8">
        <f>E3315/D3315*100</f>
        <v>116.05000000000001</v>
      </c>
      <c r="P3315" s="12">
        <f>E3315/L3315</f>
        <v>80.034482758620683</v>
      </c>
      <c r="Q3315" t="str">
        <f>LEFT(N3315,SEARCH("/",N3315,1)-1)</f>
        <v>theater</v>
      </c>
      <c r="R3315" t="str">
        <f>RIGHT(N3315,LEN(N3315)-SEARCH("/",N3315,1))</f>
        <v>plays</v>
      </c>
      <c r="S3315" s="15">
        <f t="shared" si="102"/>
        <v>42382.244409722218</v>
      </c>
      <c r="T3315" s="15">
        <f t="shared" si="103"/>
        <v>42396.041666666672</v>
      </c>
    </row>
    <row r="3316" spans="1:20" ht="60" x14ac:dyDescent="0.25">
      <c r="A3316">
        <v>3314</v>
      </c>
      <c r="B3316" s="3" t="s">
        <v>6716</v>
      </c>
      <c r="C3316" s="3" t="s">
        <v>6717</v>
      </c>
      <c r="D3316" s="12">
        <v>800</v>
      </c>
      <c r="E3316" s="12">
        <v>1686</v>
      </c>
      <c r="F3316" t="s">
        <v>16</v>
      </c>
      <c r="G3316" t="s">
        <v>24</v>
      </c>
      <c r="H3316" t="s">
        <v>25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1086</v>
      </c>
      <c r="O3316" s="8">
        <f>E3316/D3316*100</f>
        <v>210.75</v>
      </c>
      <c r="P3316" s="12">
        <f>E3316/L3316</f>
        <v>29.068965517241381</v>
      </c>
      <c r="Q3316" t="str">
        <f>LEFT(N3316,SEARCH("/",N3316,1)-1)</f>
        <v>theater</v>
      </c>
      <c r="R3316" t="str">
        <f>RIGHT(N3316,LEN(N3316)-SEARCH("/",N3316,1))</f>
        <v>plays</v>
      </c>
      <c r="S3316" s="15">
        <f t="shared" si="102"/>
        <v>42105.267488425925</v>
      </c>
      <c r="T3316" s="15">
        <f t="shared" si="103"/>
        <v>42132.836805555555</v>
      </c>
    </row>
    <row r="3317" spans="1:20" ht="45" x14ac:dyDescent="0.25">
      <c r="A3317">
        <v>3315</v>
      </c>
      <c r="B3317" s="3" t="s">
        <v>6718</v>
      </c>
      <c r="C3317" s="3" t="s">
        <v>6719</v>
      </c>
      <c r="D3317" s="12">
        <v>4000</v>
      </c>
      <c r="E3317" s="12">
        <v>4400</v>
      </c>
      <c r="F3317" t="s">
        <v>16</v>
      </c>
      <c r="G3317" t="s">
        <v>24</v>
      </c>
      <c r="H3317" t="s">
        <v>25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1086</v>
      </c>
      <c r="O3317" s="8">
        <f>E3317/D3317*100</f>
        <v>110.00000000000001</v>
      </c>
      <c r="P3317" s="12">
        <f>E3317/L3317</f>
        <v>49.438202247191015</v>
      </c>
      <c r="Q3317" t="str">
        <f>LEFT(N3317,SEARCH("/",N3317,1)-1)</f>
        <v>theater</v>
      </c>
      <c r="R3317" t="str">
        <f>RIGHT(N3317,LEN(N3317)-SEARCH("/",N3317,1))</f>
        <v>plays</v>
      </c>
      <c r="S3317" s="15">
        <f t="shared" si="102"/>
        <v>42466.303715277783</v>
      </c>
      <c r="T3317" s="15">
        <f t="shared" si="103"/>
        <v>42496.303715277783</v>
      </c>
    </row>
    <row r="3318" spans="1:20" ht="75" x14ac:dyDescent="0.25">
      <c r="A3318">
        <v>3316</v>
      </c>
      <c r="B3318" s="3" t="s">
        <v>6720</v>
      </c>
      <c r="C3318" s="3" t="s">
        <v>6721</v>
      </c>
      <c r="D3318" s="12">
        <v>11737</v>
      </c>
      <c r="E3318" s="12">
        <v>11747.18</v>
      </c>
      <c r="F3318" t="s">
        <v>16</v>
      </c>
      <c r="G3318" t="s">
        <v>17</v>
      </c>
      <c r="H3318" t="s">
        <v>18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1086</v>
      </c>
      <c r="O3318" s="8">
        <f>E3318/D3318*100</f>
        <v>100.08673425918037</v>
      </c>
      <c r="P3318" s="12">
        <f>E3318/L3318</f>
        <v>93.977440000000001</v>
      </c>
      <c r="Q3318" t="str">
        <f>LEFT(N3318,SEARCH("/",N3318,1)-1)</f>
        <v>theater</v>
      </c>
      <c r="R3318" t="str">
        <f>RIGHT(N3318,LEN(N3318)-SEARCH("/",N3318,1))</f>
        <v>plays</v>
      </c>
      <c r="S3318" s="15">
        <f t="shared" si="102"/>
        <v>41826.871238425927</v>
      </c>
      <c r="T3318" s="15">
        <f t="shared" si="103"/>
        <v>41859.57916666667</v>
      </c>
    </row>
    <row r="3319" spans="1:20" ht="45" x14ac:dyDescent="0.25">
      <c r="A3319">
        <v>3317</v>
      </c>
      <c r="B3319" s="3" t="s">
        <v>6722</v>
      </c>
      <c r="C3319" s="3" t="s">
        <v>6723</v>
      </c>
      <c r="D3319" s="12">
        <v>1050</v>
      </c>
      <c r="E3319" s="12">
        <v>1115</v>
      </c>
      <c r="F3319" t="s">
        <v>16</v>
      </c>
      <c r="G3319" t="s">
        <v>17</v>
      </c>
      <c r="H3319" t="s">
        <v>18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1086</v>
      </c>
      <c r="O3319" s="8">
        <f>E3319/D3319*100</f>
        <v>106.19047619047619</v>
      </c>
      <c r="P3319" s="12">
        <f>E3319/L3319</f>
        <v>61.944444444444443</v>
      </c>
      <c r="Q3319" t="str">
        <f>LEFT(N3319,SEARCH("/",N3319,1)-1)</f>
        <v>theater</v>
      </c>
      <c r="R3319" t="str">
        <f>RIGHT(N3319,LEN(N3319)-SEARCH("/",N3319,1))</f>
        <v>plays</v>
      </c>
      <c r="S3319" s="15">
        <f t="shared" si="102"/>
        <v>42499.039629629624</v>
      </c>
      <c r="T3319" s="15">
        <f t="shared" si="103"/>
        <v>42529.039629629624</v>
      </c>
    </row>
    <row r="3320" spans="1:20" ht="30" x14ac:dyDescent="0.25">
      <c r="A3320">
        <v>3318</v>
      </c>
      <c r="B3320" s="3" t="s">
        <v>6724</v>
      </c>
      <c r="C3320" s="3" t="s">
        <v>6725</v>
      </c>
      <c r="D3320" s="12">
        <v>2000</v>
      </c>
      <c r="E3320" s="12">
        <v>2512</v>
      </c>
      <c r="F3320" t="s">
        <v>16</v>
      </c>
      <c r="G3320" t="s">
        <v>159</v>
      </c>
      <c r="H3320" t="s">
        <v>160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1086</v>
      </c>
      <c r="O3320" s="8">
        <f>E3320/D3320*100</f>
        <v>125.6</v>
      </c>
      <c r="P3320" s="12">
        <f>E3320/L3320</f>
        <v>78.5</v>
      </c>
      <c r="Q3320" t="str">
        <f>LEFT(N3320,SEARCH("/",N3320,1)-1)</f>
        <v>theater</v>
      </c>
      <c r="R3320" t="str">
        <f>RIGHT(N3320,LEN(N3320)-SEARCH("/",N3320,1))</f>
        <v>plays</v>
      </c>
      <c r="S3320" s="15">
        <f t="shared" si="102"/>
        <v>42431.302002314813</v>
      </c>
      <c r="T3320" s="15">
        <f t="shared" si="103"/>
        <v>42471.104166666672</v>
      </c>
    </row>
    <row r="3321" spans="1:20" ht="60" x14ac:dyDescent="0.25">
      <c r="A3321">
        <v>3319</v>
      </c>
      <c r="B3321" s="3" t="s">
        <v>6726</v>
      </c>
      <c r="C3321" s="3" t="s">
        <v>6727</v>
      </c>
      <c r="D3321" s="12">
        <v>500</v>
      </c>
      <c r="E3321" s="12">
        <v>540</v>
      </c>
      <c r="F3321" t="s">
        <v>16</v>
      </c>
      <c r="G3321" t="s">
        <v>24</v>
      </c>
      <c r="H3321" t="s">
        <v>25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1086</v>
      </c>
      <c r="O3321" s="8">
        <f>E3321/D3321*100</f>
        <v>108</v>
      </c>
      <c r="P3321" s="12">
        <f>E3321/L3321</f>
        <v>33.75</v>
      </c>
      <c r="Q3321" t="str">
        <f>LEFT(N3321,SEARCH("/",N3321,1)-1)</f>
        <v>theater</v>
      </c>
      <c r="R3321" t="str">
        <f>RIGHT(N3321,LEN(N3321)-SEARCH("/",N3321,1))</f>
        <v>plays</v>
      </c>
      <c r="S3321" s="15">
        <f t="shared" si="102"/>
        <v>41990.585486111115</v>
      </c>
      <c r="T3321" s="15">
        <f t="shared" si="103"/>
        <v>42035.585486111115</v>
      </c>
    </row>
    <row r="3322" spans="1:20" ht="45" x14ac:dyDescent="0.25">
      <c r="A3322">
        <v>3320</v>
      </c>
      <c r="B3322" s="3" t="s">
        <v>6728</v>
      </c>
      <c r="C3322" s="3" t="s">
        <v>6729</v>
      </c>
      <c r="D3322" s="12">
        <v>2500</v>
      </c>
      <c r="E3322" s="12">
        <v>2525</v>
      </c>
      <c r="F3322" t="s">
        <v>16</v>
      </c>
      <c r="G3322" t="s">
        <v>17</v>
      </c>
      <c r="H3322" t="s">
        <v>18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1086</v>
      </c>
      <c r="O3322" s="8">
        <f>E3322/D3322*100</f>
        <v>101</v>
      </c>
      <c r="P3322" s="12">
        <f>E3322/L3322</f>
        <v>66.44736842105263</v>
      </c>
      <c r="Q3322" t="str">
        <f>LEFT(N3322,SEARCH("/",N3322,1)-1)</f>
        <v>theater</v>
      </c>
      <c r="R3322" t="str">
        <f>RIGHT(N3322,LEN(N3322)-SEARCH("/",N3322,1))</f>
        <v>plays</v>
      </c>
      <c r="S3322" s="15">
        <f t="shared" si="102"/>
        <v>42513.045798611114</v>
      </c>
      <c r="T3322" s="15">
        <f t="shared" si="103"/>
        <v>42543.045798611114</v>
      </c>
    </row>
    <row r="3323" spans="1:20" ht="60" x14ac:dyDescent="0.25">
      <c r="A3323">
        <v>3321</v>
      </c>
      <c r="B3323" s="3" t="s">
        <v>6730</v>
      </c>
      <c r="C3323" s="3" t="s">
        <v>6731</v>
      </c>
      <c r="D3323" s="12">
        <v>500</v>
      </c>
      <c r="E3323" s="12">
        <v>537</v>
      </c>
      <c r="F3323" t="s">
        <v>16</v>
      </c>
      <c r="G3323" t="s">
        <v>17</v>
      </c>
      <c r="H3323" t="s">
        <v>18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1086</v>
      </c>
      <c r="O3323" s="8">
        <f>E3323/D3323*100</f>
        <v>107.4</v>
      </c>
      <c r="P3323" s="12">
        <f>E3323/L3323</f>
        <v>35.799999999999997</v>
      </c>
      <c r="Q3323" t="str">
        <f>LEFT(N3323,SEARCH("/",N3323,1)-1)</f>
        <v>theater</v>
      </c>
      <c r="R3323" t="str">
        <f>RIGHT(N3323,LEN(N3323)-SEARCH("/",N3323,1))</f>
        <v>plays</v>
      </c>
      <c r="S3323" s="15">
        <f t="shared" si="102"/>
        <v>41914.100289351853</v>
      </c>
      <c r="T3323" s="15">
        <f t="shared" si="103"/>
        <v>41928.165972222225</v>
      </c>
    </row>
    <row r="3324" spans="1:20" ht="60" x14ac:dyDescent="0.25">
      <c r="A3324">
        <v>3322</v>
      </c>
      <c r="B3324" s="3" t="s">
        <v>6732</v>
      </c>
      <c r="C3324" s="3" t="s">
        <v>6733</v>
      </c>
      <c r="D3324" s="12">
        <v>3300</v>
      </c>
      <c r="E3324" s="12">
        <v>3350</v>
      </c>
      <c r="F3324" t="s">
        <v>16</v>
      </c>
      <c r="G3324" t="s">
        <v>17</v>
      </c>
      <c r="H3324" t="s">
        <v>18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1086</v>
      </c>
      <c r="O3324" s="8">
        <f>E3324/D3324*100</f>
        <v>101.51515151515152</v>
      </c>
      <c r="P3324" s="12">
        <f>E3324/L3324</f>
        <v>145.65217391304347</v>
      </c>
      <c r="Q3324" t="str">
        <f>LEFT(N3324,SEARCH("/",N3324,1)-1)</f>
        <v>theater</v>
      </c>
      <c r="R3324" t="str">
        <f>RIGHT(N3324,LEN(N3324)-SEARCH("/",N3324,1))</f>
        <v>plays</v>
      </c>
      <c r="S3324" s="15">
        <f t="shared" si="102"/>
        <v>42521.010370370372</v>
      </c>
      <c r="T3324" s="15">
        <f t="shared" si="103"/>
        <v>42543.163194444445</v>
      </c>
    </row>
    <row r="3325" spans="1:20" ht="60" x14ac:dyDescent="0.25">
      <c r="A3325">
        <v>3323</v>
      </c>
      <c r="B3325" s="3" t="s">
        <v>6734</v>
      </c>
      <c r="C3325" s="3" t="s">
        <v>6735</v>
      </c>
      <c r="D3325" s="12">
        <v>1000</v>
      </c>
      <c r="E3325" s="12">
        <v>1259</v>
      </c>
      <c r="F3325" t="s">
        <v>16</v>
      </c>
      <c r="G3325" t="s">
        <v>24</v>
      </c>
      <c r="H3325" t="s">
        <v>25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1086</v>
      </c>
      <c r="O3325" s="8">
        <f>E3325/D3325*100</f>
        <v>125.89999999999999</v>
      </c>
      <c r="P3325" s="12">
        <f>E3325/L3325</f>
        <v>25.693877551020407</v>
      </c>
      <c r="Q3325" t="str">
        <f>LEFT(N3325,SEARCH("/",N3325,1)-1)</f>
        <v>theater</v>
      </c>
      <c r="R3325" t="str">
        <f>RIGHT(N3325,LEN(N3325)-SEARCH("/",N3325,1))</f>
        <v>plays</v>
      </c>
      <c r="S3325" s="15">
        <f t="shared" si="102"/>
        <v>42608.36583333333</v>
      </c>
      <c r="T3325" s="15">
        <f t="shared" si="103"/>
        <v>42638.36583333333</v>
      </c>
    </row>
    <row r="3326" spans="1:20" ht="45" x14ac:dyDescent="0.25">
      <c r="A3326">
        <v>3324</v>
      </c>
      <c r="B3326" s="3" t="s">
        <v>6736</v>
      </c>
      <c r="C3326" s="3" t="s">
        <v>6737</v>
      </c>
      <c r="D3326" s="12">
        <v>1500</v>
      </c>
      <c r="E3326" s="12">
        <v>1525</v>
      </c>
      <c r="F3326" t="s">
        <v>16</v>
      </c>
      <c r="G3326" t="s">
        <v>2455</v>
      </c>
      <c r="H3326" t="s">
        <v>55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1086</v>
      </c>
      <c r="O3326" s="8">
        <f>E3326/D3326*100</f>
        <v>101.66666666666666</v>
      </c>
      <c r="P3326" s="12">
        <f>E3326/L3326</f>
        <v>152.5</v>
      </c>
      <c r="Q3326" t="str">
        <f>LEFT(N3326,SEARCH("/",N3326,1)-1)</f>
        <v>theater</v>
      </c>
      <c r="R3326" t="str">
        <f>RIGHT(N3326,LEN(N3326)-SEARCH("/",N3326,1))</f>
        <v>plays</v>
      </c>
      <c r="S3326" s="15">
        <f t="shared" si="102"/>
        <v>42512.58321759259</v>
      </c>
      <c r="T3326" s="15">
        <f t="shared" si="103"/>
        <v>42526.58321759259</v>
      </c>
    </row>
    <row r="3327" spans="1:20" ht="60" x14ac:dyDescent="0.25">
      <c r="A3327">
        <v>3325</v>
      </c>
      <c r="B3327" s="3" t="s">
        <v>6738</v>
      </c>
      <c r="C3327" s="3" t="s">
        <v>6739</v>
      </c>
      <c r="D3327" s="12">
        <v>400</v>
      </c>
      <c r="E3327" s="12">
        <v>450</v>
      </c>
      <c r="F3327" t="s">
        <v>16</v>
      </c>
      <c r="G3327" t="s">
        <v>24</v>
      </c>
      <c r="H3327" t="s">
        <v>25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1086</v>
      </c>
      <c r="O3327" s="8">
        <f>E3327/D3327*100</f>
        <v>112.5</v>
      </c>
      <c r="P3327" s="12">
        <f>E3327/L3327</f>
        <v>30</v>
      </c>
      <c r="Q3327" t="str">
        <f>LEFT(N3327,SEARCH("/",N3327,1)-1)</f>
        <v>theater</v>
      </c>
      <c r="R3327" t="str">
        <f>RIGHT(N3327,LEN(N3327)-SEARCH("/",N3327,1))</f>
        <v>plays</v>
      </c>
      <c r="S3327" s="15">
        <f t="shared" si="102"/>
        <v>42064.785613425927</v>
      </c>
      <c r="T3327" s="15">
        <f t="shared" si="103"/>
        <v>42099.743946759263</v>
      </c>
    </row>
    <row r="3328" spans="1:20" ht="60" x14ac:dyDescent="0.25">
      <c r="A3328">
        <v>3326</v>
      </c>
      <c r="B3328" s="3" t="s">
        <v>6740</v>
      </c>
      <c r="C3328" s="3" t="s">
        <v>6741</v>
      </c>
      <c r="D3328" s="12">
        <v>8000</v>
      </c>
      <c r="E3328" s="12">
        <v>8110</v>
      </c>
      <c r="F3328" t="s">
        <v>16</v>
      </c>
      <c r="G3328" t="s">
        <v>17</v>
      </c>
      <c r="H3328" t="s">
        <v>18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1086</v>
      </c>
      <c r="O3328" s="8">
        <f>E3328/D3328*100</f>
        <v>101.375</v>
      </c>
      <c r="P3328" s="12">
        <f>E3328/L3328</f>
        <v>142.28070175438597</v>
      </c>
      <c r="Q3328" t="str">
        <f>LEFT(N3328,SEARCH("/",N3328,1)-1)</f>
        <v>theater</v>
      </c>
      <c r="R3328" t="str">
        <f>RIGHT(N3328,LEN(N3328)-SEARCH("/",N3328,1))</f>
        <v>plays</v>
      </c>
      <c r="S3328" s="15">
        <f t="shared" si="102"/>
        <v>42041.714178240742</v>
      </c>
      <c r="T3328" s="15">
        <f t="shared" si="103"/>
        <v>42071.67251157407</v>
      </c>
    </row>
    <row r="3329" spans="1:20" ht="60" x14ac:dyDescent="0.25">
      <c r="A3329">
        <v>3327</v>
      </c>
      <c r="B3329" s="3" t="s">
        <v>6742</v>
      </c>
      <c r="C3329" s="3" t="s">
        <v>6743</v>
      </c>
      <c r="D3329" s="12">
        <v>800</v>
      </c>
      <c r="E3329" s="12">
        <v>810</v>
      </c>
      <c r="F3329" t="s">
        <v>16</v>
      </c>
      <c r="G3329" t="s">
        <v>24</v>
      </c>
      <c r="H3329" t="s">
        <v>25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1086</v>
      </c>
      <c r="O3329" s="8">
        <f>E3329/D3329*100</f>
        <v>101.25</v>
      </c>
      <c r="P3329" s="12">
        <f>E3329/L3329</f>
        <v>24.545454545454547</v>
      </c>
      <c r="Q3329" t="str">
        <f>LEFT(N3329,SEARCH("/",N3329,1)-1)</f>
        <v>theater</v>
      </c>
      <c r="R3329" t="str">
        <f>RIGHT(N3329,LEN(N3329)-SEARCH("/",N3329,1))</f>
        <v>plays</v>
      </c>
      <c r="S3329" s="15">
        <f t="shared" si="102"/>
        <v>42468.374606481477</v>
      </c>
      <c r="T3329" s="15">
        <f t="shared" si="103"/>
        <v>42498.374606481477</v>
      </c>
    </row>
    <row r="3330" spans="1:20" ht="45" x14ac:dyDescent="0.25">
      <c r="A3330">
        <v>3328</v>
      </c>
      <c r="B3330" s="3" t="s">
        <v>6744</v>
      </c>
      <c r="C3330" s="3" t="s">
        <v>6745</v>
      </c>
      <c r="D3330" s="12">
        <v>1800</v>
      </c>
      <c r="E3330" s="12">
        <v>2635</v>
      </c>
      <c r="F3330" t="s">
        <v>16</v>
      </c>
      <c r="G3330" t="s">
        <v>17</v>
      </c>
      <c r="H3330" t="s">
        <v>18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1086</v>
      </c>
      <c r="O3330" s="8">
        <f>E3330/D3330*100</f>
        <v>146.38888888888889</v>
      </c>
      <c r="P3330" s="12">
        <f>E3330/L3330</f>
        <v>292.77777777777777</v>
      </c>
      <c r="Q3330" t="str">
        <f>LEFT(N3330,SEARCH("/",N3330,1)-1)</f>
        <v>theater</v>
      </c>
      <c r="R3330" t="str">
        <f>RIGHT(N3330,LEN(N3330)-SEARCH("/",N3330,1))</f>
        <v>plays</v>
      </c>
      <c r="S3330" s="15">
        <f t="shared" si="102"/>
        <v>41822.57503472222</v>
      </c>
      <c r="T3330" s="15">
        <f t="shared" si="103"/>
        <v>41825.041666666664</v>
      </c>
    </row>
    <row r="3331" spans="1:20" ht="45" x14ac:dyDescent="0.25">
      <c r="A3331">
        <v>3329</v>
      </c>
      <c r="B3331" s="3" t="s">
        <v>6746</v>
      </c>
      <c r="C3331" s="3" t="s">
        <v>6747</v>
      </c>
      <c r="D3331" s="12">
        <v>1000</v>
      </c>
      <c r="E3331" s="12">
        <v>1168</v>
      </c>
      <c r="F3331" t="s">
        <v>16</v>
      </c>
      <c r="G3331" t="s">
        <v>24</v>
      </c>
      <c r="H3331" t="s">
        <v>25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1086</v>
      </c>
      <c r="O3331" s="8">
        <f>E3331/D3331*100</f>
        <v>116.8</v>
      </c>
      <c r="P3331" s="12">
        <f>E3331/L3331</f>
        <v>44.92307692307692</v>
      </c>
      <c r="Q3331" t="str">
        <f>LEFT(N3331,SEARCH("/",N3331,1)-1)</f>
        <v>theater</v>
      </c>
      <c r="R3331" t="str">
        <f>RIGHT(N3331,LEN(N3331)-SEARCH("/",N3331,1))</f>
        <v>plays</v>
      </c>
      <c r="S3331" s="15">
        <f t="shared" ref="S3331:S3394" si="104">(((J3331/60)/60)/24)+DATE(1970,1,1)</f>
        <v>41837.323009259257</v>
      </c>
      <c r="T3331" s="15">
        <f t="shared" ref="T3331:T3394" si="105">(((I3331/60)/60)/24)+DATE(1970,1,1)</f>
        <v>41847.958333333336</v>
      </c>
    </row>
    <row r="3332" spans="1:20" ht="45" x14ac:dyDescent="0.25">
      <c r="A3332">
        <v>3330</v>
      </c>
      <c r="B3332" s="3" t="s">
        <v>6748</v>
      </c>
      <c r="C3332" s="3" t="s">
        <v>6749</v>
      </c>
      <c r="D3332" s="12">
        <v>1500</v>
      </c>
      <c r="E3332" s="12">
        <v>1594</v>
      </c>
      <c r="F3332" t="s">
        <v>16</v>
      </c>
      <c r="G3332" t="s">
        <v>24</v>
      </c>
      <c r="H3332" t="s">
        <v>25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1086</v>
      </c>
      <c r="O3332" s="8">
        <f>E3332/D3332*100</f>
        <v>106.26666666666667</v>
      </c>
      <c r="P3332" s="12">
        <f>E3332/L3332</f>
        <v>23.10144927536232</v>
      </c>
      <c r="Q3332" t="str">
        <f>LEFT(N3332,SEARCH("/",N3332,1)-1)</f>
        <v>theater</v>
      </c>
      <c r="R3332" t="str">
        <f>RIGHT(N3332,LEN(N3332)-SEARCH("/",N3332,1))</f>
        <v>plays</v>
      </c>
      <c r="S3332" s="15">
        <f t="shared" si="104"/>
        <v>42065.887361111112</v>
      </c>
      <c r="T3332" s="15">
        <f t="shared" si="105"/>
        <v>42095.845694444448</v>
      </c>
    </row>
    <row r="3333" spans="1:20" ht="60" x14ac:dyDescent="0.25">
      <c r="A3333">
        <v>3331</v>
      </c>
      <c r="B3333" s="3" t="s">
        <v>6750</v>
      </c>
      <c r="C3333" s="3" t="s">
        <v>6751</v>
      </c>
      <c r="D3333" s="12">
        <v>5000</v>
      </c>
      <c r="E3333" s="12">
        <v>5226</v>
      </c>
      <c r="F3333" t="s">
        <v>16</v>
      </c>
      <c r="G3333" t="s">
        <v>17</v>
      </c>
      <c r="H3333" t="s">
        <v>18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1086</v>
      </c>
      <c r="O3333" s="8">
        <f>E3333/D3333*100</f>
        <v>104.52</v>
      </c>
      <c r="P3333" s="12">
        <f>E3333/L3333</f>
        <v>80.400000000000006</v>
      </c>
      <c r="Q3333" t="str">
        <f>LEFT(N3333,SEARCH("/",N3333,1)-1)</f>
        <v>theater</v>
      </c>
      <c r="R3333" t="str">
        <f>RIGHT(N3333,LEN(N3333)-SEARCH("/",N3333,1))</f>
        <v>plays</v>
      </c>
      <c r="S3333" s="15">
        <f t="shared" si="104"/>
        <v>42248.697754629626</v>
      </c>
      <c r="T3333" s="15">
        <f t="shared" si="105"/>
        <v>42283.697754629626</v>
      </c>
    </row>
    <row r="3334" spans="1:20" ht="45" x14ac:dyDescent="0.25">
      <c r="A3334">
        <v>3332</v>
      </c>
      <c r="B3334" s="3" t="s">
        <v>6752</v>
      </c>
      <c r="C3334" s="3" t="s">
        <v>6753</v>
      </c>
      <c r="D3334" s="12">
        <v>6000</v>
      </c>
      <c r="E3334" s="12">
        <v>6000</v>
      </c>
      <c r="F3334" t="s">
        <v>16</v>
      </c>
      <c r="G3334" t="s">
        <v>17</v>
      </c>
      <c r="H3334" t="s">
        <v>18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1086</v>
      </c>
      <c r="O3334" s="8">
        <f>E3334/D3334*100</f>
        <v>100</v>
      </c>
      <c r="P3334" s="12">
        <f>E3334/L3334</f>
        <v>72.289156626506028</v>
      </c>
      <c r="Q3334" t="str">
        <f>LEFT(N3334,SEARCH("/",N3334,1)-1)</f>
        <v>theater</v>
      </c>
      <c r="R3334" t="str">
        <f>RIGHT(N3334,LEN(N3334)-SEARCH("/",N3334,1))</f>
        <v>plays</v>
      </c>
      <c r="S3334" s="15">
        <f t="shared" si="104"/>
        <v>41809.860300925924</v>
      </c>
      <c r="T3334" s="15">
        <f t="shared" si="105"/>
        <v>41839.860300925924</v>
      </c>
    </row>
    <row r="3335" spans="1:20" ht="60" x14ac:dyDescent="0.25">
      <c r="A3335">
        <v>3333</v>
      </c>
      <c r="B3335" s="3" t="s">
        <v>6754</v>
      </c>
      <c r="C3335" s="3" t="s">
        <v>6755</v>
      </c>
      <c r="D3335" s="12">
        <v>3500</v>
      </c>
      <c r="E3335" s="12">
        <v>3660</v>
      </c>
      <c r="F3335" t="s">
        <v>16</v>
      </c>
      <c r="G3335" t="s">
        <v>17</v>
      </c>
      <c r="H3335" t="s">
        <v>18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1086</v>
      </c>
      <c r="O3335" s="8">
        <f>E3335/D3335*100</f>
        <v>104.57142857142858</v>
      </c>
      <c r="P3335" s="12">
        <f>E3335/L3335</f>
        <v>32.972972972972975</v>
      </c>
      <c r="Q3335" t="str">
        <f>LEFT(N3335,SEARCH("/",N3335,1)-1)</f>
        <v>theater</v>
      </c>
      <c r="R3335" t="str">
        <f>RIGHT(N3335,LEN(N3335)-SEARCH("/",N3335,1))</f>
        <v>plays</v>
      </c>
      <c r="S3335" s="15">
        <f t="shared" si="104"/>
        <v>42148.676851851851</v>
      </c>
      <c r="T3335" s="15">
        <f t="shared" si="105"/>
        <v>42170.676851851851</v>
      </c>
    </row>
    <row r="3336" spans="1:20" ht="45" x14ac:dyDescent="0.25">
      <c r="A3336">
        <v>3334</v>
      </c>
      <c r="B3336" s="3" t="s">
        <v>6756</v>
      </c>
      <c r="C3336" s="3" t="s">
        <v>6757</v>
      </c>
      <c r="D3336" s="12">
        <v>3871</v>
      </c>
      <c r="E3336" s="12">
        <v>5366</v>
      </c>
      <c r="F3336" t="s">
        <v>16</v>
      </c>
      <c r="G3336" t="s">
        <v>17</v>
      </c>
      <c r="H3336" t="s">
        <v>18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1086</v>
      </c>
      <c r="O3336" s="8">
        <f>E3336/D3336*100</f>
        <v>138.62051149573753</v>
      </c>
      <c r="P3336" s="12">
        <f>E3336/L3336</f>
        <v>116.65217391304348</v>
      </c>
      <c r="Q3336" t="str">
        <f>LEFT(N3336,SEARCH("/",N3336,1)-1)</f>
        <v>theater</v>
      </c>
      <c r="R3336" t="str">
        <f>RIGHT(N3336,LEN(N3336)-SEARCH("/",N3336,1))</f>
        <v>plays</v>
      </c>
      <c r="S3336" s="15">
        <f t="shared" si="104"/>
        <v>42185.521087962959</v>
      </c>
      <c r="T3336" s="15">
        <f t="shared" si="105"/>
        <v>42215.521087962959</v>
      </c>
    </row>
    <row r="3337" spans="1:20" ht="60" x14ac:dyDescent="0.25">
      <c r="A3337">
        <v>3335</v>
      </c>
      <c r="B3337" s="3" t="s">
        <v>6758</v>
      </c>
      <c r="C3337" s="3" t="s">
        <v>6759</v>
      </c>
      <c r="D3337" s="12">
        <v>5000</v>
      </c>
      <c r="E3337" s="12">
        <v>5016</v>
      </c>
      <c r="F3337" t="s">
        <v>16</v>
      </c>
      <c r="G3337" t="s">
        <v>24</v>
      </c>
      <c r="H3337" t="s">
        <v>25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1086</v>
      </c>
      <c r="O3337" s="8">
        <f>E3337/D3337*100</f>
        <v>100.32000000000001</v>
      </c>
      <c r="P3337" s="12">
        <f>E3337/L3337</f>
        <v>79.61904761904762</v>
      </c>
      <c r="Q3337" t="str">
        <f>LEFT(N3337,SEARCH("/",N3337,1)-1)</f>
        <v>theater</v>
      </c>
      <c r="R3337" t="str">
        <f>RIGHT(N3337,LEN(N3337)-SEARCH("/",N3337,1))</f>
        <v>plays</v>
      </c>
      <c r="S3337" s="15">
        <f t="shared" si="104"/>
        <v>41827.674143518518</v>
      </c>
      <c r="T3337" s="15">
        <f t="shared" si="105"/>
        <v>41854.958333333336</v>
      </c>
    </row>
    <row r="3338" spans="1:20" ht="45" x14ac:dyDescent="0.25">
      <c r="A3338">
        <v>3336</v>
      </c>
      <c r="B3338" s="3" t="s">
        <v>6760</v>
      </c>
      <c r="C3338" s="3" t="s">
        <v>6761</v>
      </c>
      <c r="D3338" s="12">
        <v>250</v>
      </c>
      <c r="E3338" s="12">
        <v>250</v>
      </c>
      <c r="F3338" t="s">
        <v>16</v>
      </c>
      <c r="G3338" t="s">
        <v>24</v>
      </c>
      <c r="H3338" t="s">
        <v>25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1086</v>
      </c>
      <c r="O3338" s="8">
        <f>E3338/D3338*100</f>
        <v>100</v>
      </c>
      <c r="P3338" s="12">
        <f>E3338/L3338</f>
        <v>27.777777777777779</v>
      </c>
      <c r="Q3338" t="str">
        <f>LEFT(N3338,SEARCH("/",N3338,1)-1)</f>
        <v>theater</v>
      </c>
      <c r="R3338" t="str">
        <f>RIGHT(N3338,LEN(N3338)-SEARCH("/",N3338,1))</f>
        <v>plays</v>
      </c>
      <c r="S3338" s="15">
        <f t="shared" si="104"/>
        <v>42437.398680555561</v>
      </c>
      <c r="T3338" s="15">
        <f t="shared" si="105"/>
        <v>42465.35701388889</v>
      </c>
    </row>
    <row r="3339" spans="1:20" ht="45" x14ac:dyDescent="0.25">
      <c r="A3339">
        <v>3337</v>
      </c>
      <c r="B3339" s="3" t="s">
        <v>6762</v>
      </c>
      <c r="C3339" s="3" t="s">
        <v>6763</v>
      </c>
      <c r="D3339" s="12">
        <v>2500</v>
      </c>
      <c r="E3339" s="12">
        <v>2755</v>
      </c>
      <c r="F3339" t="s">
        <v>16</v>
      </c>
      <c r="G3339" t="s">
        <v>24</v>
      </c>
      <c r="H3339" t="s">
        <v>25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1086</v>
      </c>
      <c r="O3339" s="8">
        <f>E3339/D3339*100</f>
        <v>110.2</v>
      </c>
      <c r="P3339" s="12">
        <f>E3339/L3339</f>
        <v>81.029411764705884</v>
      </c>
      <c r="Q3339" t="str">
        <f>LEFT(N3339,SEARCH("/",N3339,1)-1)</f>
        <v>theater</v>
      </c>
      <c r="R3339" t="str">
        <f>RIGHT(N3339,LEN(N3339)-SEARCH("/",N3339,1))</f>
        <v>plays</v>
      </c>
      <c r="S3339" s="15">
        <f t="shared" si="104"/>
        <v>41901.282025462962</v>
      </c>
      <c r="T3339" s="15">
        <f t="shared" si="105"/>
        <v>41922.875</v>
      </c>
    </row>
    <row r="3340" spans="1:20" ht="30" x14ac:dyDescent="0.25">
      <c r="A3340">
        <v>3338</v>
      </c>
      <c r="B3340" s="3" t="s">
        <v>6764</v>
      </c>
      <c r="C3340" s="3" t="s">
        <v>6765</v>
      </c>
      <c r="D3340" s="12">
        <v>15000</v>
      </c>
      <c r="E3340" s="12">
        <v>15327</v>
      </c>
      <c r="F3340" t="s">
        <v>16</v>
      </c>
      <c r="G3340" t="s">
        <v>17</v>
      </c>
      <c r="H3340" t="s">
        <v>18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1086</v>
      </c>
      <c r="O3340" s="8">
        <f>E3340/D3340*100</f>
        <v>102.18</v>
      </c>
      <c r="P3340" s="12">
        <f>E3340/L3340</f>
        <v>136.84821428571428</v>
      </c>
      <c r="Q3340" t="str">
        <f>LEFT(N3340,SEARCH("/",N3340,1)-1)</f>
        <v>theater</v>
      </c>
      <c r="R3340" t="str">
        <f>RIGHT(N3340,LEN(N3340)-SEARCH("/",N3340,1))</f>
        <v>plays</v>
      </c>
      <c r="S3340" s="15">
        <f t="shared" si="104"/>
        <v>42769.574999999997</v>
      </c>
      <c r="T3340" s="15">
        <f t="shared" si="105"/>
        <v>42790.574999999997</v>
      </c>
    </row>
    <row r="3341" spans="1:20" ht="45" x14ac:dyDescent="0.25">
      <c r="A3341">
        <v>3339</v>
      </c>
      <c r="B3341" s="3" t="s">
        <v>6766</v>
      </c>
      <c r="C3341" s="3" t="s">
        <v>6767</v>
      </c>
      <c r="D3341" s="12">
        <v>8000</v>
      </c>
      <c r="E3341" s="12">
        <v>8348</v>
      </c>
      <c r="F3341" t="s">
        <v>16</v>
      </c>
      <c r="G3341" t="s">
        <v>17</v>
      </c>
      <c r="H3341" t="s">
        <v>18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1086</v>
      </c>
      <c r="O3341" s="8">
        <f>E3341/D3341*100</f>
        <v>104.35000000000001</v>
      </c>
      <c r="P3341" s="12">
        <f>E3341/L3341</f>
        <v>177.61702127659575</v>
      </c>
      <c r="Q3341" t="str">
        <f>LEFT(N3341,SEARCH("/",N3341,1)-1)</f>
        <v>theater</v>
      </c>
      <c r="R3341" t="str">
        <f>RIGHT(N3341,LEN(N3341)-SEARCH("/",N3341,1))</f>
        <v>plays</v>
      </c>
      <c r="S3341" s="15">
        <f t="shared" si="104"/>
        <v>42549.665717592594</v>
      </c>
      <c r="T3341" s="15">
        <f t="shared" si="105"/>
        <v>42579.665717592594</v>
      </c>
    </row>
    <row r="3342" spans="1:20" ht="60" x14ac:dyDescent="0.25">
      <c r="A3342">
        <v>3340</v>
      </c>
      <c r="B3342" s="3" t="s">
        <v>6768</v>
      </c>
      <c r="C3342" s="3" t="s">
        <v>6769</v>
      </c>
      <c r="D3342" s="12">
        <v>3000</v>
      </c>
      <c r="E3342" s="12">
        <v>4145</v>
      </c>
      <c r="F3342" t="s">
        <v>16</v>
      </c>
      <c r="G3342" t="s">
        <v>17</v>
      </c>
      <c r="H3342" t="s">
        <v>18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1086</v>
      </c>
      <c r="O3342" s="8">
        <f>E3342/D3342*100</f>
        <v>138.16666666666666</v>
      </c>
      <c r="P3342" s="12">
        <f>E3342/L3342</f>
        <v>109.07894736842105</v>
      </c>
      <c r="Q3342" t="str">
        <f>LEFT(N3342,SEARCH("/",N3342,1)-1)</f>
        <v>theater</v>
      </c>
      <c r="R3342" t="str">
        <f>RIGHT(N3342,LEN(N3342)-SEARCH("/",N3342,1))</f>
        <v>plays</v>
      </c>
      <c r="S3342" s="15">
        <f t="shared" si="104"/>
        <v>42685.974004629628</v>
      </c>
      <c r="T3342" s="15">
        <f t="shared" si="105"/>
        <v>42710.974004629628</v>
      </c>
    </row>
    <row r="3343" spans="1:20" ht="60" x14ac:dyDescent="0.25">
      <c r="A3343">
        <v>3341</v>
      </c>
      <c r="B3343" s="3" t="s">
        <v>6770</v>
      </c>
      <c r="C3343" s="3" t="s">
        <v>6771</v>
      </c>
      <c r="D3343" s="12">
        <v>3350</v>
      </c>
      <c r="E3343" s="12">
        <v>3350</v>
      </c>
      <c r="F3343" t="s">
        <v>16</v>
      </c>
      <c r="G3343" t="s">
        <v>24</v>
      </c>
      <c r="H3343" t="s">
        <v>25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1086</v>
      </c>
      <c r="O3343" s="8">
        <f>E3343/D3343*100</f>
        <v>100</v>
      </c>
      <c r="P3343" s="12">
        <f>E3343/L3343</f>
        <v>119.64285714285714</v>
      </c>
      <c r="Q3343" t="str">
        <f>LEFT(N3343,SEARCH("/",N3343,1)-1)</f>
        <v>theater</v>
      </c>
      <c r="R3343" t="str">
        <f>RIGHT(N3343,LEN(N3343)-SEARCH("/",N3343,1))</f>
        <v>plays</v>
      </c>
      <c r="S3343" s="15">
        <f t="shared" si="104"/>
        <v>42510.798854166671</v>
      </c>
      <c r="T3343" s="15">
        <f t="shared" si="105"/>
        <v>42533.708333333328</v>
      </c>
    </row>
    <row r="3344" spans="1:20" ht="45" x14ac:dyDescent="0.25">
      <c r="A3344">
        <v>3342</v>
      </c>
      <c r="B3344" s="3" t="s">
        <v>6772</v>
      </c>
      <c r="C3344" s="3" t="s">
        <v>6773</v>
      </c>
      <c r="D3344" s="12">
        <v>6000</v>
      </c>
      <c r="E3344" s="12">
        <v>6100</v>
      </c>
      <c r="F3344" t="s">
        <v>16</v>
      </c>
      <c r="G3344" t="s">
        <v>17</v>
      </c>
      <c r="H3344" t="s">
        <v>18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1086</v>
      </c>
      <c r="O3344" s="8">
        <f>E3344/D3344*100</f>
        <v>101.66666666666666</v>
      </c>
      <c r="P3344" s="12">
        <f>E3344/L3344</f>
        <v>78.205128205128204</v>
      </c>
      <c r="Q3344" t="str">
        <f>LEFT(N3344,SEARCH("/",N3344,1)-1)</f>
        <v>theater</v>
      </c>
      <c r="R3344" t="str">
        <f>RIGHT(N3344,LEN(N3344)-SEARCH("/",N3344,1))</f>
        <v>plays</v>
      </c>
      <c r="S3344" s="15">
        <f t="shared" si="104"/>
        <v>42062.296412037031</v>
      </c>
      <c r="T3344" s="15">
        <f t="shared" si="105"/>
        <v>42095.207638888889</v>
      </c>
    </row>
    <row r="3345" spans="1:20" ht="45" x14ac:dyDescent="0.25">
      <c r="A3345">
        <v>3343</v>
      </c>
      <c r="B3345" s="3" t="s">
        <v>6774</v>
      </c>
      <c r="C3345" s="3" t="s">
        <v>6775</v>
      </c>
      <c r="D3345" s="12">
        <v>700</v>
      </c>
      <c r="E3345" s="12">
        <v>1200</v>
      </c>
      <c r="F3345" t="s">
        <v>16</v>
      </c>
      <c r="G3345" t="s">
        <v>24</v>
      </c>
      <c r="H3345" t="s">
        <v>25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1086</v>
      </c>
      <c r="O3345" s="8">
        <f>E3345/D3345*100</f>
        <v>171.42857142857142</v>
      </c>
      <c r="P3345" s="12">
        <f>E3345/L3345</f>
        <v>52.173913043478258</v>
      </c>
      <c r="Q3345" t="str">
        <f>LEFT(N3345,SEARCH("/",N3345,1)-1)</f>
        <v>theater</v>
      </c>
      <c r="R3345" t="str">
        <f>RIGHT(N3345,LEN(N3345)-SEARCH("/",N3345,1))</f>
        <v>plays</v>
      </c>
      <c r="S3345" s="15">
        <f t="shared" si="104"/>
        <v>42452.916481481487</v>
      </c>
      <c r="T3345" s="15">
        <f t="shared" si="105"/>
        <v>42473.554166666669</v>
      </c>
    </row>
    <row r="3346" spans="1:20" ht="60" x14ac:dyDescent="0.25">
      <c r="A3346">
        <v>3344</v>
      </c>
      <c r="B3346" s="3" t="s">
        <v>6776</v>
      </c>
      <c r="C3346" s="3" t="s">
        <v>6777</v>
      </c>
      <c r="D3346" s="12">
        <v>4500</v>
      </c>
      <c r="E3346" s="12">
        <v>4565</v>
      </c>
      <c r="F3346" t="s">
        <v>16</v>
      </c>
      <c r="G3346" t="s">
        <v>17</v>
      </c>
      <c r="H3346" t="s">
        <v>18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1086</v>
      </c>
      <c r="O3346" s="8">
        <f>E3346/D3346*100</f>
        <v>101.44444444444444</v>
      </c>
      <c r="P3346" s="12">
        <f>E3346/L3346</f>
        <v>114.125</v>
      </c>
      <c r="Q3346" t="str">
        <f>LEFT(N3346,SEARCH("/",N3346,1)-1)</f>
        <v>theater</v>
      </c>
      <c r="R3346" t="str">
        <f>RIGHT(N3346,LEN(N3346)-SEARCH("/",N3346,1))</f>
        <v>plays</v>
      </c>
      <c r="S3346" s="15">
        <f t="shared" si="104"/>
        <v>41851.200150462959</v>
      </c>
      <c r="T3346" s="15">
        <f t="shared" si="105"/>
        <v>41881.200150462959</v>
      </c>
    </row>
    <row r="3347" spans="1:20" ht="60" x14ac:dyDescent="0.25">
      <c r="A3347">
        <v>3345</v>
      </c>
      <c r="B3347" s="3" t="s">
        <v>6778</v>
      </c>
      <c r="C3347" s="3" t="s">
        <v>6779</v>
      </c>
      <c r="D3347" s="12">
        <v>500</v>
      </c>
      <c r="E3347" s="12">
        <v>650</v>
      </c>
      <c r="F3347" t="s">
        <v>16</v>
      </c>
      <c r="G3347" t="s">
        <v>17</v>
      </c>
      <c r="H3347" t="s">
        <v>18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1086</v>
      </c>
      <c r="O3347" s="8">
        <f>E3347/D3347*100</f>
        <v>130</v>
      </c>
      <c r="P3347" s="12">
        <f>E3347/L3347</f>
        <v>50</v>
      </c>
      <c r="Q3347" t="str">
        <f>LEFT(N3347,SEARCH("/",N3347,1)-1)</f>
        <v>theater</v>
      </c>
      <c r="R3347" t="str">
        <f>RIGHT(N3347,LEN(N3347)-SEARCH("/",N3347,1))</f>
        <v>plays</v>
      </c>
      <c r="S3347" s="15">
        <f t="shared" si="104"/>
        <v>42053.106111111112</v>
      </c>
      <c r="T3347" s="15">
        <f t="shared" si="105"/>
        <v>42112.025694444441</v>
      </c>
    </row>
    <row r="3348" spans="1:20" ht="60" x14ac:dyDescent="0.25">
      <c r="A3348">
        <v>3346</v>
      </c>
      <c r="B3348" s="3" t="s">
        <v>6780</v>
      </c>
      <c r="C3348" s="3" t="s">
        <v>6781</v>
      </c>
      <c r="D3348" s="12">
        <v>1500</v>
      </c>
      <c r="E3348" s="12">
        <v>1650</v>
      </c>
      <c r="F3348" t="s">
        <v>16</v>
      </c>
      <c r="G3348" t="s">
        <v>17</v>
      </c>
      <c r="H3348" t="s">
        <v>18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1086</v>
      </c>
      <c r="O3348" s="8">
        <f>E3348/D3348*100</f>
        <v>110.00000000000001</v>
      </c>
      <c r="P3348" s="12">
        <f>E3348/L3348</f>
        <v>91.666666666666671</v>
      </c>
      <c r="Q3348" t="str">
        <f>LEFT(N3348,SEARCH("/",N3348,1)-1)</f>
        <v>theater</v>
      </c>
      <c r="R3348" t="str">
        <f>RIGHT(N3348,LEN(N3348)-SEARCH("/",N3348,1))</f>
        <v>plays</v>
      </c>
      <c r="S3348" s="15">
        <f t="shared" si="104"/>
        <v>42054.024421296301</v>
      </c>
      <c r="T3348" s="15">
        <f t="shared" si="105"/>
        <v>42061.024421296301</v>
      </c>
    </row>
    <row r="3349" spans="1:20" ht="60" x14ac:dyDescent="0.25">
      <c r="A3349">
        <v>3347</v>
      </c>
      <c r="B3349" s="3" t="s">
        <v>6782</v>
      </c>
      <c r="C3349" s="3" t="s">
        <v>6783</v>
      </c>
      <c r="D3349" s="12">
        <v>2000</v>
      </c>
      <c r="E3349" s="12">
        <v>2389</v>
      </c>
      <c r="F3349" t="s">
        <v>16</v>
      </c>
      <c r="G3349" t="s">
        <v>24</v>
      </c>
      <c r="H3349" t="s">
        <v>25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1086</v>
      </c>
      <c r="O3349" s="8">
        <f>E3349/D3349*100</f>
        <v>119.44999999999999</v>
      </c>
      <c r="P3349" s="12">
        <f>E3349/L3349</f>
        <v>108.59090909090909</v>
      </c>
      <c r="Q3349" t="str">
        <f>LEFT(N3349,SEARCH("/",N3349,1)-1)</f>
        <v>theater</v>
      </c>
      <c r="R3349" t="str">
        <f>RIGHT(N3349,LEN(N3349)-SEARCH("/",N3349,1))</f>
        <v>plays</v>
      </c>
      <c r="S3349" s="15">
        <f t="shared" si="104"/>
        <v>42484.551550925928</v>
      </c>
      <c r="T3349" s="15">
        <f t="shared" si="105"/>
        <v>42498.875</v>
      </c>
    </row>
    <row r="3350" spans="1:20" ht="60" x14ac:dyDescent="0.25">
      <c r="A3350">
        <v>3348</v>
      </c>
      <c r="B3350" s="3" t="s">
        <v>6620</v>
      </c>
      <c r="C3350" s="3" t="s">
        <v>6784</v>
      </c>
      <c r="D3350" s="12">
        <v>5500</v>
      </c>
      <c r="E3350" s="12">
        <v>5516</v>
      </c>
      <c r="F3350" t="s">
        <v>16</v>
      </c>
      <c r="G3350" t="s">
        <v>17</v>
      </c>
      <c r="H3350" t="s">
        <v>18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1086</v>
      </c>
      <c r="O3350" s="8">
        <f>E3350/D3350*100</f>
        <v>100.2909090909091</v>
      </c>
      <c r="P3350" s="12">
        <f>E3350/L3350</f>
        <v>69.822784810126578</v>
      </c>
      <c r="Q3350" t="str">
        <f>LEFT(N3350,SEARCH("/",N3350,1)-1)</f>
        <v>theater</v>
      </c>
      <c r="R3350" t="str">
        <f>RIGHT(N3350,LEN(N3350)-SEARCH("/",N3350,1))</f>
        <v>plays</v>
      </c>
      <c r="S3350" s="15">
        <f t="shared" si="104"/>
        <v>42466.558796296296</v>
      </c>
      <c r="T3350" s="15">
        <f t="shared" si="105"/>
        <v>42490.165972222225</v>
      </c>
    </row>
    <row r="3351" spans="1:20" ht="60" x14ac:dyDescent="0.25">
      <c r="A3351">
        <v>3349</v>
      </c>
      <c r="B3351" s="3" t="s">
        <v>6785</v>
      </c>
      <c r="C3351" s="3" t="s">
        <v>6786</v>
      </c>
      <c r="D3351" s="12">
        <v>1000</v>
      </c>
      <c r="E3351" s="12">
        <v>1534</v>
      </c>
      <c r="F3351" t="s">
        <v>16</v>
      </c>
      <c r="G3351" t="s">
        <v>17</v>
      </c>
      <c r="H3351" t="s">
        <v>18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1086</v>
      </c>
      <c r="O3351" s="8">
        <f>E3351/D3351*100</f>
        <v>153.4</v>
      </c>
      <c r="P3351" s="12">
        <f>E3351/L3351</f>
        <v>109.57142857142857</v>
      </c>
      <c r="Q3351" t="str">
        <f>LEFT(N3351,SEARCH("/",N3351,1)-1)</f>
        <v>theater</v>
      </c>
      <c r="R3351" t="str">
        <f>RIGHT(N3351,LEN(N3351)-SEARCH("/",N3351,1))</f>
        <v>plays</v>
      </c>
      <c r="S3351" s="15">
        <f t="shared" si="104"/>
        <v>42513.110787037032</v>
      </c>
      <c r="T3351" s="15">
        <f t="shared" si="105"/>
        <v>42534.708333333328</v>
      </c>
    </row>
    <row r="3352" spans="1:20" ht="60" x14ac:dyDescent="0.25">
      <c r="A3352">
        <v>3350</v>
      </c>
      <c r="B3352" s="3" t="s">
        <v>6787</v>
      </c>
      <c r="C3352" s="3" t="s">
        <v>6788</v>
      </c>
      <c r="D3352" s="12">
        <v>3500</v>
      </c>
      <c r="E3352" s="12">
        <v>3655</v>
      </c>
      <c r="F3352" t="s">
        <v>16</v>
      </c>
      <c r="G3352" t="s">
        <v>3576</v>
      </c>
      <c r="H3352" t="s">
        <v>55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1086</v>
      </c>
      <c r="O3352" s="8">
        <f>E3352/D3352*100</f>
        <v>104.42857142857143</v>
      </c>
      <c r="P3352" s="12">
        <f>E3352/L3352</f>
        <v>71.666666666666671</v>
      </c>
      <c r="Q3352" t="str">
        <f>LEFT(N3352,SEARCH("/",N3352,1)-1)</f>
        <v>theater</v>
      </c>
      <c r="R3352" t="str">
        <f>RIGHT(N3352,LEN(N3352)-SEARCH("/",N3352,1))</f>
        <v>plays</v>
      </c>
      <c r="S3352" s="15">
        <f t="shared" si="104"/>
        <v>42302.701516203699</v>
      </c>
      <c r="T3352" s="15">
        <f t="shared" si="105"/>
        <v>42337.958333333328</v>
      </c>
    </row>
    <row r="3353" spans="1:20" ht="60" x14ac:dyDescent="0.25">
      <c r="A3353">
        <v>3351</v>
      </c>
      <c r="B3353" s="3" t="s">
        <v>6789</v>
      </c>
      <c r="C3353" s="3" t="s">
        <v>6790</v>
      </c>
      <c r="D3353" s="12">
        <v>5000</v>
      </c>
      <c r="E3353" s="12">
        <v>5055</v>
      </c>
      <c r="F3353" t="s">
        <v>16</v>
      </c>
      <c r="G3353" t="s">
        <v>24</v>
      </c>
      <c r="H3353" t="s">
        <v>25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1086</v>
      </c>
      <c r="O3353" s="8">
        <f>E3353/D3353*100</f>
        <v>101.1</v>
      </c>
      <c r="P3353" s="12">
        <f>E3353/L3353</f>
        <v>93.611111111111114</v>
      </c>
      <c r="Q3353" t="str">
        <f>LEFT(N3353,SEARCH("/",N3353,1)-1)</f>
        <v>theater</v>
      </c>
      <c r="R3353" t="str">
        <f>RIGHT(N3353,LEN(N3353)-SEARCH("/",N3353,1))</f>
        <v>plays</v>
      </c>
      <c r="S3353" s="15">
        <f t="shared" si="104"/>
        <v>41806.395428240743</v>
      </c>
      <c r="T3353" s="15">
        <f t="shared" si="105"/>
        <v>41843.458333333336</v>
      </c>
    </row>
    <row r="3354" spans="1:20" ht="60" x14ac:dyDescent="0.25">
      <c r="A3354">
        <v>3352</v>
      </c>
      <c r="B3354" s="3" t="s">
        <v>6791</v>
      </c>
      <c r="C3354" s="3" t="s">
        <v>6792</v>
      </c>
      <c r="D3354" s="12">
        <v>5000</v>
      </c>
      <c r="E3354" s="12">
        <v>5376</v>
      </c>
      <c r="F3354" t="s">
        <v>16</v>
      </c>
      <c r="G3354" t="s">
        <v>24</v>
      </c>
      <c r="H3354" t="s">
        <v>25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1086</v>
      </c>
      <c r="O3354" s="8">
        <f>E3354/D3354*100</f>
        <v>107.52</v>
      </c>
      <c r="P3354" s="12">
        <f>E3354/L3354</f>
        <v>76.8</v>
      </c>
      <c r="Q3354" t="str">
        <f>LEFT(N3354,SEARCH("/",N3354,1)-1)</f>
        <v>theater</v>
      </c>
      <c r="R3354" t="str">
        <f>RIGHT(N3354,LEN(N3354)-SEARCH("/",N3354,1))</f>
        <v>plays</v>
      </c>
      <c r="S3354" s="15">
        <f t="shared" si="104"/>
        <v>42495.992800925931</v>
      </c>
      <c r="T3354" s="15">
        <f t="shared" si="105"/>
        <v>42552.958333333328</v>
      </c>
    </row>
    <row r="3355" spans="1:20" ht="60" x14ac:dyDescent="0.25">
      <c r="A3355">
        <v>3353</v>
      </c>
      <c r="B3355" s="3" t="s">
        <v>6793</v>
      </c>
      <c r="C3355" s="3" t="s">
        <v>6794</v>
      </c>
      <c r="D3355" s="12">
        <v>500</v>
      </c>
      <c r="E3355" s="12">
        <v>1575</v>
      </c>
      <c r="F3355" t="s">
        <v>16</v>
      </c>
      <c r="G3355" t="s">
        <v>24</v>
      </c>
      <c r="H3355" t="s">
        <v>25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1086</v>
      </c>
      <c r="O3355" s="8">
        <f>E3355/D3355*100</f>
        <v>315</v>
      </c>
      <c r="P3355" s="12">
        <f>E3355/L3355</f>
        <v>35.795454545454547</v>
      </c>
      <c r="Q3355" t="str">
        <f>LEFT(N3355,SEARCH("/",N3355,1)-1)</f>
        <v>theater</v>
      </c>
      <c r="R3355" t="str">
        <f>RIGHT(N3355,LEN(N3355)-SEARCH("/",N3355,1))</f>
        <v>plays</v>
      </c>
      <c r="S3355" s="15">
        <f t="shared" si="104"/>
        <v>42479.432291666672</v>
      </c>
      <c r="T3355" s="15">
        <f t="shared" si="105"/>
        <v>42492.958333333328</v>
      </c>
    </row>
    <row r="3356" spans="1:20" ht="45" x14ac:dyDescent="0.25">
      <c r="A3356">
        <v>3354</v>
      </c>
      <c r="B3356" s="3" t="s">
        <v>6795</v>
      </c>
      <c r="C3356" s="3" t="s">
        <v>6796</v>
      </c>
      <c r="D3356" s="12">
        <v>3000</v>
      </c>
      <c r="E3356" s="12">
        <v>3058</v>
      </c>
      <c r="F3356" t="s">
        <v>16</v>
      </c>
      <c r="G3356" t="s">
        <v>17</v>
      </c>
      <c r="H3356" t="s">
        <v>18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1086</v>
      </c>
      <c r="O3356" s="8">
        <f>E3356/D3356*100</f>
        <v>101.93333333333334</v>
      </c>
      <c r="P3356" s="12">
        <f>E3356/L3356</f>
        <v>55.6</v>
      </c>
      <c r="Q3356" t="str">
        <f>LEFT(N3356,SEARCH("/",N3356,1)-1)</f>
        <v>theater</v>
      </c>
      <c r="R3356" t="str">
        <f>RIGHT(N3356,LEN(N3356)-SEARCH("/",N3356,1))</f>
        <v>plays</v>
      </c>
      <c r="S3356" s="15">
        <f t="shared" si="104"/>
        <v>42270.7269212963</v>
      </c>
      <c r="T3356" s="15">
        <f t="shared" si="105"/>
        <v>42306.167361111111</v>
      </c>
    </row>
    <row r="3357" spans="1:20" ht="45" x14ac:dyDescent="0.25">
      <c r="A3357">
        <v>3355</v>
      </c>
      <c r="B3357" s="3" t="s">
        <v>6797</v>
      </c>
      <c r="C3357" s="3" t="s">
        <v>6798</v>
      </c>
      <c r="D3357" s="12">
        <v>1750</v>
      </c>
      <c r="E3357" s="12">
        <v>2210</v>
      </c>
      <c r="F3357" t="s">
        <v>16</v>
      </c>
      <c r="G3357" t="s">
        <v>24</v>
      </c>
      <c r="H3357" t="s">
        <v>25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1086</v>
      </c>
      <c r="O3357" s="8">
        <f>E3357/D3357*100</f>
        <v>126.28571428571429</v>
      </c>
      <c r="P3357" s="12">
        <f>E3357/L3357</f>
        <v>147.33333333333334</v>
      </c>
      <c r="Q3357" t="str">
        <f>LEFT(N3357,SEARCH("/",N3357,1)-1)</f>
        <v>theater</v>
      </c>
      <c r="R3357" t="str">
        <f>RIGHT(N3357,LEN(N3357)-SEARCH("/",N3357,1))</f>
        <v>plays</v>
      </c>
      <c r="S3357" s="15">
        <f t="shared" si="104"/>
        <v>42489.619525462964</v>
      </c>
      <c r="T3357" s="15">
        <f t="shared" si="105"/>
        <v>42500.470138888893</v>
      </c>
    </row>
    <row r="3358" spans="1:20" ht="60" x14ac:dyDescent="0.25">
      <c r="A3358">
        <v>3356</v>
      </c>
      <c r="B3358" s="3" t="s">
        <v>6799</v>
      </c>
      <c r="C3358" s="3" t="s">
        <v>6800</v>
      </c>
      <c r="D3358" s="12">
        <v>1500</v>
      </c>
      <c r="E3358" s="12">
        <v>1521</v>
      </c>
      <c r="F3358" t="s">
        <v>16</v>
      </c>
      <c r="G3358" t="s">
        <v>24</v>
      </c>
      <c r="H3358" t="s">
        <v>25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1086</v>
      </c>
      <c r="O3358" s="8">
        <f>E3358/D3358*100</f>
        <v>101.4</v>
      </c>
      <c r="P3358" s="12">
        <f>E3358/L3358</f>
        <v>56.333333333333336</v>
      </c>
      <c r="Q3358" t="str">
        <f>LEFT(N3358,SEARCH("/",N3358,1)-1)</f>
        <v>theater</v>
      </c>
      <c r="R3358" t="str">
        <f>RIGHT(N3358,LEN(N3358)-SEARCH("/",N3358,1))</f>
        <v>plays</v>
      </c>
      <c r="S3358" s="15">
        <f t="shared" si="104"/>
        <v>42536.815648148149</v>
      </c>
      <c r="T3358" s="15">
        <f t="shared" si="105"/>
        <v>42566.815648148149</v>
      </c>
    </row>
    <row r="3359" spans="1:20" ht="60" x14ac:dyDescent="0.25">
      <c r="A3359">
        <v>3357</v>
      </c>
      <c r="B3359" s="3" t="s">
        <v>6801</v>
      </c>
      <c r="C3359" s="3" t="s">
        <v>6802</v>
      </c>
      <c r="D3359" s="12">
        <v>2000</v>
      </c>
      <c r="E3359" s="12">
        <v>2020</v>
      </c>
      <c r="F3359" t="s">
        <v>16</v>
      </c>
      <c r="G3359" t="s">
        <v>24</v>
      </c>
      <c r="H3359" t="s">
        <v>25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1086</v>
      </c>
      <c r="O3359" s="8">
        <f>E3359/D3359*100</f>
        <v>101</v>
      </c>
      <c r="P3359" s="12">
        <f>E3359/L3359</f>
        <v>96.19047619047619</v>
      </c>
      <c r="Q3359" t="str">
        <f>LEFT(N3359,SEARCH("/",N3359,1)-1)</f>
        <v>theater</v>
      </c>
      <c r="R3359" t="str">
        <f>RIGHT(N3359,LEN(N3359)-SEARCH("/",N3359,1))</f>
        <v>plays</v>
      </c>
      <c r="S3359" s="15">
        <f t="shared" si="104"/>
        <v>41822.417939814812</v>
      </c>
      <c r="T3359" s="15">
        <f t="shared" si="105"/>
        <v>41852.417939814812</v>
      </c>
    </row>
    <row r="3360" spans="1:20" ht="45" x14ac:dyDescent="0.25">
      <c r="A3360">
        <v>3358</v>
      </c>
      <c r="B3360" s="3" t="s">
        <v>6803</v>
      </c>
      <c r="C3360" s="3" t="s">
        <v>6804</v>
      </c>
      <c r="D3360" s="12">
        <v>10000</v>
      </c>
      <c r="E3360" s="12">
        <v>10299</v>
      </c>
      <c r="F3360" t="s">
        <v>16</v>
      </c>
      <c r="G3360" t="s">
        <v>17</v>
      </c>
      <c r="H3360" t="s">
        <v>18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1086</v>
      </c>
      <c r="O3360" s="8">
        <f>E3360/D3360*100</f>
        <v>102.99000000000001</v>
      </c>
      <c r="P3360" s="12">
        <f>E3360/L3360</f>
        <v>63.574074074074076</v>
      </c>
      <c r="Q3360" t="str">
        <f>LEFT(N3360,SEARCH("/",N3360,1)-1)</f>
        <v>theater</v>
      </c>
      <c r="R3360" t="str">
        <f>RIGHT(N3360,LEN(N3360)-SEARCH("/",N3360,1))</f>
        <v>plays</v>
      </c>
      <c r="S3360" s="15">
        <f t="shared" si="104"/>
        <v>41932.311099537037</v>
      </c>
      <c r="T3360" s="15">
        <f t="shared" si="105"/>
        <v>41962.352766203709</v>
      </c>
    </row>
    <row r="3361" spans="1:20" ht="45" x14ac:dyDescent="0.25">
      <c r="A3361">
        <v>3359</v>
      </c>
      <c r="B3361" s="3" t="s">
        <v>6805</v>
      </c>
      <c r="C3361" s="3" t="s">
        <v>6806</v>
      </c>
      <c r="D3361" s="12">
        <v>4000</v>
      </c>
      <c r="E3361" s="12">
        <v>4250</v>
      </c>
      <c r="F3361" t="s">
        <v>16</v>
      </c>
      <c r="G3361" t="s">
        <v>17</v>
      </c>
      <c r="H3361" t="s">
        <v>18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1086</v>
      </c>
      <c r="O3361" s="8">
        <f>E3361/D3361*100</f>
        <v>106.25</v>
      </c>
      <c r="P3361" s="12">
        <f>E3361/L3361</f>
        <v>184.78260869565219</v>
      </c>
      <c r="Q3361" t="str">
        <f>LEFT(N3361,SEARCH("/",N3361,1)-1)</f>
        <v>theater</v>
      </c>
      <c r="R3361" t="str">
        <f>RIGHT(N3361,LEN(N3361)-SEARCH("/",N3361,1))</f>
        <v>plays</v>
      </c>
      <c r="S3361" s="15">
        <f t="shared" si="104"/>
        <v>42746.057106481487</v>
      </c>
      <c r="T3361" s="15">
        <f t="shared" si="105"/>
        <v>42791.057106481487</v>
      </c>
    </row>
    <row r="3362" spans="1:20" ht="30" x14ac:dyDescent="0.25">
      <c r="A3362">
        <v>3360</v>
      </c>
      <c r="B3362" s="3" t="s">
        <v>6807</v>
      </c>
      <c r="C3362" s="3" t="s">
        <v>6808</v>
      </c>
      <c r="D3362" s="12">
        <v>9000</v>
      </c>
      <c r="E3362" s="12">
        <v>9124</v>
      </c>
      <c r="F3362" t="s">
        <v>16</v>
      </c>
      <c r="G3362" t="s">
        <v>6809</v>
      </c>
      <c r="H3362" t="s">
        <v>6810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1086</v>
      </c>
      <c r="O3362" s="8">
        <f>E3362/D3362*100</f>
        <v>101.37777777777779</v>
      </c>
      <c r="P3362" s="12">
        <f>E3362/L3362</f>
        <v>126.72222222222223</v>
      </c>
      <c r="Q3362" t="str">
        <f>LEFT(N3362,SEARCH("/",N3362,1)-1)</f>
        <v>theater</v>
      </c>
      <c r="R3362" t="str">
        <f>RIGHT(N3362,LEN(N3362)-SEARCH("/",N3362,1))</f>
        <v>plays</v>
      </c>
      <c r="S3362" s="15">
        <f t="shared" si="104"/>
        <v>42697.082673611112</v>
      </c>
      <c r="T3362" s="15">
        <f t="shared" si="105"/>
        <v>42718.665972222225</v>
      </c>
    </row>
    <row r="3363" spans="1:20" ht="60" x14ac:dyDescent="0.25">
      <c r="A3363">
        <v>3361</v>
      </c>
      <c r="B3363" s="3" t="s">
        <v>6811</v>
      </c>
      <c r="C3363" s="3" t="s">
        <v>6812</v>
      </c>
      <c r="D3363" s="12">
        <v>5000</v>
      </c>
      <c r="E3363" s="12">
        <v>5673</v>
      </c>
      <c r="F3363" t="s">
        <v>16</v>
      </c>
      <c r="G3363" t="s">
        <v>17</v>
      </c>
      <c r="H3363" t="s">
        <v>18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1086</v>
      </c>
      <c r="O3363" s="8">
        <f>E3363/D3363*100</f>
        <v>113.46000000000001</v>
      </c>
      <c r="P3363" s="12">
        <f>E3363/L3363</f>
        <v>83.42647058823529</v>
      </c>
      <c r="Q3363" t="str">
        <f>LEFT(N3363,SEARCH("/",N3363,1)-1)</f>
        <v>theater</v>
      </c>
      <c r="R3363" t="str">
        <f>RIGHT(N3363,LEN(N3363)-SEARCH("/",N3363,1))</f>
        <v>plays</v>
      </c>
      <c r="S3363" s="15">
        <f t="shared" si="104"/>
        <v>41866.025347222225</v>
      </c>
      <c r="T3363" s="15">
        <f t="shared" si="105"/>
        <v>41883.665972222225</v>
      </c>
    </row>
    <row r="3364" spans="1:20" ht="45" x14ac:dyDescent="0.25">
      <c r="A3364">
        <v>3362</v>
      </c>
      <c r="B3364" s="3" t="s">
        <v>6813</v>
      </c>
      <c r="C3364" s="3" t="s">
        <v>6814</v>
      </c>
      <c r="D3364" s="12">
        <v>500</v>
      </c>
      <c r="E3364" s="12">
        <v>1090</v>
      </c>
      <c r="F3364" t="s">
        <v>16</v>
      </c>
      <c r="G3364" t="s">
        <v>17</v>
      </c>
      <c r="H3364" t="s">
        <v>18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1086</v>
      </c>
      <c r="O3364" s="8">
        <f>E3364/D3364*100</f>
        <v>218.00000000000003</v>
      </c>
      <c r="P3364" s="12">
        <f>E3364/L3364</f>
        <v>54.5</v>
      </c>
      <c r="Q3364" t="str">
        <f>LEFT(N3364,SEARCH("/",N3364,1)-1)</f>
        <v>theater</v>
      </c>
      <c r="R3364" t="str">
        <f>RIGHT(N3364,LEN(N3364)-SEARCH("/",N3364,1))</f>
        <v>plays</v>
      </c>
      <c r="S3364" s="15">
        <f t="shared" si="104"/>
        <v>42056.091631944444</v>
      </c>
      <c r="T3364" s="15">
        <f t="shared" si="105"/>
        <v>42070.204861111109</v>
      </c>
    </row>
    <row r="3365" spans="1:20" ht="60" x14ac:dyDescent="0.25">
      <c r="A3365">
        <v>3363</v>
      </c>
      <c r="B3365" s="3" t="s">
        <v>6815</v>
      </c>
      <c r="C3365" s="3" t="s">
        <v>6816</v>
      </c>
      <c r="D3365" s="12">
        <v>7750</v>
      </c>
      <c r="E3365" s="12">
        <v>7860</v>
      </c>
      <c r="F3365" t="s">
        <v>16</v>
      </c>
      <c r="G3365" t="s">
        <v>17</v>
      </c>
      <c r="H3365" t="s">
        <v>18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1086</v>
      </c>
      <c r="O3365" s="8">
        <f>E3365/D3365*100</f>
        <v>101.41935483870968</v>
      </c>
      <c r="P3365" s="12">
        <f>E3365/L3365</f>
        <v>302.30769230769232</v>
      </c>
      <c r="Q3365" t="str">
        <f>LEFT(N3365,SEARCH("/",N3365,1)-1)</f>
        <v>theater</v>
      </c>
      <c r="R3365" t="str">
        <f>RIGHT(N3365,LEN(N3365)-SEARCH("/",N3365,1))</f>
        <v>plays</v>
      </c>
      <c r="S3365" s="15">
        <f t="shared" si="104"/>
        <v>41851.771354166667</v>
      </c>
      <c r="T3365" s="15">
        <f t="shared" si="105"/>
        <v>41870.666666666664</v>
      </c>
    </row>
    <row r="3366" spans="1:20" ht="60" x14ac:dyDescent="0.25">
      <c r="A3366">
        <v>3364</v>
      </c>
      <c r="B3366" s="3" t="s">
        <v>6817</v>
      </c>
      <c r="C3366" s="3" t="s">
        <v>6818</v>
      </c>
      <c r="D3366" s="12">
        <v>3000</v>
      </c>
      <c r="E3366" s="12">
        <v>3178</v>
      </c>
      <c r="F3366" t="s">
        <v>16</v>
      </c>
      <c r="G3366" t="s">
        <v>24</v>
      </c>
      <c r="H3366" t="s">
        <v>25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1086</v>
      </c>
      <c r="O3366" s="8">
        <f>E3366/D3366*100</f>
        <v>105.93333333333332</v>
      </c>
      <c r="P3366" s="12">
        <f>E3366/L3366</f>
        <v>44.138888888888886</v>
      </c>
      <c r="Q3366" t="str">
        <f>LEFT(N3366,SEARCH("/",N3366,1)-1)</f>
        <v>theater</v>
      </c>
      <c r="R3366" t="str">
        <f>RIGHT(N3366,LEN(N3366)-SEARCH("/",N3366,1))</f>
        <v>plays</v>
      </c>
      <c r="S3366" s="15">
        <f t="shared" si="104"/>
        <v>42422.977418981478</v>
      </c>
      <c r="T3366" s="15">
        <f t="shared" si="105"/>
        <v>42444.875</v>
      </c>
    </row>
    <row r="3367" spans="1:20" ht="60" x14ac:dyDescent="0.25">
      <c r="A3367">
        <v>3365</v>
      </c>
      <c r="B3367" s="3" t="s">
        <v>6819</v>
      </c>
      <c r="C3367" s="3" t="s">
        <v>6820</v>
      </c>
      <c r="D3367" s="12">
        <v>2500</v>
      </c>
      <c r="E3367" s="12">
        <v>2600</v>
      </c>
      <c r="F3367" t="s">
        <v>16</v>
      </c>
      <c r="G3367" t="s">
        <v>17</v>
      </c>
      <c r="H3367" t="s">
        <v>18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1086</v>
      </c>
      <c r="O3367" s="8">
        <f>E3367/D3367*100</f>
        <v>104</v>
      </c>
      <c r="P3367" s="12">
        <f>E3367/L3367</f>
        <v>866.66666666666663</v>
      </c>
      <c r="Q3367" t="str">
        <f>LEFT(N3367,SEARCH("/",N3367,1)-1)</f>
        <v>theater</v>
      </c>
      <c r="R3367" t="str">
        <f>RIGHT(N3367,LEN(N3367)-SEARCH("/",N3367,1))</f>
        <v>plays</v>
      </c>
      <c r="S3367" s="15">
        <f t="shared" si="104"/>
        <v>42321.101759259262</v>
      </c>
      <c r="T3367" s="15">
        <f t="shared" si="105"/>
        <v>42351.101759259262</v>
      </c>
    </row>
    <row r="3368" spans="1:20" ht="45" x14ac:dyDescent="0.25">
      <c r="A3368">
        <v>3366</v>
      </c>
      <c r="B3368" s="3" t="s">
        <v>6821</v>
      </c>
      <c r="C3368" s="3" t="s">
        <v>6822</v>
      </c>
      <c r="D3368" s="12">
        <v>500</v>
      </c>
      <c r="E3368" s="12">
        <v>1105</v>
      </c>
      <c r="F3368" t="s">
        <v>16</v>
      </c>
      <c r="G3368" t="s">
        <v>17</v>
      </c>
      <c r="H3368" t="s">
        <v>18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1086</v>
      </c>
      <c r="O3368" s="8">
        <f>E3368/D3368*100</f>
        <v>221</v>
      </c>
      <c r="P3368" s="12">
        <f>E3368/L3368</f>
        <v>61.388888888888886</v>
      </c>
      <c r="Q3368" t="str">
        <f>LEFT(N3368,SEARCH("/",N3368,1)-1)</f>
        <v>theater</v>
      </c>
      <c r="R3368" t="str">
        <f>RIGHT(N3368,LEN(N3368)-SEARCH("/",N3368,1))</f>
        <v>plays</v>
      </c>
      <c r="S3368" s="15">
        <f t="shared" si="104"/>
        <v>42107.067557870367</v>
      </c>
      <c r="T3368" s="15">
        <f t="shared" si="105"/>
        <v>42137.067557870367</v>
      </c>
    </row>
    <row r="3369" spans="1:20" ht="60" x14ac:dyDescent="0.25">
      <c r="A3369">
        <v>3367</v>
      </c>
      <c r="B3369" s="3" t="s">
        <v>6823</v>
      </c>
      <c r="C3369" s="3" t="s">
        <v>6824</v>
      </c>
      <c r="D3369" s="12">
        <v>750</v>
      </c>
      <c r="E3369" s="12">
        <v>890</v>
      </c>
      <c r="F3369" t="s">
        <v>16</v>
      </c>
      <c r="G3369" t="s">
        <v>24</v>
      </c>
      <c r="H3369" t="s">
        <v>25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1086</v>
      </c>
      <c r="O3369" s="8">
        <f>E3369/D3369*100</f>
        <v>118.66666666666667</v>
      </c>
      <c r="P3369" s="12">
        <f>E3369/L3369</f>
        <v>29.666666666666668</v>
      </c>
      <c r="Q3369" t="str">
        <f>LEFT(N3369,SEARCH("/",N3369,1)-1)</f>
        <v>theater</v>
      </c>
      <c r="R3369" t="str">
        <f>RIGHT(N3369,LEN(N3369)-SEARCH("/",N3369,1))</f>
        <v>plays</v>
      </c>
      <c r="S3369" s="15">
        <f t="shared" si="104"/>
        <v>42192.933958333335</v>
      </c>
      <c r="T3369" s="15">
        <f t="shared" si="105"/>
        <v>42217.933958333335</v>
      </c>
    </row>
    <row r="3370" spans="1:20" ht="45" x14ac:dyDescent="0.25">
      <c r="A3370">
        <v>3368</v>
      </c>
      <c r="B3370" s="3" t="s">
        <v>6825</v>
      </c>
      <c r="C3370" s="3" t="s">
        <v>6826</v>
      </c>
      <c r="D3370" s="12">
        <v>1000</v>
      </c>
      <c r="E3370" s="12">
        <v>1046</v>
      </c>
      <c r="F3370" t="s">
        <v>16</v>
      </c>
      <c r="G3370" t="s">
        <v>17</v>
      </c>
      <c r="H3370" t="s">
        <v>18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1086</v>
      </c>
      <c r="O3370" s="8">
        <f>E3370/D3370*100</f>
        <v>104.60000000000001</v>
      </c>
      <c r="P3370" s="12">
        <f>E3370/L3370</f>
        <v>45.478260869565219</v>
      </c>
      <c r="Q3370" t="str">
        <f>LEFT(N3370,SEARCH("/",N3370,1)-1)</f>
        <v>theater</v>
      </c>
      <c r="R3370" t="str">
        <f>RIGHT(N3370,LEN(N3370)-SEARCH("/",N3370,1))</f>
        <v>plays</v>
      </c>
      <c r="S3370" s="15">
        <f t="shared" si="104"/>
        <v>41969.199756944443</v>
      </c>
      <c r="T3370" s="15">
        <f t="shared" si="105"/>
        <v>42005.208333333328</v>
      </c>
    </row>
    <row r="3371" spans="1:20" ht="45" x14ac:dyDescent="0.25">
      <c r="A3371">
        <v>3369</v>
      </c>
      <c r="B3371" s="3" t="s">
        <v>6827</v>
      </c>
      <c r="C3371" s="3" t="s">
        <v>6828</v>
      </c>
      <c r="D3371" s="12">
        <v>5000</v>
      </c>
      <c r="E3371" s="12">
        <v>5195</v>
      </c>
      <c r="F3371" t="s">
        <v>16</v>
      </c>
      <c r="G3371" t="s">
        <v>2455</v>
      </c>
      <c r="H3371" t="s">
        <v>55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1086</v>
      </c>
      <c r="O3371" s="8">
        <f>E3371/D3371*100</f>
        <v>103.89999999999999</v>
      </c>
      <c r="P3371" s="12">
        <f>E3371/L3371</f>
        <v>96.203703703703709</v>
      </c>
      <c r="Q3371" t="str">
        <f>LEFT(N3371,SEARCH("/",N3371,1)-1)</f>
        <v>theater</v>
      </c>
      <c r="R3371" t="str">
        <f>RIGHT(N3371,LEN(N3371)-SEARCH("/",N3371,1))</f>
        <v>plays</v>
      </c>
      <c r="S3371" s="15">
        <f t="shared" si="104"/>
        <v>42690.041435185187</v>
      </c>
      <c r="T3371" s="15">
        <f t="shared" si="105"/>
        <v>42750.041435185187</v>
      </c>
    </row>
    <row r="3372" spans="1:20" ht="30" x14ac:dyDescent="0.25">
      <c r="A3372">
        <v>3370</v>
      </c>
      <c r="B3372" s="3" t="s">
        <v>6829</v>
      </c>
      <c r="C3372" s="3" t="s">
        <v>6830</v>
      </c>
      <c r="D3372" s="12">
        <v>1500</v>
      </c>
      <c r="E3372" s="12">
        <v>1766</v>
      </c>
      <c r="F3372" t="s">
        <v>16</v>
      </c>
      <c r="G3372" t="s">
        <v>17</v>
      </c>
      <c r="H3372" t="s">
        <v>18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1086</v>
      </c>
      <c r="O3372" s="8">
        <f>E3372/D3372*100</f>
        <v>117.73333333333333</v>
      </c>
      <c r="P3372" s="12">
        <f>E3372/L3372</f>
        <v>67.92307692307692</v>
      </c>
      <c r="Q3372" t="str">
        <f>LEFT(N3372,SEARCH("/",N3372,1)-1)</f>
        <v>theater</v>
      </c>
      <c r="R3372" t="str">
        <f>RIGHT(N3372,LEN(N3372)-SEARCH("/",N3372,1))</f>
        <v>plays</v>
      </c>
      <c r="S3372" s="15">
        <f t="shared" si="104"/>
        <v>42690.334317129629</v>
      </c>
      <c r="T3372" s="15">
        <f t="shared" si="105"/>
        <v>42721.333333333328</v>
      </c>
    </row>
    <row r="3373" spans="1:20" ht="45" x14ac:dyDescent="0.25">
      <c r="A3373">
        <v>3371</v>
      </c>
      <c r="B3373" s="3" t="s">
        <v>6831</v>
      </c>
      <c r="C3373" s="3" t="s">
        <v>6832</v>
      </c>
      <c r="D3373" s="12">
        <v>200</v>
      </c>
      <c r="E3373" s="12">
        <v>277</v>
      </c>
      <c r="F3373" t="s">
        <v>16</v>
      </c>
      <c r="G3373" t="s">
        <v>17</v>
      </c>
      <c r="H3373" t="s">
        <v>18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1086</v>
      </c>
      <c r="O3373" s="8">
        <f>E3373/D3373*100</f>
        <v>138.5</v>
      </c>
      <c r="P3373" s="12">
        <f>E3373/L3373</f>
        <v>30.777777777777779</v>
      </c>
      <c r="Q3373" t="str">
        <f>LEFT(N3373,SEARCH("/",N3373,1)-1)</f>
        <v>theater</v>
      </c>
      <c r="R3373" t="str">
        <f>RIGHT(N3373,LEN(N3373)-SEARCH("/",N3373,1))</f>
        <v>plays</v>
      </c>
      <c r="S3373" s="15">
        <f t="shared" si="104"/>
        <v>42312.874594907407</v>
      </c>
      <c r="T3373" s="15">
        <f t="shared" si="105"/>
        <v>42340.874594907407</v>
      </c>
    </row>
    <row r="3374" spans="1:20" ht="45" x14ac:dyDescent="0.25">
      <c r="A3374">
        <v>3372</v>
      </c>
      <c r="B3374" s="3" t="s">
        <v>6833</v>
      </c>
      <c r="C3374" s="3" t="s">
        <v>6834</v>
      </c>
      <c r="D3374" s="12">
        <v>1000</v>
      </c>
      <c r="E3374" s="12">
        <v>1035</v>
      </c>
      <c r="F3374" t="s">
        <v>16</v>
      </c>
      <c r="G3374" t="s">
        <v>17</v>
      </c>
      <c r="H3374" t="s">
        <v>18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1086</v>
      </c>
      <c r="O3374" s="8">
        <f>E3374/D3374*100</f>
        <v>103.49999999999999</v>
      </c>
      <c r="P3374" s="12">
        <f>E3374/L3374</f>
        <v>38.333333333333336</v>
      </c>
      <c r="Q3374" t="str">
        <f>LEFT(N3374,SEARCH("/",N3374,1)-1)</f>
        <v>theater</v>
      </c>
      <c r="R3374" t="str">
        <f>RIGHT(N3374,LEN(N3374)-SEARCH("/",N3374,1))</f>
        <v>plays</v>
      </c>
      <c r="S3374" s="15">
        <f t="shared" si="104"/>
        <v>41855.548101851848</v>
      </c>
      <c r="T3374" s="15">
        <f t="shared" si="105"/>
        <v>41876.207638888889</v>
      </c>
    </row>
    <row r="3375" spans="1:20" ht="60" x14ac:dyDescent="0.25">
      <c r="A3375">
        <v>3373</v>
      </c>
      <c r="B3375" s="3" t="s">
        <v>6835</v>
      </c>
      <c r="C3375" s="3" t="s">
        <v>6836</v>
      </c>
      <c r="D3375" s="12">
        <v>2000</v>
      </c>
      <c r="E3375" s="12">
        <v>2005</v>
      </c>
      <c r="F3375" t="s">
        <v>16</v>
      </c>
      <c r="G3375" t="s">
        <v>24</v>
      </c>
      <c r="H3375" t="s">
        <v>25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1086</v>
      </c>
      <c r="O3375" s="8">
        <f>E3375/D3375*100</f>
        <v>100.25</v>
      </c>
      <c r="P3375" s="12">
        <f>E3375/L3375</f>
        <v>66.833333333333329</v>
      </c>
      <c r="Q3375" t="str">
        <f>LEFT(N3375,SEARCH("/",N3375,1)-1)</f>
        <v>theater</v>
      </c>
      <c r="R3375" t="str">
        <f>RIGHT(N3375,LEN(N3375)-SEARCH("/",N3375,1))</f>
        <v>plays</v>
      </c>
      <c r="S3375" s="15">
        <f t="shared" si="104"/>
        <v>42179.854629629626</v>
      </c>
      <c r="T3375" s="15">
        <f t="shared" si="105"/>
        <v>42203.666666666672</v>
      </c>
    </row>
    <row r="3376" spans="1:20" ht="45" x14ac:dyDescent="0.25">
      <c r="A3376">
        <v>3374</v>
      </c>
      <c r="B3376" s="3" t="s">
        <v>6837</v>
      </c>
      <c r="C3376" s="3" t="s">
        <v>6838</v>
      </c>
      <c r="D3376" s="12">
        <v>3500</v>
      </c>
      <c r="E3376" s="12">
        <v>3730</v>
      </c>
      <c r="F3376" t="s">
        <v>16</v>
      </c>
      <c r="G3376" t="s">
        <v>159</v>
      </c>
      <c r="H3376" t="s">
        <v>160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1086</v>
      </c>
      <c r="O3376" s="8">
        <f>E3376/D3376*100</f>
        <v>106.57142857142856</v>
      </c>
      <c r="P3376" s="12">
        <f>E3376/L3376</f>
        <v>71.730769230769226</v>
      </c>
      <c r="Q3376" t="str">
        <f>LEFT(N3376,SEARCH("/",N3376,1)-1)</f>
        <v>theater</v>
      </c>
      <c r="R3376" t="str">
        <f>RIGHT(N3376,LEN(N3376)-SEARCH("/",N3376,1))</f>
        <v>plays</v>
      </c>
      <c r="S3376" s="15">
        <f t="shared" si="104"/>
        <v>42275.731666666667</v>
      </c>
      <c r="T3376" s="15">
        <f t="shared" si="105"/>
        <v>42305.731666666667</v>
      </c>
    </row>
    <row r="3377" spans="1:20" ht="45" x14ac:dyDescent="0.25">
      <c r="A3377">
        <v>3375</v>
      </c>
      <c r="B3377" s="3" t="s">
        <v>6839</v>
      </c>
      <c r="C3377" s="3" t="s">
        <v>6840</v>
      </c>
      <c r="D3377" s="12">
        <v>3000</v>
      </c>
      <c r="E3377" s="12">
        <v>3000</v>
      </c>
      <c r="F3377" t="s">
        <v>16</v>
      </c>
      <c r="G3377" t="s">
        <v>24</v>
      </c>
      <c r="H3377" t="s">
        <v>25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1086</v>
      </c>
      <c r="O3377" s="8">
        <f>E3377/D3377*100</f>
        <v>100</v>
      </c>
      <c r="P3377" s="12">
        <f>E3377/L3377</f>
        <v>176.47058823529412</v>
      </c>
      <c r="Q3377" t="str">
        <f>LEFT(N3377,SEARCH("/",N3377,1)-1)</f>
        <v>theater</v>
      </c>
      <c r="R3377" t="str">
        <f>RIGHT(N3377,LEN(N3377)-SEARCH("/",N3377,1))</f>
        <v>plays</v>
      </c>
      <c r="S3377" s="15">
        <f t="shared" si="104"/>
        <v>41765.610798611109</v>
      </c>
      <c r="T3377" s="15">
        <f t="shared" si="105"/>
        <v>41777.610798611109</v>
      </c>
    </row>
    <row r="3378" spans="1:20" ht="60" x14ac:dyDescent="0.25">
      <c r="A3378">
        <v>3376</v>
      </c>
      <c r="B3378" s="3" t="s">
        <v>6841</v>
      </c>
      <c r="C3378" s="3" t="s">
        <v>6842</v>
      </c>
      <c r="D3378" s="12">
        <v>8000</v>
      </c>
      <c r="E3378" s="12">
        <v>8001</v>
      </c>
      <c r="F3378" t="s">
        <v>16</v>
      </c>
      <c r="G3378" t="s">
        <v>17</v>
      </c>
      <c r="H3378" t="s">
        <v>18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1086</v>
      </c>
      <c r="O3378" s="8">
        <f>E3378/D3378*100</f>
        <v>100.01249999999999</v>
      </c>
      <c r="P3378" s="12">
        <f>E3378/L3378</f>
        <v>421.10526315789474</v>
      </c>
      <c r="Q3378" t="str">
        <f>LEFT(N3378,SEARCH("/",N3378,1)-1)</f>
        <v>theater</v>
      </c>
      <c r="R3378" t="str">
        <f>RIGHT(N3378,LEN(N3378)-SEARCH("/",N3378,1))</f>
        <v>plays</v>
      </c>
      <c r="S3378" s="15">
        <f t="shared" si="104"/>
        <v>42059.701319444444</v>
      </c>
      <c r="T3378" s="15">
        <f t="shared" si="105"/>
        <v>42119.659652777773</v>
      </c>
    </row>
    <row r="3379" spans="1:20" ht="60" x14ac:dyDescent="0.25">
      <c r="A3379">
        <v>3377</v>
      </c>
      <c r="B3379" s="3" t="s">
        <v>6843</v>
      </c>
      <c r="C3379" s="3" t="s">
        <v>6844</v>
      </c>
      <c r="D3379" s="12">
        <v>8000</v>
      </c>
      <c r="E3379" s="12">
        <v>8084</v>
      </c>
      <c r="F3379" t="s">
        <v>16</v>
      </c>
      <c r="G3379" t="s">
        <v>24</v>
      </c>
      <c r="H3379" t="s">
        <v>25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1086</v>
      </c>
      <c r="O3379" s="8">
        <f>E3379/D3379*100</f>
        <v>101.05</v>
      </c>
      <c r="P3379" s="12">
        <f>E3379/L3379</f>
        <v>104.98701298701299</v>
      </c>
      <c r="Q3379" t="str">
        <f>LEFT(N3379,SEARCH("/",N3379,1)-1)</f>
        <v>theater</v>
      </c>
      <c r="R3379" t="str">
        <f>RIGHT(N3379,LEN(N3379)-SEARCH("/",N3379,1))</f>
        <v>plays</v>
      </c>
      <c r="S3379" s="15">
        <f t="shared" si="104"/>
        <v>42053.732627314821</v>
      </c>
      <c r="T3379" s="15">
        <f t="shared" si="105"/>
        <v>42083.705555555556</v>
      </c>
    </row>
    <row r="3380" spans="1:20" ht="60" x14ac:dyDescent="0.25">
      <c r="A3380">
        <v>3378</v>
      </c>
      <c r="B3380" s="3" t="s">
        <v>6845</v>
      </c>
      <c r="C3380" s="3" t="s">
        <v>6846</v>
      </c>
      <c r="D3380" s="12">
        <v>550</v>
      </c>
      <c r="E3380" s="12">
        <v>592</v>
      </c>
      <c r="F3380" t="s">
        <v>16</v>
      </c>
      <c r="G3380" t="s">
        <v>24</v>
      </c>
      <c r="H3380" t="s">
        <v>25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1086</v>
      </c>
      <c r="O3380" s="8">
        <f>E3380/D3380*100</f>
        <v>107.63636363636364</v>
      </c>
      <c r="P3380" s="12">
        <f>E3380/L3380</f>
        <v>28.19047619047619</v>
      </c>
      <c r="Q3380" t="str">
        <f>LEFT(N3380,SEARCH("/",N3380,1)-1)</f>
        <v>theater</v>
      </c>
      <c r="R3380" t="str">
        <f>RIGHT(N3380,LEN(N3380)-SEARCH("/",N3380,1))</f>
        <v>plays</v>
      </c>
      <c r="S3380" s="15">
        <f t="shared" si="104"/>
        <v>41858.355393518519</v>
      </c>
      <c r="T3380" s="15">
        <f t="shared" si="105"/>
        <v>41882.547222222223</v>
      </c>
    </row>
    <row r="3381" spans="1:20" ht="60" x14ac:dyDescent="0.25">
      <c r="A3381">
        <v>3379</v>
      </c>
      <c r="B3381" s="3" t="s">
        <v>6847</v>
      </c>
      <c r="C3381" s="3" t="s">
        <v>6848</v>
      </c>
      <c r="D3381" s="12">
        <v>2000</v>
      </c>
      <c r="E3381" s="12">
        <v>2073</v>
      </c>
      <c r="F3381" t="s">
        <v>16</v>
      </c>
      <c r="G3381" t="s">
        <v>24</v>
      </c>
      <c r="H3381" t="s">
        <v>25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1086</v>
      </c>
      <c r="O3381" s="8">
        <f>E3381/D3381*100</f>
        <v>103.64999999999999</v>
      </c>
      <c r="P3381" s="12">
        <f>E3381/L3381</f>
        <v>54.55263157894737</v>
      </c>
      <c r="Q3381" t="str">
        <f>LEFT(N3381,SEARCH("/",N3381,1)-1)</f>
        <v>theater</v>
      </c>
      <c r="R3381" t="str">
        <f>RIGHT(N3381,LEN(N3381)-SEARCH("/",N3381,1))</f>
        <v>plays</v>
      </c>
      <c r="S3381" s="15">
        <f t="shared" si="104"/>
        <v>42225.513888888891</v>
      </c>
      <c r="T3381" s="15">
        <f t="shared" si="105"/>
        <v>42242.958333333328</v>
      </c>
    </row>
    <row r="3382" spans="1:20" ht="60" x14ac:dyDescent="0.25">
      <c r="A3382">
        <v>3380</v>
      </c>
      <c r="B3382" s="3" t="s">
        <v>6849</v>
      </c>
      <c r="C3382" s="3" t="s">
        <v>6850</v>
      </c>
      <c r="D3382" s="12">
        <v>3000</v>
      </c>
      <c r="E3382" s="12">
        <v>3133</v>
      </c>
      <c r="F3382" t="s">
        <v>16</v>
      </c>
      <c r="G3382" t="s">
        <v>17</v>
      </c>
      <c r="H3382" t="s">
        <v>18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1086</v>
      </c>
      <c r="O3382" s="8">
        <f>E3382/D3382*100</f>
        <v>104.43333333333334</v>
      </c>
      <c r="P3382" s="12">
        <f>E3382/L3382</f>
        <v>111.89285714285714</v>
      </c>
      <c r="Q3382" t="str">
        <f>LEFT(N3382,SEARCH("/",N3382,1)-1)</f>
        <v>theater</v>
      </c>
      <c r="R3382" t="str">
        <f>RIGHT(N3382,LEN(N3382)-SEARCH("/",N3382,1))</f>
        <v>plays</v>
      </c>
      <c r="S3382" s="15">
        <f t="shared" si="104"/>
        <v>41937.95344907407</v>
      </c>
      <c r="T3382" s="15">
        <f t="shared" si="105"/>
        <v>41972.995115740734</v>
      </c>
    </row>
    <row r="3383" spans="1:20" ht="60" x14ac:dyDescent="0.25">
      <c r="A3383">
        <v>3381</v>
      </c>
      <c r="B3383" s="3" t="s">
        <v>6851</v>
      </c>
      <c r="C3383" s="3" t="s">
        <v>6852</v>
      </c>
      <c r="D3383" s="12">
        <v>4000</v>
      </c>
      <c r="E3383" s="12">
        <v>4090</v>
      </c>
      <c r="F3383" t="s">
        <v>16</v>
      </c>
      <c r="G3383" t="s">
        <v>17</v>
      </c>
      <c r="H3383" t="s">
        <v>18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1086</v>
      </c>
      <c r="O3383" s="8">
        <f>E3383/D3383*100</f>
        <v>102.25</v>
      </c>
      <c r="P3383" s="12">
        <f>E3383/L3383</f>
        <v>85.208333333333329</v>
      </c>
      <c r="Q3383" t="str">
        <f>LEFT(N3383,SEARCH("/",N3383,1)-1)</f>
        <v>theater</v>
      </c>
      <c r="R3383" t="str">
        <f>RIGHT(N3383,LEN(N3383)-SEARCH("/",N3383,1))</f>
        <v>plays</v>
      </c>
      <c r="S3383" s="15">
        <f t="shared" si="104"/>
        <v>42044.184988425928</v>
      </c>
      <c r="T3383" s="15">
        <f t="shared" si="105"/>
        <v>42074.143321759257</v>
      </c>
    </row>
    <row r="3384" spans="1:20" ht="60" x14ac:dyDescent="0.25">
      <c r="A3384">
        <v>3382</v>
      </c>
      <c r="B3384" s="3" t="s">
        <v>6853</v>
      </c>
      <c r="C3384" s="3" t="s">
        <v>6854</v>
      </c>
      <c r="D3384" s="12">
        <v>3500</v>
      </c>
      <c r="E3384" s="12">
        <v>3526</v>
      </c>
      <c r="F3384" t="s">
        <v>16</v>
      </c>
      <c r="G3384" t="s">
        <v>24</v>
      </c>
      <c r="H3384" t="s">
        <v>25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1086</v>
      </c>
      <c r="O3384" s="8">
        <f>E3384/D3384*100</f>
        <v>100.74285714285713</v>
      </c>
      <c r="P3384" s="12">
        <f>E3384/L3384</f>
        <v>76.652173913043484</v>
      </c>
      <c r="Q3384" t="str">
        <f>LEFT(N3384,SEARCH("/",N3384,1)-1)</f>
        <v>theater</v>
      </c>
      <c r="R3384" t="str">
        <f>RIGHT(N3384,LEN(N3384)-SEARCH("/",N3384,1))</f>
        <v>plays</v>
      </c>
      <c r="S3384" s="15">
        <f t="shared" si="104"/>
        <v>42559.431203703702</v>
      </c>
      <c r="T3384" s="15">
        <f t="shared" si="105"/>
        <v>42583.957638888889</v>
      </c>
    </row>
    <row r="3385" spans="1:20" ht="60" x14ac:dyDescent="0.25">
      <c r="A3385">
        <v>3383</v>
      </c>
      <c r="B3385" s="3" t="s">
        <v>6855</v>
      </c>
      <c r="C3385" s="3" t="s">
        <v>6856</v>
      </c>
      <c r="D3385" s="12">
        <v>1750</v>
      </c>
      <c r="E3385" s="12">
        <v>1955</v>
      </c>
      <c r="F3385" t="s">
        <v>16</v>
      </c>
      <c r="G3385" t="s">
        <v>17</v>
      </c>
      <c r="H3385" t="s">
        <v>18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1086</v>
      </c>
      <c r="O3385" s="8">
        <f>E3385/D3385*100</f>
        <v>111.71428571428572</v>
      </c>
      <c r="P3385" s="12">
        <f>E3385/L3385</f>
        <v>65.166666666666671</v>
      </c>
      <c r="Q3385" t="str">
        <f>LEFT(N3385,SEARCH("/",N3385,1)-1)</f>
        <v>theater</v>
      </c>
      <c r="R3385" t="str">
        <f>RIGHT(N3385,LEN(N3385)-SEARCH("/",N3385,1))</f>
        <v>plays</v>
      </c>
      <c r="S3385" s="15">
        <f t="shared" si="104"/>
        <v>42524.782638888893</v>
      </c>
      <c r="T3385" s="15">
        <f t="shared" si="105"/>
        <v>42544.782638888893</v>
      </c>
    </row>
    <row r="3386" spans="1:20" ht="60" x14ac:dyDescent="0.25">
      <c r="A3386">
        <v>3384</v>
      </c>
      <c r="B3386" s="3" t="s">
        <v>6857</v>
      </c>
      <c r="C3386" s="3" t="s">
        <v>6858</v>
      </c>
      <c r="D3386" s="12">
        <v>6000</v>
      </c>
      <c r="E3386" s="12">
        <v>6000.66</v>
      </c>
      <c r="F3386" t="s">
        <v>16</v>
      </c>
      <c r="G3386" t="s">
        <v>17</v>
      </c>
      <c r="H3386" t="s">
        <v>18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1086</v>
      </c>
      <c r="O3386" s="8">
        <f>E3386/D3386*100</f>
        <v>100.01100000000001</v>
      </c>
      <c r="P3386" s="12">
        <f>E3386/L3386</f>
        <v>93.760312499999998</v>
      </c>
      <c r="Q3386" t="str">
        <f>LEFT(N3386,SEARCH("/",N3386,1)-1)</f>
        <v>theater</v>
      </c>
      <c r="R3386" t="str">
        <f>RIGHT(N3386,LEN(N3386)-SEARCH("/",N3386,1))</f>
        <v>plays</v>
      </c>
      <c r="S3386" s="15">
        <f t="shared" si="104"/>
        <v>42292.087592592594</v>
      </c>
      <c r="T3386" s="15">
        <f t="shared" si="105"/>
        <v>42329.125</v>
      </c>
    </row>
    <row r="3387" spans="1:20" ht="60" x14ac:dyDescent="0.25">
      <c r="A3387">
        <v>3385</v>
      </c>
      <c r="B3387" s="3" t="s">
        <v>6859</v>
      </c>
      <c r="C3387" s="3" t="s">
        <v>6860</v>
      </c>
      <c r="D3387" s="12">
        <v>2000</v>
      </c>
      <c r="E3387" s="12">
        <v>2000</v>
      </c>
      <c r="F3387" t="s">
        <v>16</v>
      </c>
      <c r="G3387" t="s">
        <v>17</v>
      </c>
      <c r="H3387" t="s">
        <v>18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1086</v>
      </c>
      <c r="O3387" s="8">
        <f>E3387/D3387*100</f>
        <v>100</v>
      </c>
      <c r="P3387" s="12">
        <f>E3387/L3387</f>
        <v>133.33333333333334</v>
      </c>
      <c r="Q3387" t="str">
        <f>LEFT(N3387,SEARCH("/",N3387,1)-1)</f>
        <v>theater</v>
      </c>
      <c r="R3387" t="str">
        <f>RIGHT(N3387,LEN(N3387)-SEARCH("/",N3387,1))</f>
        <v>plays</v>
      </c>
      <c r="S3387" s="15">
        <f t="shared" si="104"/>
        <v>41953.8675</v>
      </c>
      <c r="T3387" s="15">
        <f t="shared" si="105"/>
        <v>41983.8675</v>
      </c>
    </row>
    <row r="3388" spans="1:20" ht="60" x14ac:dyDescent="0.25">
      <c r="A3388">
        <v>3386</v>
      </c>
      <c r="B3388" s="3" t="s">
        <v>6861</v>
      </c>
      <c r="C3388" s="3" t="s">
        <v>6862</v>
      </c>
      <c r="D3388" s="12">
        <v>2000</v>
      </c>
      <c r="E3388" s="12">
        <v>2100</v>
      </c>
      <c r="F3388" t="s">
        <v>16</v>
      </c>
      <c r="G3388" t="s">
        <v>17</v>
      </c>
      <c r="H3388" t="s">
        <v>18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1086</v>
      </c>
      <c r="O3388" s="8">
        <f>E3388/D3388*100</f>
        <v>105</v>
      </c>
      <c r="P3388" s="12">
        <f>E3388/L3388</f>
        <v>51.219512195121951</v>
      </c>
      <c r="Q3388" t="str">
        <f>LEFT(N3388,SEARCH("/",N3388,1)-1)</f>
        <v>theater</v>
      </c>
      <c r="R3388" t="str">
        <f>RIGHT(N3388,LEN(N3388)-SEARCH("/",N3388,1))</f>
        <v>plays</v>
      </c>
      <c r="S3388" s="15">
        <f t="shared" si="104"/>
        <v>41946.644745370373</v>
      </c>
      <c r="T3388" s="15">
        <f t="shared" si="105"/>
        <v>41976.644745370373</v>
      </c>
    </row>
    <row r="3389" spans="1:20" ht="60" x14ac:dyDescent="0.25">
      <c r="A3389">
        <v>3387</v>
      </c>
      <c r="B3389" s="3" t="s">
        <v>6863</v>
      </c>
      <c r="C3389" s="3" t="s">
        <v>6864</v>
      </c>
      <c r="D3389" s="12">
        <v>3000</v>
      </c>
      <c r="E3389" s="12">
        <v>3506</v>
      </c>
      <c r="F3389" t="s">
        <v>16</v>
      </c>
      <c r="G3389" t="s">
        <v>17</v>
      </c>
      <c r="H3389" t="s">
        <v>18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1086</v>
      </c>
      <c r="O3389" s="8">
        <f>E3389/D3389*100</f>
        <v>116.86666666666667</v>
      </c>
      <c r="P3389" s="12">
        <f>E3389/L3389</f>
        <v>100.17142857142858</v>
      </c>
      <c r="Q3389" t="str">
        <f>LEFT(N3389,SEARCH("/",N3389,1)-1)</f>
        <v>theater</v>
      </c>
      <c r="R3389" t="str">
        <f>RIGHT(N3389,LEN(N3389)-SEARCH("/",N3389,1))</f>
        <v>plays</v>
      </c>
      <c r="S3389" s="15">
        <f t="shared" si="104"/>
        <v>41947.762592592589</v>
      </c>
      <c r="T3389" s="15">
        <f t="shared" si="105"/>
        <v>41987.762592592597</v>
      </c>
    </row>
    <row r="3390" spans="1:20" ht="60" x14ac:dyDescent="0.25">
      <c r="A3390">
        <v>3388</v>
      </c>
      <c r="B3390" s="3" t="s">
        <v>6865</v>
      </c>
      <c r="C3390" s="3" t="s">
        <v>6866</v>
      </c>
      <c r="D3390" s="12">
        <v>1500</v>
      </c>
      <c r="E3390" s="12">
        <v>1557</v>
      </c>
      <c r="F3390" t="s">
        <v>16</v>
      </c>
      <c r="G3390" t="s">
        <v>24</v>
      </c>
      <c r="H3390" t="s">
        <v>25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1086</v>
      </c>
      <c r="O3390" s="8">
        <f>E3390/D3390*100</f>
        <v>103.8</v>
      </c>
      <c r="P3390" s="12">
        <f>E3390/L3390</f>
        <v>34.6</v>
      </c>
      <c r="Q3390" t="str">
        <f>LEFT(N3390,SEARCH("/",N3390,1)-1)</f>
        <v>theater</v>
      </c>
      <c r="R3390" t="str">
        <f>RIGHT(N3390,LEN(N3390)-SEARCH("/",N3390,1))</f>
        <v>plays</v>
      </c>
      <c r="S3390" s="15">
        <f t="shared" si="104"/>
        <v>42143.461122685185</v>
      </c>
      <c r="T3390" s="15">
        <f t="shared" si="105"/>
        <v>42173.461122685185</v>
      </c>
    </row>
    <row r="3391" spans="1:20" ht="45" x14ac:dyDescent="0.25">
      <c r="A3391">
        <v>3389</v>
      </c>
      <c r="B3391" s="3" t="s">
        <v>6867</v>
      </c>
      <c r="C3391" s="3" t="s">
        <v>6868</v>
      </c>
      <c r="D3391" s="12">
        <v>10000</v>
      </c>
      <c r="E3391" s="12">
        <v>11450</v>
      </c>
      <c r="F3391" t="s">
        <v>16</v>
      </c>
      <c r="G3391" t="s">
        <v>17</v>
      </c>
      <c r="H3391" t="s">
        <v>18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1086</v>
      </c>
      <c r="O3391" s="8">
        <f>E3391/D3391*100</f>
        <v>114.5</v>
      </c>
      <c r="P3391" s="12">
        <f>E3391/L3391</f>
        <v>184.67741935483872</v>
      </c>
      <c r="Q3391" t="str">
        <f>LEFT(N3391,SEARCH("/",N3391,1)-1)</f>
        <v>theater</v>
      </c>
      <c r="R3391" t="str">
        <f>RIGHT(N3391,LEN(N3391)-SEARCH("/",N3391,1))</f>
        <v>plays</v>
      </c>
      <c r="S3391" s="15">
        <f t="shared" si="104"/>
        <v>42494.563449074078</v>
      </c>
      <c r="T3391" s="15">
        <f t="shared" si="105"/>
        <v>42524.563449074078</v>
      </c>
    </row>
    <row r="3392" spans="1:20" ht="60" x14ac:dyDescent="0.25">
      <c r="A3392">
        <v>3390</v>
      </c>
      <c r="B3392" s="3" t="s">
        <v>6869</v>
      </c>
      <c r="C3392" s="3" t="s">
        <v>6870</v>
      </c>
      <c r="D3392" s="12">
        <v>1500</v>
      </c>
      <c r="E3392" s="12">
        <v>1536</v>
      </c>
      <c r="F3392" t="s">
        <v>16</v>
      </c>
      <c r="G3392" t="s">
        <v>17</v>
      </c>
      <c r="H3392" t="s">
        <v>18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1086</v>
      </c>
      <c r="O3392" s="8">
        <f>E3392/D3392*100</f>
        <v>102.4</v>
      </c>
      <c r="P3392" s="12">
        <f>E3392/L3392</f>
        <v>69.818181818181813</v>
      </c>
      <c r="Q3392" t="str">
        <f>LEFT(N3392,SEARCH("/",N3392,1)-1)</f>
        <v>theater</v>
      </c>
      <c r="R3392" t="str">
        <f>RIGHT(N3392,LEN(N3392)-SEARCH("/",N3392,1))</f>
        <v>plays</v>
      </c>
      <c r="S3392" s="15">
        <f t="shared" si="104"/>
        <v>41815.774826388886</v>
      </c>
      <c r="T3392" s="15">
        <f t="shared" si="105"/>
        <v>41830.774826388886</v>
      </c>
    </row>
    <row r="3393" spans="1:20" ht="60" x14ac:dyDescent="0.25">
      <c r="A3393">
        <v>3391</v>
      </c>
      <c r="B3393" s="3" t="s">
        <v>6871</v>
      </c>
      <c r="C3393" s="3" t="s">
        <v>6872</v>
      </c>
      <c r="D3393" s="12">
        <v>500</v>
      </c>
      <c r="E3393" s="12">
        <v>1115</v>
      </c>
      <c r="F3393" t="s">
        <v>16</v>
      </c>
      <c r="G3393" t="s">
        <v>17</v>
      </c>
      <c r="H3393" t="s">
        <v>18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1086</v>
      </c>
      <c r="O3393" s="8">
        <f>E3393/D3393*100</f>
        <v>223</v>
      </c>
      <c r="P3393" s="12">
        <f>E3393/L3393</f>
        <v>61.944444444444443</v>
      </c>
      <c r="Q3393" t="str">
        <f>LEFT(N3393,SEARCH("/",N3393,1)-1)</f>
        <v>theater</v>
      </c>
      <c r="R3393" t="str">
        <f>RIGHT(N3393,LEN(N3393)-SEARCH("/",N3393,1))</f>
        <v>plays</v>
      </c>
      <c r="S3393" s="15">
        <f t="shared" si="104"/>
        <v>41830.545694444445</v>
      </c>
      <c r="T3393" s="15">
        <f t="shared" si="105"/>
        <v>41859.936111111114</v>
      </c>
    </row>
    <row r="3394" spans="1:20" ht="60" x14ac:dyDescent="0.25">
      <c r="A3394">
        <v>3392</v>
      </c>
      <c r="B3394" s="3" t="s">
        <v>6873</v>
      </c>
      <c r="C3394" s="3" t="s">
        <v>6874</v>
      </c>
      <c r="D3394" s="12">
        <v>500</v>
      </c>
      <c r="E3394" s="12">
        <v>500</v>
      </c>
      <c r="F3394" t="s">
        <v>16</v>
      </c>
      <c r="G3394" t="s">
        <v>24</v>
      </c>
      <c r="H3394" t="s">
        <v>25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1086</v>
      </c>
      <c r="O3394" s="8">
        <f>E3394/D3394*100</f>
        <v>100</v>
      </c>
      <c r="P3394" s="12">
        <f>E3394/L3394</f>
        <v>41.666666666666664</v>
      </c>
      <c r="Q3394" t="str">
        <f>LEFT(N3394,SEARCH("/",N3394,1)-1)</f>
        <v>theater</v>
      </c>
      <c r="R3394" t="str">
        <f>RIGHT(N3394,LEN(N3394)-SEARCH("/",N3394,1))</f>
        <v>plays</v>
      </c>
      <c r="S3394" s="15">
        <f t="shared" si="104"/>
        <v>42446.845543981486</v>
      </c>
      <c r="T3394" s="15">
        <f t="shared" si="105"/>
        <v>42496.845543981486</v>
      </c>
    </row>
    <row r="3395" spans="1:20" ht="45" x14ac:dyDescent="0.25">
      <c r="A3395">
        <v>3393</v>
      </c>
      <c r="B3395" s="3" t="s">
        <v>6875</v>
      </c>
      <c r="C3395" s="3" t="s">
        <v>6876</v>
      </c>
      <c r="D3395" s="12">
        <v>1500</v>
      </c>
      <c r="E3395" s="12">
        <v>1587</v>
      </c>
      <c r="F3395" t="s">
        <v>16</v>
      </c>
      <c r="G3395" t="s">
        <v>17</v>
      </c>
      <c r="H3395" t="s">
        <v>18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1086</v>
      </c>
      <c r="O3395" s="8">
        <f>E3395/D3395*100</f>
        <v>105.80000000000001</v>
      </c>
      <c r="P3395" s="12">
        <f>E3395/L3395</f>
        <v>36.06818181818182</v>
      </c>
      <c r="Q3395" t="str">
        <f>LEFT(N3395,SEARCH("/",N3395,1)-1)</f>
        <v>theater</v>
      </c>
      <c r="R3395" t="str">
        <f>RIGHT(N3395,LEN(N3395)-SEARCH("/",N3395,1))</f>
        <v>plays</v>
      </c>
      <c r="S3395" s="15">
        <f t="shared" ref="S3395:S3458" si="106">(((J3395/60)/60)/24)+DATE(1970,1,1)</f>
        <v>41923.921643518523</v>
      </c>
      <c r="T3395" s="15">
        <f t="shared" ref="T3395:T3458" si="107">(((I3395/60)/60)/24)+DATE(1970,1,1)</f>
        <v>41949.031944444447</v>
      </c>
    </row>
    <row r="3396" spans="1:20" ht="60" x14ac:dyDescent="0.25">
      <c r="A3396">
        <v>3394</v>
      </c>
      <c r="B3396" s="3" t="s">
        <v>6877</v>
      </c>
      <c r="C3396" s="3" t="s">
        <v>6878</v>
      </c>
      <c r="D3396" s="12">
        <v>550</v>
      </c>
      <c r="E3396" s="12">
        <v>783</v>
      </c>
      <c r="F3396" t="s">
        <v>16</v>
      </c>
      <c r="G3396" t="s">
        <v>24</v>
      </c>
      <c r="H3396" t="s">
        <v>25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1086</v>
      </c>
      <c r="O3396" s="8">
        <f>E3396/D3396*100</f>
        <v>142.36363636363635</v>
      </c>
      <c r="P3396" s="12">
        <f>E3396/L3396</f>
        <v>29</v>
      </c>
      <c r="Q3396" t="str">
        <f>LEFT(N3396,SEARCH("/",N3396,1)-1)</f>
        <v>theater</v>
      </c>
      <c r="R3396" t="str">
        <f>RIGHT(N3396,LEN(N3396)-SEARCH("/",N3396,1))</f>
        <v>plays</v>
      </c>
      <c r="S3396" s="15">
        <f t="shared" si="106"/>
        <v>41817.59542824074</v>
      </c>
      <c r="T3396" s="15">
        <f t="shared" si="107"/>
        <v>41847.59542824074</v>
      </c>
    </row>
    <row r="3397" spans="1:20" ht="30" x14ac:dyDescent="0.25">
      <c r="A3397">
        <v>3395</v>
      </c>
      <c r="B3397" s="3" t="s">
        <v>6879</v>
      </c>
      <c r="C3397" s="3" t="s">
        <v>6880</v>
      </c>
      <c r="D3397" s="12">
        <v>500</v>
      </c>
      <c r="E3397" s="12">
        <v>920</v>
      </c>
      <c r="F3397" t="s">
        <v>16</v>
      </c>
      <c r="G3397" t="s">
        <v>24</v>
      </c>
      <c r="H3397" t="s">
        <v>25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1086</v>
      </c>
      <c r="O3397" s="8">
        <f>E3397/D3397*100</f>
        <v>184</v>
      </c>
      <c r="P3397" s="12">
        <f>E3397/L3397</f>
        <v>24.210526315789473</v>
      </c>
      <c r="Q3397" t="str">
        <f>LEFT(N3397,SEARCH("/",N3397,1)-1)</f>
        <v>theater</v>
      </c>
      <c r="R3397" t="str">
        <f>RIGHT(N3397,LEN(N3397)-SEARCH("/",N3397,1))</f>
        <v>plays</v>
      </c>
      <c r="S3397" s="15">
        <f t="shared" si="106"/>
        <v>42140.712314814817</v>
      </c>
      <c r="T3397" s="15">
        <f t="shared" si="107"/>
        <v>42154.756944444445</v>
      </c>
    </row>
    <row r="3398" spans="1:20" ht="45" x14ac:dyDescent="0.25">
      <c r="A3398">
        <v>3396</v>
      </c>
      <c r="B3398" s="3" t="s">
        <v>6881</v>
      </c>
      <c r="C3398" s="3" t="s">
        <v>6882</v>
      </c>
      <c r="D3398" s="12">
        <v>1500</v>
      </c>
      <c r="E3398" s="12">
        <v>1565</v>
      </c>
      <c r="F3398" t="s">
        <v>16</v>
      </c>
      <c r="G3398" t="s">
        <v>17</v>
      </c>
      <c r="H3398" t="s">
        <v>18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1086</v>
      </c>
      <c r="O3398" s="8">
        <f>E3398/D3398*100</f>
        <v>104.33333333333333</v>
      </c>
      <c r="P3398" s="12">
        <f>E3398/L3398</f>
        <v>55.892857142857146</v>
      </c>
      <c r="Q3398" t="str">
        <f>LEFT(N3398,SEARCH("/",N3398,1)-1)</f>
        <v>theater</v>
      </c>
      <c r="R3398" t="str">
        <f>RIGHT(N3398,LEN(N3398)-SEARCH("/",N3398,1))</f>
        <v>plays</v>
      </c>
      <c r="S3398" s="15">
        <f t="shared" si="106"/>
        <v>41764.44663194444</v>
      </c>
      <c r="T3398" s="15">
        <f t="shared" si="107"/>
        <v>41791.165972222225</v>
      </c>
    </row>
    <row r="3399" spans="1:20" ht="30" x14ac:dyDescent="0.25">
      <c r="A3399">
        <v>3397</v>
      </c>
      <c r="B3399" s="3" t="s">
        <v>6883</v>
      </c>
      <c r="C3399" s="3" t="s">
        <v>6884</v>
      </c>
      <c r="D3399" s="12">
        <v>250</v>
      </c>
      <c r="E3399" s="12">
        <v>280</v>
      </c>
      <c r="F3399" t="s">
        <v>16</v>
      </c>
      <c r="G3399" t="s">
        <v>24</v>
      </c>
      <c r="H3399" t="s">
        <v>25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1086</v>
      </c>
      <c r="O3399" s="8">
        <f>E3399/D3399*100</f>
        <v>112.00000000000001</v>
      </c>
      <c r="P3399" s="12">
        <f>E3399/L3399</f>
        <v>11.666666666666666</v>
      </c>
      <c r="Q3399" t="str">
        <f>LEFT(N3399,SEARCH("/",N3399,1)-1)</f>
        <v>theater</v>
      </c>
      <c r="R3399" t="str">
        <f>RIGHT(N3399,LEN(N3399)-SEARCH("/",N3399,1))</f>
        <v>plays</v>
      </c>
      <c r="S3399" s="15">
        <f t="shared" si="106"/>
        <v>42378.478344907402</v>
      </c>
      <c r="T3399" s="15">
        <f t="shared" si="107"/>
        <v>42418.916666666672</v>
      </c>
    </row>
    <row r="3400" spans="1:20" ht="60" x14ac:dyDescent="0.25">
      <c r="A3400">
        <v>3398</v>
      </c>
      <c r="B3400" s="3" t="s">
        <v>6885</v>
      </c>
      <c r="C3400" s="3" t="s">
        <v>6886</v>
      </c>
      <c r="D3400" s="12">
        <v>4000</v>
      </c>
      <c r="E3400" s="12">
        <v>4443</v>
      </c>
      <c r="F3400" t="s">
        <v>16</v>
      </c>
      <c r="G3400" t="s">
        <v>17</v>
      </c>
      <c r="H3400" t="s">
        <v>18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1086</v>
      </c>
      <c r="O3400" s="8">
        <f>E3400/D3400*100</f>
        <v>111.07499999999999</v>
      </c>
      <c r="P3400" s="12">
        <f>E3400/L3400</f>
        <v>68.353846153846149</v>
      </c>
      <c r="Q3400" t="str">
        <f>LEFT(N3400,SEARCH("/",N3400,1)-1)</f>
        <v>theater</v>
      </c>
      <c r="R3400" t="str">
        <f>RIGHT(N3400,LEN(N3400)-SEARCH("/",N3400,1))</f>
        <v>plays</v>
      </c>
      <c r="S3400" s="15">
        <f t="shared" si="106"/>
        <v>41941.75203703704</v>
      </c>
      <c r="T3400" s="15">
        <f t="shared" si="107"/>
        <v>41964.708333333328</v>
      </c>
    </row>
    <row r="3401" spans="1:20" ht="45" x14ac:dyDescent="0.25">
      <c r="A3401">
        <v>3399</v>
      </c>
      <c r="B3401" s="3" t="s">
        <v>6887</v>
      </c>
      <c r="C3401" s="3" t="s">
        <v>6888</v>
      </c>
      <c r="D3401" s="12">
        <v>1200</v>
      </c>
      <c r="E3401" s="12">
        <v>1245</v>
      </c>
      <c r="F3401" t="s">
        <v>16</v>
      </c>
      <c r="G3401" t="s">
        <v>24</v>
      </c>
      <c r="H3401" t="s">
        <v>25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1086</v>
      </c>
      <c r="O3401" s="8">
        <f>E3401/D3401*100</f>
        <v>103.75000000000001</v>
      </c>
      <c r="P3401" s="12">
        <f>E3401/L3401</f>
        <v>27.065217391304348</v>
      </c>
      <c r="Q3401" t="str">
        <f>LEFT(N3401,SEARCH("/",N3401,1)-1)</f>
        <v>theater</v>
      </c>
      <c r="R3401" t="str">
        <f>RIGHT(N3401,LEN(N3401)-SEARCH("/",N3401,1))</f>
        <v>plays</v>
      </c>
      <c r="S3401" s="15">
        <f t="shared" si="106"/>
        <v>42026.920428240745</v>
      </c>
      <c r="T3401" s="15">
        <f t="shared" si="107"/>
        <v>42056.920428240745</v>
      </c>
    </row>
    <row r="3402" spans="1:20" ht="60" x14ac:dyDescent="0.25">
      <c r="A3402">
        <v>3400</v>
      </c>
      <c r="B3402" s="3" t="s">
        <v>6889</v>
      </c>
      <c r="C3402" s="3" t="s">
        <v>6890</v>
      </c>
      <c r="D3402" s="12">
        <v>10000</v>
      </c>
      <c r="E3402" s="12">
        <v>10041</v>
      </c>
      <c r="F3402" t="s">
        <v>16</v>
      </c>
      <c r="G3402" t="s">
        <v>17</v>
      </c>
      <c r="H3402" t="s">
        <v>18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1086</v>
      </c>
      <c r="O3402" s="8">
        <f>E3402/D3402*100</f>
        <v>100.41</v>
      </c>
      <c r="P3402" s="12">
        <f>E3402/L3402</f>
        <v>118.12941176470588</v>
      </c>
      <c r="Q3402" t="str">
        <f>LEFT(N3402,SEARCH("/",N3402,1)-1)</f>
        <v>theater</v>
      </c>
      <c r="R3402" t="str">
        <f>RIGHT(N3402,LEN(N3402)-SEARCH("/",N3402,1))</f>
        <v>plays</v>
      </c>
      <c r="S3402" s="15">
        <f t="shared" si="106"/>
        <v>41834.953865740739</v>
      </c>
      <c r="T3402" s="15">
        <f t="shared" si="107"/>
        <v>41879.953865740739</v>
      </c>
    </row>
    <row r="3403" spans="1:20" ht="60" x14ac:dyDescent="0.25">
      <c r="A3403">
        <v>3401</v>
      </c>
      <c r="B3403" s="3" t="s">
        <v>6891</v>
      </c>
      <c r="C3403" s="3" t="s">
        <v>6892</v>
      </c>
      <c r="D3403" s="12">
        <v>2900</v>
      </c>
      <c r="E3403" s="12">
        <v>2954</v>
      </c>
      <c r="F3403" t="s">
        <v>16</v>
      </c>
      <c r="G3403" t="s">
        <v>24</v>
      </c>
      <c r="H3403" t="s">
        <v>25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1086</v>
      </c>
      <c r="O3403" s="8">
        <f>E3403/D3403*100</f>
        <v>101.86206896551724</v>
      </c>
      <c r="P3403" s="12">
        <f>E3403/L3403</f>
        <v>44.757575757575758</v>
      </c>
      <c r="Q3403" t="str">
        <f>LEFT(N3403,SEARCH("/",N3403,1)-1)</f>
        <v>theater</v>
      </c>
      <c r="R3403" t="str">
        <f>RIGHT(N3403,LEN(N3403)-SEARCH("/",N3403,1))</f>
        <v>plays</v>
      </c>
      <c r="S3403" s="15">
        <f t="shared" si="106"/>
        <v>42193.723912037036</v>
      </c>
      <c r="T3403" s="15">
        <f t="shared" si="107"/>
        <v>42223.723912037036</v>
      </c>
    </row>
    <row r="3404" spans="1:20" ht="45" x14ac:dyDescent="0.25">
      <c r="A3404">
        <v>3402</v>
      </c>
      <c r="B3404" s="3" t="s">
        <v>6893</v>
      </c>
      <c r="C3404" s="3" t="s">
        <v>6894</v>
      </c>
      <c r="D3404" s="12">
        <v>15000</v>
      </c>
      <c r="E3404" s="12">
        <v>16465</v>
      </c>
      <c r="F3404" t="s">
        <v>16</v>
      </c>
      <c r="G3404" t="s">
        <v>17</v>
      </c>
      <c r="H3404" t="s">
        <v>18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1086</v>
      </c>
      <c r="O3404" s="8">
        <f>E3404/D3404*100</f>
        <v>109.76666666666665</v>
      </c>
      <c r="P3404" s="12">
        <f>E3404/L3404</f>
        <v>99.787878787878782</v>
      </c>
      <c r="Q3404" t="str">
        <f>LEFT(N3404,SEARCH("/",N3404,1)-1)</f>
        <v>theater</v>
      </c>
      <c r="R3404" t="str">
        <f>RIGHT(N3404,LEN(N3404)-SEARCH("/",N3404,1))</f>
        <v>plays</v>
      </c>
      <c r="S3404" s="15">
        <f t="shared" si="106"/>
        <v>42290.61855324074</v>
      </c>
      <c r="T3404" s="15">
        <f t="shared" si="107"/>
        <v>42320.104861111111</v>
      </c>
    </row>
    <row r="3405" spans="1:20" ht="45" x14ac:dyDescent="0.25">
      <c r="A3405">
        <v>3403</v>
      </c>
      <c r="B3405" s="3" t="s">
        <v>6895</v>
      </c>
      <c r="C3405" s="3" t="s">
        <v>6896</v>
      </c>
      <c r="D3405" s="12">
        <v>2000</v>
      </c>
      <c r="E3405" s="12">
        <v>2000</v>
      </c>
      <c r="F3405" t="s">
        <v>16</v>
      </c>
      <c r="G3405" t="s">
        <v>24</v>
      </c>
      <c r="H3405" t="s">
        <v>25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1086</v>
      </c>
      <c r="O3405" s="8">
        <f>E3405/D3405*100</f>
        <v>100</v>
      </c>
      <c r="P3405" s="12">
        <f>E3405/L3405</f>
        <v>117.64705882352941</v>
      </c>
      <c r="Q3405" t="str">
        <f>LEFT(N3405,SEARCH("/",N3405,1)-1)</f>
        <v>theater</v>
      </c>
      <c r="R3405" t="str">
        <f>RIGHT(N3405,LEN(N3405)-SEARCH("/",N3405,1))</f>
        <v>plays</v>
      </c>
      <c r="S3405" s="15">
        <f t="shared" si="106"/>
        <v>42150.462083333332</v>
      </c>
      <c r="T3405" s="15">
        <f t="shared" si="107"/>
        <v>42180.462083333332</v>
      </c>
    </row>
    <row r="3406" spans="1:20" ht="60" x14ac:dyDescent="0.25">
      <c r="A3406">
        <v>3404</v>
      </c>
      <c r="B3406" s="3" t="s">
        <v>6897</v>
      </c>
      <c r="C3406" s="3" t="s">
        <v>6898</v>
      </c>
      <c r="D3406" s="12">
        <v>500</v>
      </c>
      <c r="E3406" s="12">
        <v>610</v>
      </c>
      <c r="F3406" t="s">
        <v>16</v>
      </c>
      <c r="G3406" t="s">
        <v>17</v>
      </c>
      <c r="H3406" t="s">
        <v>18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1086</v>
      </c>
      <c r="O3406" s="8">
        <f>E3406/D3406*100</f>
        <v>122</v>
      </c>
      <c r="P3406" s="12">
        <f>E3406/L3406</f>
        <v>203.33333333333334</v>
      </c>
      <c r="Q3406" t="str">
        <f>LEFT(N3406,SEARCH("/",N3406,1)-1)</f>
        <v>theater</v>
      </c>
      <c r="R3406" t="str">
        <f>RIGHT(N3406,LEN(N3406)-SEARCH("/",N3406,1))</f>
        <v>plays</v>
      </c>
      <c r="S3406" s="15">
        <f t="shared" si="106"/>
        <v>42152.503495370373</v>
      </c>
      <c r="T3406" s="15">
        <f t="shared" si="107"/>
        <v>42172.503495370373</v>
      </c>
    </row>
    <row r="3407" spans="1:20" ht="45" x14ac:dyDescent="0.25">
      <c r="A3407">
        <v>3405</v>
      </c>
      <c r="B3407" s="3" t="s">
        <v>6899</v>
      </c>
      <c r="C3407" s="3" t="s">
        <v>6900</v>
      </c>
      <c r="D3407" s="12">
        <v>350</v>
      </c>
      <c r="E3407" s="12">
        <v>481.5</v>
      </c>
      <c r="F3407" t="s">
        <v>16</v>
      </c>
      <c r="G3407" t="s">
        <v>24</v>
      </c>
      <c r="H3407" t="s">
        <v>25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1086</v>
      </c>
      <c r="O3407" s="8">
        <f>E3407/D3407*100</f>
        <v>137.57142857142856</v>
      </c>
      <c r="P3407" s="12">
        <f>E3407/L3407</f>
        <v>28.323529411764707</v>
      </c>
      <c r="Q3407" t="str">
        <f>LEFT(N3407,SEARCH("/",N3407,1)-1)</f>
        <v>theater</v>
      </c>
      <c r="R3407" t="str">
        <f>RIGHT(N3407,LEN(N3407)-SEARCH("/",N3407,1))</f>
        <v>plays</v>
      </c>
      <c r="S3407" s="15">
        <f t="shared" si="106"/>
        <v>42410.017199074078</v>
      </c>
      <c r="T3407" s="15">
        <f t="shared" si="107"/>
        <v>42430.999305555553</v>
      </c>
    </row>
    <row r="3408" spans="1:20" ht="45" x14ac:dyDescent="0.25">
      <c r="A3408">
        <v>3406</v>
      </c>
      <c r="B3408" s="3" t="s">
        <v>6901</v>
      </c>
      <c r="C3408" s="3" t="s">
        <v>6902</v>
      </c>
      <c r="D3408" s="12">
        <v>10000</v>
      </c>
      <c r="E3408" s="12">
        <v>10031</v>
      </c>
      <c r="F3408" t="s">
        <v>16</v>
      </c>
      <c r="G3408" t="s">
        <v>17</v>
      </c>
      <c r="H3408" t="s">
        <v>18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1086</v>
      </c>
      <c r="O3408" s="8">
        <f>E3408/D3408*100</f>
        <v>100.31000000000002</v>
      </c>
      <c r="P3408" s="12">
        <f>E3408/L3408</f>
        <v>110.23076923076923</v>
      </c>
      <c r="Q3408" t="str">
        <f>LEFT(N3408,SEARCH("/",N3408,1)-1)</f>
        <v>theater</v>
      </c>
      <c r="R3408" t="str">
        <f>RIGHT(N3408,LEN(N3408)-SEARCH("/",N3408,1))</f>
        <v>plays</v>
      </c>
      <c r="S3408" s="15">
        <f t="shared" si="106"/>
        <v>41791.492777777778</v>
      </c>
      <c r="T3408" s="15">
        <f t="shared" si="107"/>
        <v>41836.492777777778</v>
      </c>
    </row>
    <row r="3409" spans="1:20" ht="60" x14ac:dyDescent="0.25">
      <c r="A3409">
        <v>3407</v>
      </c>
      <c r="B3409" s="3" t="s">
        <v>6903</v>
      </c>
      <c r="C3409" s="3" t="s">
        <v>6904</v>
      </c>
      <c r="D3409" s="12">
        <v>2000</v>
      </c>
      <c r="E3409" s="12">
        <v>2142</v>
      </c>
      <c r="F3409" t="s">
        <v>16</v>
      </c>
      <c r="G3409" t="s">
        <v>24</v>
      </c>
      <c r="H3409" t="s">
        <v>25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1086</v>
      </c>
      <c r="O3409" s="8">
        <f>E3409/D3409*100</f>
        <v>107.1</v>
      </c>
      <c r="P3409" s="12">
        <f>E3409/L3409</f>
        <v>31.970149253731343</v>
      </c>
      <c r="Q3409" t="str">
        <f>LEFT(N3409,SEARCH("/",N3409,1)-1)</f>
        <v>theater</v>
      </c>
      <c r="R3409" t="str">
        <f>RIGHT(N3409,LEN(N3409)-SEARCH("/",N3409,1))</f>
        <v>plays</v>
      </c>
      <c r="S3409" s="15">
        <f t="shared" si="106"/>
        <v>41796.422326388885</v>
      </c>
      <c r="T3409" s="15">
        <f t="shared" si="107"/>
        <v>41826.422326388885</v>
      </c>
    </row>
    <row r="3410" spans="1:20" ht="45" x14ac:dyDescent="0.25">
      <c r="A3410">
        <v>3408</v>
      </c>
      <c r="B3410" s="3" t="s">
        <v>6905</v>
      </c>
      <c r="C3410" s="3" t="s">
        <v>6906</v>
      </c>
      <c r="D3410" s="12">
        <v>500</v>
      </c>
      <c r="E3410" s="12">
        <v>1055</v>
      </c>
      <c r="F3410" t="s">
        <v>16</v>
      </c>
      <c r="G3410" t="s">
        <v>17</v>
      </c>
      <c r="H3410" t="s">
        <v>18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1086</v>
      </c>
      <c r="O3410" s="8">
        <f>E3410/D3410*100</f>
        <v>211</v>
      </c>
      <c r="P3410" s="12">
        <f>E3410/L3410</f>
        <v>58.611111111111114</v>
      </c>
      <c r="Q3410" t="str">
        <f>LEFT(N3410,SEARCH("/",N3410,1)-1)</f>
        <v>theater</v>
      </c>
      <c r="R3410" t="str">
        <f>RIGHT(N3410,LEN(N3410)-SEARCH("/",N3410,1))</f>
        <v>plays</v>
      </c>
      <c r="S3410" s="15">
        <f t="shared" si="106"/>
        <v>41808.991944444446</v>
      </c>
      <c r="T3410" s="15">
        <f t="shared" si="107"/>
        <v>41838.991944444446</v>
      </c>
    </row>
    <row r="3411" spans="1:20" ht="45" x14ac:dyDescent="0.25">
      <c r="A3411">
        <v>3409</v>
      </c>
      <c r="B3411" s="3" t="s">
        <v>6907</v>
      </c>
      <c r="C3411" s="3" t="s">
        <v>6908</v>
      </c>
      <c r="D3411" s="12">
        <v>500</v>
      </c>
      <c r="E3411" s="12">
        <v>618</v>
      </c>
      <c r="F3411" t="s">
        <v>16</v>
      </c>
      <c r="G3411" t="s">
        <v>24</v>
      </c>
      <c r="H3411" t="s">
        <v>25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1086</v>
      </c>
      <c r="O3411" s="8">
        <f>E3411/D3411*100</f>
        <v>123.6</v>
      </c>
      <c r="P3411" s="12">
        <f>E3411/L3411</f>
        <v>29.428571428571427</v>
      </c>
      <c r="Q3411" t="str">
        <f>LEFT(N3411,SEARCH("/",N3411,1)-1)</f>
        <v>theater</v>
      </c>
      <c r="R3411" t="str">
        <f>RIGHT(N3411,LEN(N3411)-SEARCH("/",N3411,1))</f>
        <v>plays</v>
      </c>
      <c r="S3411" s="15">
        <f t="shared" si="106"/>
        <v>42544.814328703709</v>
      </c>
      <c r="T3411" s="15">
        <f t="shared" si="107"/>
        <v>42582.873611111107</v>
      </c>
    </row>
    <row r="3412" spans="1:20" ht="60" x14ac:dyDescent="0.25">
      <c r="A3412">
        <v>3410</v>
      </c>
      <c r="B3412" s="3" t="s">
        <v>6909</v>
      </c>
      <c r="C3412" s="3" t="s">
        <v>6910</v>
      </c>
      <c r="D3412" s="12">
        <v>3000</v>
      </c>
      <c r="E3412" s="12">
        <v>3255</v>
      </c>
      <c r="F3412" t="s">
        <v>16</v>
      </c>
      <c r="G3412" t="s">
        <v>17</v>
      </c>
      <c r="H3412" t="s">
        <v>18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1086</v>
      </c>
      <c r="O3412" s="8">
        <f>E3412/D3412*100</f>
        <v>108.5</v>
      </c>
      <c r="P3412" s="12">
        <f>E3412/L3412</f>
        <v>81.375</v>
      </c>
      <c r="Q3412" t="str">
        <f>LEFT(N3412,SEARCH("/",N3412,1)-1)</f>
        <v>theater</v>
      </c>
      <c r="R3412" t="str">
        <f>RIGHT(N3412,LEN(N3412)-SEARCH("/",N3412,1))</f>
        <v>plays</v>
      </c>
      <c r="S3412" s="15">
        <f t="shared" si="106"/>
        <v>42500.041550925926</v>
      </c>
      <c r="T3412" s="15">
        <f t="shared" si="107"/>
        <v>42527.291666666672</v>
      </c>
    </row>
    <row r="3413" spans="1:20" ht="60" x14ac:dyDescent="0.25">
      <c r="A3413">
        <v>3411</v>
      </c>
      <c r="B3413" s="3" t="s">
        <v>6911</v>
      </c>
      <c r="C3413" s="3" t="s">
        <v>6912</v>
      </c>
      <c r="D3413" s="12">
        <v>15000</v>
      </c>
      <c r="E3413" s="12">
        <v>15535</v>
      </c>
      <c r="F3413" t="s">
        <v>16</v>
      </c>
      <c r="G3413" t="s">
        <v>17</v>
      </c>
      <c r="H3413" t="s">
        <v>18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1086</v>
      </c>
      <c r="O3413" s="8">
        <f>E3413/D3413*100</f>
        <v>103.56666666666668</v>
      </c>
      <c r="P3413" s="12">
        <f>E3413/L3413</f>
        <v>199.16666666666666</v>
      </c>
      <c r="Q3413" t="str">
        <f>LEFT(N3413,SEARCH("/",N3413,1)-1)</f>
        <v>theater</v>
      </c>
      <c r="R3413" t="str">
        <f>RIGHT(N3413,LEN(N3413)-SEARCH("/",N3413,1))</f>
        <v>plays</v>
      </c>
      <c r="S3413" s="15">
        <f t="shared" si="106"/>
        <v>42265.022824074069</v>
      </c>
      <c r="T3413" s="15">
        <f t="shared" si="107"/>
        <v>42285.022824074069</v>
      </c>
    </row>
    <row r="3414" spans="1:20" ht="45" x14ac:dyDescent="0.25">
      <c r="A3414">
        <v>3412</v>
      </c>
      <c r="B3414" s="3" t="s">
        <v>6913</v>
      </c>
      <c r="C3414" s="3" t="s">
        <v>6914</v>
      </c>
      <c r="D3414" s="12">
        <v>3000</v>
      </c>
      <c r="E3414" s="12">
        <v>3000</v>
      </c>
      <c r="F3414" t="s">
        <v>16</v>
      </c>
      <c r="G3414" t="s">
        <v>24</v>
      </c>
      <c r="H3414" t="s">
        <v>25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1086</v>
      </c>
      <c r="O3414" s="8">
        <f>E3414/D3414*100</f>
        <v>100</v>
      </c>
      <c r="P3414" s="12">
        <f>E3414/L3414</f>
        <v>115.38461538461539</v>
      </c>
      <c r="Q3414" t="str">
        <f>LEFT(N3414,SEARCH("/",N3414,1)-1)</f>
        <v>theater</v>
      </c>
      <c r="R3414" t="str">
        <f>RIGHT(N3414,LEN(N3414)-SEARCH("/",N3414,1))</f>
        <v>plays</v>
      </c>
      <c r="S3414" s="15">
        <f t="shared" si="106"/>
        <v>41879.959050925929</v>
      </c>
      <c r="T3414" s="15">
        <f t="shared" si="107"/>
        <v>41909.959050925929</v>
      </c>
    </row>
    <row r="3415" spans="1:20" ht="60" x14ac:dyDescent="0.25">
      <c r="A3415">
        <v>3413</v>
      </c>
      <c r="B3415" s="3" t="s">
        <v>6915</v>
      </c>
      <c r="C3415" s="3" t="s">
        <v>6916</v>
      </c>
      <c r="D3415" s="12">
        <v>500</v>
      </c>
      <c r="E3415" s="12">
        <v>650</v>
      </c>
      <c r="F3415" t="s">
        <v>16</v>
      </c>
      <c r="G3415" t="s">
        <v>17</v>
      </c>
      <c r="H3415" t="s">
        <v>18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1086</v>
      </c>
      <c r="O3415" s="8">
        <f>E3415/D3415*100</f>
        <v>130</v>
      </c>
      <c r="P3415" s="12">
        <f>E3415/L3415</f>
        <v>46.428571428571431</v>
      </c>
      <c r="Q3415" t="str">
        <f>LEFT(N3415,SEARCH("/",N3415,1)-1)</f>
        <v>theater</v>
      </c>
      <c r="R3415" t="str">
        <f>RIGHT(N3415,LEN(N3415)-SEARCH("/",N3415,1))</f>
        <v>plays</v>
      </c>
      <c r="S3415" s="15">
        <f t="shared" si="106"/>
        <v>42053.733078703706</v>
      </c>
      <c r="T3415" s="15">
        <f t="shared" si="107"/>
        <v>42063.207638888889</v>
      </c>
    </row>
    <row r="3416" spans="1:20" ht="45" x14ac:dyDescent="0.25">
      <c r="A3416">
        <v>3414</v>
      </c>
      <c r="B3416" s="3" t="s">
        <v>6917</v>
      </c>
      <c r="C3416" s="3" t="s">
        <v>6918</v>
      </c>
      <c r="D3416" s="12">
        <v>3000</v>
      </c>
      <c r="E3416" s="12">
        <v>3105</v>
      </c>
      <c r="F3416" t="s">
        <v>16</v>
      </c>
      <c r="G3416" t="s">
        <v>17</v>
      </c>
      <c r="H3416" t="s">
        <v>18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1086</v>
      </c>
      <c r="O3416" s="8">
        <f>E3416/D3416*100</f>
        <v>103.49999999999999</v>
      </c>
      <c r="P3416" s="12">
        <f>E3416/L3416</f>
        <v>70.568181818181813</v>
      </c>
      <c r="Q3416" t="str">
        <f>LEFT(N3416,SEARCH("/",N3416,1)-1)</f>
        <v>theater</v>
      </c>
      <c r="R3416" t="str">
        <f>RIGHT(N3416,LEN(N3416)-SEARCH("/",N3416,1))</f>
        <v>plays</v>
      </c>
      <c r="S3416" s="15">
        <f t="shared" si="106"/>
        <v>42675.832465277781</v>
      </c>
      <c r="T3416" s="15">
        <f t="shared" si="107"/>
        <v>42705.332638888889</v>
      </c>
    </row>
    <row r="3417" spans="1:20" ht="45" x14ac:dyDescent="0.25">
      <c r="A3417">
        <v>3415</v>
      </c>
      <c r="B3417" s="3" t="s">
        <v>6919</v>
      </c>
      <c r="C3417" s="3" t="s">
        <v>6920</v>
      </c>
      <c r="D3417" s="12">
        <v>200</v>
      </c>
      <c r="E3417" s="12">
        <v>200</v>
      </c>
      <c r="F3417" t="s">
        <v>16</v>
      </c>
      <c r="G3417" t="s">
        <v>17</v>
      </c>
      <c r="H3417" t="s">
        <v>18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1086</v>
      </c>
      <c r="O3417" s="8">
        <f>E3417/D3417*100</f>
        <v>100</v>
      </c>
      <c r="P3417" s="12">
        <f>E3417/L3417</f>
        <v>22.222222222222221</v>
      </c>
      <c r="Q3417" t="str">
        <f>LEFT(N3417,SEARCH("/",N3417,1)-1)</f>
        <v>theater</v>
      </c>
      <c r="R3417" t="str">
        <f>RIGHT(N3417,LEN(N3417)-SEARCH("/",N3417,1))</f>
        <v>plays</v>
      </c>
      <c r="S3417" s="15">
        <f t="shared" si="106"/>
        <v>42467.144166666665</v>
      </c>
      <c r="T3417" s="15">
        <f t="shared" si="107"/>
        <v>42477.979166666672</v>
      </c>
    </row>
    <row r="3418" spans="1:20" ht="60" x14ac:dyDescent="0.25">
      <c r="A3418">
        <v>3416</v>
      </c>
      <c r="B3418" s="3" t="s">
        <v>6921</v>
      </c>
      <c r="C3418" s="3" t="s">
        <v>6922</v>
      </c>
      <c r="D3418" s="12">
        <v>4000</v>
      </c>
      <c r="E3418" s="12">
        <v>4784</v>
      </c>
      <c r="F3418" t="s">
        <v>16</v>
      </c>
      <c r="G3418" t="s">
        <v>24</v>
      </c>
      <c r="H3418" t="s">
        <v>25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1086</v>
      </c>
      <c r="O3418" s="8">
        <f>E3418/D3418*100</f>
        <v>119.6</v>
      </c>
      <c r="P3418" s="12">
        <f>E3418/L3418</f>
        <v>159.46666666666667</v>
      </c>
      <c r="Q3418" t="str">
        <f>LEFT(N3418,SEARCH("/",N3418,1)-1)</f>
        <v>theater</v>
      </c>
      <c r="R3418" t="str">
        <f>RIGHT(N3418,LEN(N3418)-SEARCH("/",N3418,1))</f>
        <v>plays</v>
      </c>
      <c r="S3418" s="15">
        <f t="shared" si="106"/>
        <v>42089.412557870368</v>
      </c>
      <c r="T3418" s="15">
        <f t="shared" si="107"/>
        <v>42117.770833333328</v>
      </c>
    </row>
    <row r="3419" spans="1:20" ht="45" x14ac:dyDescent="0.25">
      <c r="A3419">
        <v>3417</v>
      </c>
      <c r="B3419" s="3" t="s">
        <v>6923</v>
      </c>
      <c r="C3419" s="3" t="s">
        <v>6924</v>
      </c>
      <c r="D3419" s="12">
        <v>1700</v>
      </c>
      <c r="E3419" s="12">
        <v>1700.01</v>
      </c>
      <c r="F3419" t="s">
        <v>16</v>
      </c>
      <c r="G3419" t="s">
        <v>17</v>
      </c>
      <c r="H3419" t="s">
        <v>18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1086</v>
      </c>
      <c r="O3419" s="8">
        <f>E3419/D3419*100</f>
        <v>100.00058823529412</v>
      </c>
      <c r="P3419" s="12">
        <f>E3419/L3419</f>
        <v>37.777999999999999</v>
      </c>
      <c r="Q3419" t="str">
        <f>LEFT(N3419,SEARCH("/",N3419,1)-1)</f>
        <v>theater</v>
      </c>
      <c r="R3419" t="str">
        <f>RIGHT(N3419,LEN(N3419)-SEARCH("/",N3419,1))</f>
        <v>plays</v>
      </c>
      <c r="S3419" s="15">
        <f t="shared" si="106"/>
        <v>41894.91375</v>
      </c>
      <c r="T3419" s="15">
        <f t="shared" si="107"/>
        <v>41938.029861111114</v>
      </c>
    </row>
    <row r="3420" spans="1:20" ht="60" x14ac:dyDescent="0.25">
      <c r="A3420">
        <v>3418</v>
      </c>
      <c r="B3420" s="3" t="s">
        <v>6925</v>
      </c>
      <c r="C3420" s="3" t="s">
        <v>6926</v>
      </c>
      <c r="D3420" s="12">
        <v>4000</v>
      </c>
      <c r="E3420" s="12">
        <v>4035</v>
      </c>
      <c r="F3420" t="s">
        <v>16</v>
      </c>
      <c r="G3420" t="s">
        <v>17</v>
      </c>
      <c r="H3420" t="s">
        <v>18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1086</v>
      </c>
      <c r="O3420" s="8">
        <f>E3420/D3420*100</f>
        <v>100.875</v>
      </c>
      <c r="P3420" s="12">
        <f>E3420/L3420</f>
        <v>72.053571428571431</v>
      </c>
      <c r="Q3420" t="str">
        <f>LEFT(N3420,SEARCH("/",N3420,1)-1)</f>
        <v>theater</v>
      </c>
      <c r="R3420" t="str">
        <f>RIGHT(N3420,LEN(N3420)-SEARCH("/",N3420,1))</f>
        <v>plays</v>
      </c>
      <c r="S3420" s="15">
        <f t="shared" si="106"/>
        <v>41752.83457175926</v>
      </c>
      <c r="T3420" s="15">
        <f t="shared" si="107"/>
        <v>41782.83457175926</v>
      </c>
    </row>
    <row r="3421" spans="1:20" ht="60" x14ac:dyDescent="0.25">
      <c r="A3421">
        <v>3419</v>
      </c>
      <c r="B3421" s="3" t="s">
        <v>6927</v>
      </c>
      <c r="C3421" s="3" t="s">
        <v>6928</v>
      </c>
      <c r="D3421" s="12">
        <v>2750</v>
      </c>
      <c r="E3421" s="12">
        <v>2930</v>
      </c>
      <c r="F3421" t="s">
        <v>16</v>
      </c>
      <c r="G3421" t="s">
        <v>2455</v>
      </c>
      <c r="H3421" t="s">
        <v>55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1086</v>
      </c>
      <c r="O3421" s="8">
        <f>E3421/D3421*100</f>
        <v>106.54545454545455</v>
      </c>
      <c r="P3421" s="12">
        <f>E3421/L3421</f>
        <v>63.695652173913047</v>
      </c>
      <c r="Q3421" t="str">
        <f>LEFT(N3421,SEARCH("/",N3421,1)-1)</f>
        <v>theater</v>
      </c>
      <c r="R3421" t="str">
        <f>RIGHT(N3421,LEN(N3421)-SEARCH("/",N3421,1))</f>
        <v>plays</v>
      </c>
      <c r="S3421" s="15">
        <f t="shared" si="106"/>
        <v>42448.821585648147</v>
      </c>
      <c r="T3421" s="15">
        <f t="shared" si="107"/>
        <v>42466.895833333328</v>
      </c>
    </row>
    <row r="3422" spans="1:20" ht="45" x14ac:dyDescent="0.25">
      <c r="A3422">
        <v>3420</v>
      </c>
      <c r="B3422" s="3" t="s">
        <v>6929</v>
      </c>
      <c r="C3422" s="3" t="s">
        <v>6930</v>
      </c>
      <c r="D3422" s="12">
        <v>700</v>
      </c>
      <c r="E3422" s="12">
        <v>966</v>
      </c>
      <c r="F3422" t="s">
        <v>16</v>
      </c>
      <c r="G3422" t="s">
        <v>24</v>
      </c>
      <c r="H3422" t="s">
        <v>25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1086</v>
      </c>
      <c r="O3422" s="8">
        <f>E3422/D3422*100</f>
        <v>138</v>
      </c>
      <c r="P3422" s="12">
        <f>E3422/L3422</f>
        <v>28.411764705882351</v>
      </c>
      <c r="Q3422" t="str">
        <f>LEFT(N3422,SEARCH("/",N3422,1)-1)</f>
        <v>theater</v>
      </c>
      <c r="R3422" t="str">
        <f>RIGHT(N3422,LEN(N3422)-SEARCH("/",N3422,1))</f>
        <v>plays</v>
      </c>
      <c r="S3422" s="15">
        <f t="shared" si="106"/>
        <v>42405.090300925927</v>
      </c>
      <c r="T3422" s="15">
        <f t="shared" si="107"/>
        <v>42414</v>
      </c>
    </row>
    <row r="3423" spans="1:20" ht="45" x14ac:dyDescent="0.25">
      <c r="A3423">
        <v>3421</v>
      </c>
      <c r="B3423" s="3" t="s">
        <v>6931</v>
      </c>
      <c r="C3423" s="3" t="s">
        <v>6932</v>
      </c>
      <c r="D3423" s="12">
        <v>10000</v>
      </c>
      <c r="E3423" s="12">
        <v>10115</v>
      </c>
      <c r="F3423" t="s">
        <v>16</v>
      </c>
      <c r="G3423" t="s">
        <v>17</v>
      </c>
      <c r="H3423" t="s">
        <v>18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1086</v>
      </c>
      <c r="O3423" s="8">
        <f>E3423/D3423*100</f>
        <v>101.15</v>
      </c>
      <c r="P3423" s="12">
        <f>E3423/L3423</f>
        <v>103.21428571428571</v>
      </c>
      <c r="Q3423" t="str">
        <f>LEFT(N3423,SEARCH("/",N3423,1)-1)</f>
        <v>theater</v>
      </c>
      <c r="R3423" t="str">
        <f>RIGHT(N3423,LEN(N3423)-SEARCH("/",N3423,1))</f>
        <v>plays</v>
      </c>
      <c r="S3423" s="15">
        <f t="shared" si="106"/>
        <v>42037.791238425925</v>
      </c>
      <c r="T3423" s="15">
        <f t="shared" si="107"/>
        <v>42067.791238425925</v>
      </c>
    </row>
    <row r="3424" spans="1:20" ht="60" x14ac:dyDescent="0.25">
      <c r="A3424">
        <v>3422</v>
      </c>
      <c r="B3424" s="3" t="s">
        <v>6933</v>
      </c>
      <c r="C3424" s="3" t="s">
        <v>6934</v>
      </c>
      <c r="D3424" s="12">
        <v>3000</v>
      </c>
      <c r="E3424" s="12">
        <v>3273</v>
      </c>
      <c r="F3424" t="s">
        <v>16</v>
      </c>
      <c r="G3424" t="s">
        <v>24</v>
      </c>
      <c r="H3424" t="s">
        <v>25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1086</v>
      </c>
      <c r="O3424" s="8">
        <f>E3424/D3424*100</f>
        <v>109.1</v>
      </c>
      <c r="P3424" s="12">
        <f>E3424/L3424</f>
        <v>71.152173913043484</v>
      </c>
      <c r="Q3424" t="str">
        <f>LEFT(N3424,SEARCH("/",N3424,1)-1)</f>
        <v>theater</v>
      </c>
      <c r="R3424" t="str">
        <f>RIGHT(N3424,LEN(N3424)-SEARCH("/",N3424,1))</f>
        <v>plays</v>
      </c>
      <c r="S3424" s="15">
        <f t="shared" si="106"/>
        <v>42323.562222222223</v>
      </c>
      <c r="T3424" s="15">
        <f t="shared" si="107"/>
        <v>42352</v>
      </c>
    </row>
    <row r="3425" spans="1:20" ht="45" x14ac:dyDescent="0.25">
      <c r="A3425">
        <v>3423</v>
      </c>
      <c r="B3425" s="3" t="s">
        <v>6935</v>
      </c>
      <c r="C3425" s="3" t="s">
        <v>6936</v>
      </c>
      <c r="D3425" s="12">
        <v>250</v>
      </c>
      <c r="E3425" s="12">
        <v>350</v>
      </c>
      <c r="F3425" t="s">
        <v>16</v>
      </c>
      <c r="G3425" t="s">
        <v>17</v>
      </c>
      <c r="H3425" t="s">
        <v>18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1086</v>
      </c>
      <c r="O3425" s="8">
        <f>E3425/D3425*100</f>
        <v>140</v>
      </c>
      <c r="P3425" s="12">
        <f>E3425/L3425</f>
        <v>35</v>
      </c>
      <c r="Q3425" t="str">
        <f>LEFT(N3425,SEARCH("/",N3425,1)-1)</f>
        <v>theater</v>
      </c>
      <c r="R3425" t="str">
        <f>RIGHT(N3425,LEN(N3425)-SEARCH("/",N3425,1))</f>
        <v>plays</v>
      </c>
      <c r="S3425" s="15">
        <f t="shared" si="106"/>
        <v>42088.911354166667</v>
      </c>
      <c r="T3425" s="15">
        <f t="shared" si="107"/>
        <v>42118.911354166667</v>
      </c>
    </row>
    <row r="3426" spans="1:20" ht="60" x14ac:dyDescent="0.25">
      <c r="A3426">
        <v>3424</v>
      </c>
      <c r="B3426" s="3" t="s">
        <v>6937</v>
      </c>
      <c r="C3426" s="3" t="s">
        <v>6938</v>
      </c>
      <c r="D3426" s="12">
        <v>6000</v>
      </c>
      <c r="E3426" s="12">
        <v>6215</v>
      </c>
      <c r="F3426" t="s">
        <v>16</v>
      </c>
      <c r="G3426" t="s">
        <v>17</v>
      </c>
      <c r="H3426" t="s">
        <v>18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1086</v>
      </c>
      <c r="O3426" s="8">
        <f>E3426/D3426*100</f>
        <v>103.58333333333334</v>
      </c>
      <c r="P3426" s="12">
        <f>E3426/L3426</f>
        <v>81.776315789473685</v>
      </c>
      <c r="Q3426" t="str">
        <f>LEFT(N3426,SEARCH("/",N3426,1)-1)</f>
        <v>theater</v>
      </c>
      <c r="R3426" t="str">
        <f>RIGHT(N3426,LEN(N3426)-SEARCH("/",N3426,1))</f>
        <v>plays</v>
      </c>
      <c r="S3426" s="15">
        <f t="shared" si="106"/>
        <v>42018.676898148144</v>
      </c>
      <c r="T3426" s="15">
        <f t="shared" si="107"/>
        <v>42040.290972222225</v>
      </c>
    </row>
    <row r="3427" spans="1:20" ht="60" x14ac:dyDescent="0.25">
      <c r="A3427">
        <v>3425</v>
      </c>
      <c r="B3427" s="3" t="s">
        <v>6939</v>
      </c>
      <c r="C3427" s="3" t="s">
        <v>6940</v>
      </c>
      <c r="D3427" s="12">
        <v>30000</v>
      </c>
      <c r="E3427" s="12">
        <v>30891.1</v>
      </c>
      <c r="F3427" t="s">
        <v>16</v>
      </c>
      <c r="G3427" t="s">
        <v>17</v>
      </c>
      <c r="H3427" t="s">
        <v>18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1086</v>
      </c>
      <c r="O3427" s="8">
        <f>E3427/D3427*100</f>
        <v>102.97033333333331</v>
      </c>
      <c r="P3427" s="12">
        <f>E3427/L3427</f>
        <v>297.02980769230766</v>
      </c>
      <c r="Q3427" t="str">
        <f>LEFT(N3427,SEARCH("/",N3427,1)-1)</f>
        <v>theater</v>
      </c>
      <c r="R3427" t="str">
        <f>RIGHT(N3427,LEN(N3427)-SEARCH("/",N3427,1))</f>
        <v>plays</v>
      </c>
      <c r="S3427" s="15">
        <f t="shared" si="106"/>
        <v>41884.617314814815</v>
      </c>
      <c r="T3427" s="15">
        <f t="shared" si="107"/>
        <v>41916.617314814815</v>
      </c>
    </row>
    <row r="3428" spans="1:20" ht="45" x14ac:dyDescent="0.25">
      <c r="A3428">
        <v>3426</v>
      </c>
      <c r="B3428" s="3" t="s">
        <v>6941</v>
      </c>
      <c r="C3428" s="3" t="s">
        <v>6942</v>
      </c>
      <c r="D3428" s="12">
        <v>3750</v>
      </c>
      <c r="E3428" s="12">
        <v>4055</v>
      </c>
      <c r="F3428" t="s">
        <v>16</v>
      </c>
      <c r="G3428" t="s">
        <v>17</v>
      </c>
      <c r="H3428" t="s">
        <v>18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1086</v>
      </c>
      <c r="O3428" s="8">
        <f>E3428/D3428*100</f>
        <v>108.13333333333333</v>
      </c>
      <c r="P3428" s="12">
        <f>E3428/L3428</f>
        <v>46.609195402298852</v>
      </c>
      <c r="Q3428" t="str">
        <f>LEFT(N3428,SEARCH("/",N3428,1)-1)</f>
        <v>theater</v>
      </c>
      <c r="R3428" t="str">
        <f>RIGHT(N3428,LEN(N3428)-SEARCH("/",N3428,1))</f>
        <v>plays</v>
      </c>
      <c r="S3428" s="15">
        <f t="shared" si="106"/>
        <v>41884.056747685187</v>
      </c>
      <c r="T3428" s="15">
        <f t="shared" si="107"/>
        <v>41903.083333333336</v>
      </c>
    </row>
    <row r="3429" spans="1:20" ht="60" x14ac:dyDescent="0.25">
      <c r="A3429">
        <v>3427</v>
      </c>
      <c r="B3429" s="3" t="s">
        <v>6943</v>
      </c>
      <c r="C3429" s="3" t="s">
        <v>6944</v>
      </c>
      <c r="D3429" s="12">
        <v>1500</v>
      </c>
      <c r="E3429" s="12">
        <v>1500</v>
      </c>
      <c r="F3429" t="s">
        <v>16</v>
      </c>
      <c r="G3429" t="s">
        <v>24</v>
      </c>
      <c r="H3429" t="s">
        <v>25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1086</v>
      </c>
      <c r="O3429" s="8">
        <f>E3429/D3429*100</f>
        <v>100</v>
      </c>
      <c r="P3429" s="12">
        <f>E3429/L3429</f>
        <v>51.724137931034484</v>
      </c>
      <c r="Q3429" t="str">
        <f>LEFT(N3429,SEARCH("/",N3429,1)-1)</f>
        <v>theater</v>
      </c>
      <c r="R3429" t="str">
        <f>RIGHT(N3429,LEN(N3429)-SEARCH("/",N3429,1))</f>
        <v>plays</v>
      </c>
      <c r="S3429" s="15">
        <f t="shared" si="106"/>
        <v>41792.645277777774</v>
      </c>
      <c r="T3429" s="15">
        <f t="shared" si="107"/>
        <v>41822.645277777774</v>
      </c>
    </row>
    <row r="3430" spans="1:20" ht="60" x14ac:dyDescent="0.25">
      <c r="A3430">
        <v>3428</v>
      </c>
      <c r="B3430" s="3" t="s">
        <v>6945</v>
      </c>
      <c r="C3430" s="3" t="s">
        <v>6946</v>
      </c>
      <c r="D3430" s="12">
        <v>2000</v>
      </c>
      <c r="E3430" s="12">
        <v>2055</v>
      </c>
      <c r="F3430" t="s">
        <v>16</v>
      </c>
      <c r="G3430" t="s">
        <v>24</v>
      </c>
      <c r="H3430" t="s">
        <v>25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1086</v>
      </c>
      <c r="O3430" s="8">
        <f>E3430/D3430*100</f>
        <v>102.75000000000001</v>
      </c>
      <c r="P3430" s="12">
        <f>E3430/L3430</f>
        <v>40.294117647058826</v>
      </c>
      <c r="Q3430" t="str">
        <f>LEFT(N3430,SEARCH("/",N3430,1)-1)</f>
        <v>theater</v>
      </c>
      <c r="R3430" t="str">
        <f>RIGHT(N3430,LEN(N3430)-SEARCH("/",N3430,1))</f>
        <v>plays</v>
      </c>
      <c r="S3430" s="15">
        <f t="shared" si="106"/>
        <v>42038.720451388886</v>
      </c>
      <c r="T3430" s="15">
        <f t="shared" si="107"/>
        <v>42063.708333333328</v>
      </c>
    </row>
    <row r="3431" spans="1:20" ht="60" x14ac:dyDescent="0.25">
      <c r="A3431">
        <v>3429</v>
      </c>
      <c r="B3431" s="3" t="s">
        <v>6947</v>
      </c>
      <c r="C3431" s="3" t="s">
        <v>6948</v>
      </c>
      <c r="D3431" s="12">
        <v>150</v>
      </c>
      <c r="E3431" s="12">
        <v>195</v>
      </c>
      <c r="F3431" t="s">
        <v>16</v>
      </c>
      <c r="G3431" t="s">
        <v>24</v>
      </c>
      <c r="H3431" t="s">
        <v>25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1086</v>
      </c>
      <c r="O3431" s="8">
        <f>E3431/D3431*100</f>
        <v>130</v>
      </c>
      <c r="P3431" s="12">
        <f>E3431/L3431</f>
        <v>16.25</v>
      </c>
      <c r="Q3431" t="str">
        <f>LEFT(N3431,SEARCH("/",N3431,1)-1)</f>
        <v>theater</v>
      </c>
      <c r="R3431" t="str">
        <f>RIGHT(N3431,LEN(N3431)-SEARCH("/",N3431,1))</f>
        <v>plays</v>
      </c>
      <c r="S3431" s="15">
        <f t="shared" si="106"/>
        <v>42662.021539351852</v>
      </c>
      <c r="T3431" s="15">
        <f t="shared" si="107"/>
        <v>42676.021539351852</v>
      </c>
    </row>
    <row r="3432" spans="1:20" ht="60" x14ac:dyDescent="0.25">
      <c r="A3432">
        <v>3430</v>
      </c>
      <c r="B3432" s="3" t="s">
        <v>6949</v>
      </c>
      <c r="C3432" s="3" t="s">
        <v>6950</v>
      </c>
      <c r="D3432" s="12">
        <v>2000</v>
      </c>
      <c r="E3432" s="12">
        <v>2170.9899999999998</v>
      </c>
      <c r="F3432" t="s">
        <v>16</v>
      </c>
      <c r="G3432" t="s">
        <v>24</v>
      </c>
      <c r="H3432" t="s">
        <v>25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1086</v>
      </c>
      <c r="O3432" s="8">
        <f>E3432/D3432*100</f>
        <v>108.54949999999999</v>
      </c>
      <c r="P3432" s="12">
        <f>E3432/L3432</f>
        <v>30.152638888888887</v>
      </c>
      <c r="Q3432" t="str">
        <f>LEFT(N3432,SEARCH("/",N3432,1)-1)</f>
        <v>theater</v>
      </c>
      <c r="R3432" t="str">
        <f>RIGHT(N3432,LEN(N3432)-SEARCH("/",N3432,1))</f>
        <v>plays</v>
      </c>
      <c r="S3432" s="15">
        <f t="shared" si="106"/>
        <v>41820.945613425924</v>
      </c>
      <c r="T3432" s="15">
        <f t="shared" si="107"/>
        <v>41850.945613425924</v>
      </c>
    </row>
    <row r="3433" spans="1:20" ht="45" x14ac:dyDescent="0.25">
      <c r="A3433">
        <v>3431</v>
      </c>
      <c r="B3433" s="3" t="s">
        <v>6951</v>
      </c>
      <c r="C3433" s="3" t="s">
        <v>6952</v>
      </c>
      <c r="D3433" s="12">
        <v>2000</v>
      </c>
      <c r="E3433" s="12">
        <v>2000</v>
      </c>
      <c r="F3433" t="s">
        <v>16</v>
      </c>
      <c r="G3433" t="s">
        <v>17</v>
      </c>
      <c r="H3433" t="s">
        <v>18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1086</v>
      </c>
      <c r="O3433" s="8">
        <f>E3433/D3433*100</f>
        <v>100</v>
      </c>
      <c r="P3433" s="12">
        <f>E3433/L3433</f>
        <v>95.238095238095241</v>
      </c>
      <c r="Q3433" t="str">
        <f>LEFT(N3433,SEARCH("/",N3433,1)-1)</f>
        <v>theater</v>
      </c>
      <c r="R3433" t="str">
        <f>RIGHT(N3433,LEN(N3433)-SEARCH("/",N3433,1))</f>
        <v>plays</v>
      </c>
      <c r="S3433" s="15">
        <f t="shared" si="106"/>
        <v>41839.730937500004</v>
      </c>
      <c r="T3433" s="15">
        <f t="shared" si="107"/>
        <v>41869.730937500004</v>
      </c>
    </row>
    <row r="3434" spans="1:20" ht="45" x14ac:dyDescent="0.25">
      <c r="A3434">
        <v>3432</v>
      </c>
      <c r="B3434" s="3" t="s">
        <v>6953</v>
      </c>
      <c r="C3434" s="3" t="s">
        <v>6954</v>
      </c>
      <c r="D3434" s="12">
        <v>2000</v>
      </c>
      <c r="E3434" s="12">
        <v>2193</v>
      </c>
      <c r="F3434" t="s">
        <v>16</v>
      </c>
      <c r="G3434" t="s">
        <v>17</v>
      </c>
      <c r="H3434" t="s">
        <v>18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1086</v>
      </c>
      <c r="O3434" s="8">
        <f>E3434/D3434*100</f>
        <v>109.65</v>
      </c>
      <c r="P3434" s="12">
        <f>E3434/L3434</f>
        <v>52.214285714285715</v>
      </c>
      <c r="Q3434" t="str">
        <f>LEFT(N3434,SEARCH("/",N3434,1)-1)</f>
        <v>theater</v>
      </c>
      <c r="R3434" t="str">
        <f>RIGHT(N3434,LEN(N3434)-SEARCH("/",N3434,1))</f>
        <v>plays</v>
      </c>
      <c r="S3434" s="15">
        <f t="shared" si="106"/>
        <v>42380.581180555557</v>
      </c>
      <c r="T3434" s="15">
        <f t="shared" si="107"/>
        <v>42405.916666666672</v>
      </c>
    </row>
    <row r="3435" spans="1:20" ht="45" x14ac:dyDescent="0.25">
      <c r="A3435">
        <v>3433</v>
      </c>
      <c r="B3435" s="3" t="s">
        <v>6955</v>
      </c>
      <c r="C3435" s="3" t="s">
        <v>6956</v>
      </c>
      <c r="D3435" s="12">
        <v>9500</v>
      </c>
      <c r="E3435" s="12">
        <v>9525</v>
      </c>
      <c r="F3435" t="s">
        <v>16</v>
      </c>
      <c r="G3435" t="s">
        <v>17</v>
      </c>
      <c r="H3435" t="s">
        <v>18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1086</v>
      </c>
      <c r="O3435" s="8">
        <f>E3435/D3435*100</f>
        <v>100.26315789473684</v>
      </c>
      <c r="P3435" s="12">
        <f>E3435/L3435</f>
        <v>134.1549295774648</v>
      </c>
      <c r="Q3435" t="str">
        <f>LEFT(N3435,SEARCH("/",N3435,1)-1)</f>
        <v>theater</v>
      </c>
      <c r="R3435" t="str">
        <f>RIGHT(N3435,LEN(N3435)-SEARCH("/",N3435,1))</f>
        <v>plays</v>
      </c>
      <c r="S3435" s="15">
        <f t="shared" si="106"/>
        <v>41776.063136574077</v>
      </c>
      <c r="T3435" s="15">
        <f t="shared" si="107"/>
        <v>41807.125</v>
      </c>
    </row>
    <row r="3436" spans="1:20" ht="60" x14ac:dyDescent="0.25">
      <c r="A3436">
        <v>3434</v>
      </c>
      <c r="B3436" s="3" t="s">
        <v>6957</v>
      </c>
      <c r="C3436" s="3" t="s">
        <v>6958</v>
      </c>
      <c r="D3436" s="12">
        <v>10000</v>
      </c>
      <c r="E3436" s="12">
        <v>10555</v>
      </c>
      <c r="F3436" t="s">
        <v>16</v>
      </c>
      <c r="G3436" t="s">
        <v>17</v>
      </c>
      <c r="H3436" t="s">
        <v>18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1086</v>
      </c>
      <c r="O3436" s="8">
        <f>E3436/D3436*100</f>
        <v>105.55000000000001</v>
      </c>
      <c r="P3436" s="12">
        <f>E3436/L3436</f>
        <v>62.827380952380949</v>
      </c>
      <c r="Q3436" t="str">
        <f>LEFT(N3436,SEARCH("/",N3436,1)-1)</f>
        <v>theater</v>
      </c>
      <c r="R3436" t="str">
        <f>RIGHT(N3436,LEN(N3436)-SEARCH("/",N3436,1))</f>
        <v>plays</v>
      </c>
      <c r="S3436" s="15">
        <f t="shared" si="106"/>
        <v>41800.380428240744</v>
      </c>
      <c r="T3436" s="15">
        <f t="shared" si="107"/>
        <v>41830.380428240744</v>
      </c>
    </row>
    <row r="3437" spans="1:20" ht="60" x14ac:dyDescent="0.25">
      <c r="A3437">
        <v>3435</v>
      </c>
      <c r="B3437" s="3" t="s">
        <v>6959</v>
      </c>
      <c r="C3437" s="3" t="s">
        <v>6960</v>
      </c>
      <c r="D3437" s="12">
        <v>1000</v>
      </c>
      <c r="E3437" s="12">
        <v>1120</v>
      </c>
      <c r="F3437" t="s">
        <v>16</v>
      </c>
      <c r="G3437" t="s">
        <v>17</v>
      </c>
      <c r="H3437" t="s">
        <v>18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1086</v>
      </c>
      <c r="O3437" s="8">
        <f>E3437/D3437*100</f>
        <v>112.00000000000001</v>
      </c>
      <c r="P3437" s="12">
        <f>E3437/L3437</f>
        <v>58.94736842105263</v>
      </c>
      <c r="Q3437" t="str">
        <f>LEFT(N3437,SEARCH("/",N3437,1)-1)</f>
        <v>theater</v>
      </c>
      <c r="R3437" t="str">
        <f>RIGHT(N3437,LEN(N3437)-SEARCH("/",N3437,1))</f>
        <v>plays</v>
      </c>
      <c r="S3437" s="15">
        <f t="shared" si="106"/>
        <v>42572.61681712963</v>
      </c>
      <c r="T3437" s="15">
        <f t="shared" si="107"/>
        <v>42589.125</v>
      </c>
    </row>
    <row r="3438" spans="1:20" ht="60" x14ac:dyDescent="0.25">
      <c r="A3438">
        <v>3436</v>
      </c>
      <c r="B3438" s="3" t="s">
        <v>6961</v>
      </c>
      <c r="C3438" s="3" t="s">
        <v>6962</v>
      </c>
      <c r="D3438" s="12">
        <v>5000</v>
      </c>
      <c r="E3438" s="12">
        <v>5295</v>
      </c>
      <c r="F3438" t="s">
        <v>16</v>
      </c>
      <c r="G3438" t="s">
        <v>17</v>
      </c>
      <c r="H3438" t="s">
        <v>18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1086</v>
      </c>
      <c r="O3438" s="8">
        <f>E3438/D3438*100</f>
        <v>105.89999999999999</v>
      </c>
      <c r="P3438" s="12">
        <f>E3438/L3438</f>
        <v>143.1081081081081</v>
      </c>
      <c r="Q3438" t="str">
        <f>LEFT(N3438,SEARCH("/",N3438,1)-1)</f>
        <v>theater</v>
      </c>
      <c r="R3438" t="str">
        <f>RIGHT(N3438,LEN(N3438)-SEARCH("/",N3438,1))</f>
        <v>plays</v>
      </c>
      <c r="S3438" s="15">
        <f t="shared" si="106"/>
        <v>41851.541585648149</v>
      </c>
      <c r="T3438" s="15">
        <f t="shared" si="107"/>
        <v>41872.686111111114</v>
      </c>
    </row>
    <row r="3439" spans="1:20" ht="60" x14ac:dyDescent="0.25">
      <c r="A3439">
        <v>3437</v>
      </c>
      <c r="B3439" s="3" t="s">
        <v>6963</v>
      </c>
      <c r="C3439" s="3" t="s">
        <v>6964</v>
      </c>
      <c r="D3439" s="12">
        <v>3000</v>
      </c>
      <c r="E3439" s="12">
        <v>3030</v>
      </c>
      <c r="F3439" t="s">
        <v>16</v>
      </c>
      <c r="G3439" t="s">
        <v>17</v>
      </c>
      <c r="H3439" t="s">
        <v>18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1086</v>
      </c>
      <c r="O3439" s="8">
        <f>E3439/D3439*100</f>
        <v>101</v>
      </c>
      <c r="P3439" s="12">
        <f>E3439/L3439</f>
        <v>84.166666666666671</v>
      </c>
      <c r="Q3439" t="str">
        <f>LEFT(N3439,SEARCH("/",N3439,1)-1)</f>
        <v>theater</v>
      </c>
      <c r="R3439" t="str">
        <f>RIGHT(N3439,LEN(N3439)-SEARCH("/",N3439,1))</f>
        <v>plays</v>
      </c>
      <c r="S3439" s="15">
        <f t="shared" si="106"/>
        <v>42205.710879629631</v>
      </c>
      <c r="T3439" s="15">
        <f t="shared" si="107"/>
        <v>42235.710879629631</v>
      </c>
    </row>
    <row r="3440" spans="1:20" ht="60" x14ac:dyDescent="0.25">
      <c r="A3440">
        <v>3438</v>
      </c>
      <c r="B3440" s="3" t="s">
        <v>6965</v>
      </c>
      <c r="C3440" s="3" t="s">
        <v>6966</v>
      </c>
      <c r="D3440" s="12">
        <v>2500</v>
      </c>
      <c r="E3440" s="12">
        <v>2605</v>
      </c>
      <c r="F3440" t="s">
        <v>16</v>
      </c>
      <c r="G3440" t="s">
        <v>24</v>
      </c>
      <c r="H3440" t="s">
        <v>25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1086</v>
      </c>
      <c r="O3440" s="8">
        <f>E3440/D3440*100</f>
        <v>104.2</v>
      </c>
      <c r="P3440" s="12">
        <f>E3440/L3440</f>
        <v>186.07142857142858</v>
      </c>
      <c r="Q3440" t="str">
        <f>LEFT(N3440,SEARCH("/",N3440,1)-1)</f>
        <v>theater</v>
      </c>
      <c r="R3440" t="str">
        <f>RIGHT(N3440,LEN(N3440)-SEARCH("/",N3440,1))</f>
        <v>plays</v>
      </c>
      <c r="S3440" s="15">
        <f t="shared" si="106"/>
        <v>42100.927858796291</v>
      </c>
      <c r="T3440" s="15">
        <f t="shared" si="107"/>
        <v>42126.875</v>
      </c>
    </row>
    <row r="3441" spans="1:20" ht="30" x14ac:dyDescent="0.25">
      <c r="A3441">
        <v>3439</v>
      </c>
      <c r="B3441" s="3" t="s">
        <v>6967</v>
      </c>
      <c r="C3441" s="3" t="s">
        <v>6968</v>
      </c>
      <c r="D3441" s="12">
        <v>1200</v>
      </c>
      <c r="E3441" s="12">
        <v>1616.14</v>
      </c>
      <c r="F3441" t="s">
        <v>16</v>
      </c>
      <c r="G3441" t="s">
        <v>17</v>
      </c>
      <c r="H3441" t="s">
        <v>18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1086</v>
      </c>
      <c r="O3441" s="8">
        <f>E3441/D3441*100</f>
        <v>134.67833333333334</v>
      </c>
      <c r="P3441" s="12">
        <f>E3441/L3441</f>
        <v>89.785555555555561</v>
      </c>
      <c r="Q3441" t="str">
        <f>LEFT(N3441,SEARCH("/",N3441,1)-1)</f>
        <v>theater</v>
      </c>
      <c r="R3441" t="str">
        <f>RIGHT(N3441,LEN(N3441)-SEARCH("/",N3441,1))</f>
        <v>plays</v>
      </c>
      <c r="S3441" s="15">
        <f t="shared" si="106"/>
        <v>42374.911226851851</v>
      </c>
      <c r="T3441" s="15">
        <f t="shared" si="107"/>
        <v>42388.207638888889</v>
      </c>
    </row>
    <row r="3442" spans="1:20" ht="60" x14ac:dyDescent="0.25">
      <c r="A3442">
        <v>3440</v>
      </c>
      <c r="B3442" s="3" t="s">
        <v>6969</v>
      </c>
      <c r="C3442" s="3" t="s">
        <v>6970</v>
      </c>
      <c r="D3442" s="12">
        <v>5000</v>
      </c>
      <c r="E3442" s="12">
        <v>5260.92</v>
      </c>
      <c r="F3442" t="s">
        <v>16</v>
      </c>
      <c r="G3442" t="s">
        <v>17</v>
      </c>
      <c r="H3442" t="s">
        <v>18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1086</v>
      </c>
      <c r="O3442" s="8">
        <f>E3442/D3442*100</f>
        <v>105.2184</v>
      </c>
      <c r="P3442" s="12">
        <f>E3442/L3442</f>
        <v>64.157560975609755</v>
      </c>
      <c r="Q3442" t="str">
        <f>LEFT(N3442,SEARCH("/",N3442,1)-1)</f>
        <v>theater</v>
      </c>
      <c r="R3442" t="str">
        <f>RIGHT(N3442,LEN(N3442)-SEARCH("/",N3442,1))</f>
        <v>plays</v>
      </c>
      <c r="S3442" s="15">
        <f t="shared" si="106"/>
        <v>41809.12300925926</v>
      </c>
      <c r="T3442" s="15">
        <f t="shared" si="107"/>
        <v>41831.677083333336</v>
      </c>
    </row>
    <row r="3443" spans="1:20" ht="60" x14ac:dyDescent="0.25">
      <c r="A3443">
        <v>3441</v>
      </c>
      <c r="B3443" s="3" t="s">
        <v>6971</v>
      </c>
      <c r="C3443" s="3" t="s">
        <v>6972</v>
      </c>
      <c r="D3443" s="12">
        <v>2500</v>
      </c>
      <c r="E3443" s="12">
        <v>2565</v>
      </c>
      <c r="F3443" t="s">
        <v>16</v>
      </c>
      <c r="G3443" t="s">
        <v>17</v>
      </c>
      <c r="H3443" t="s">
        <v>18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1086</v>
      </c>
      <c r="O3443" s="8">
        <f>E3443/D3443*100</f>
        <v>102.60000000000001</v>
      </c>
      <c r="P3443" s="12">
        <f>E3443/L3443</f>
        <v>59.651162790697676</v>
      </c>
      <c r="Q3443" t="str">
        <f>LEFT(N3443,SEARCH("/",N3443,1)-1)</f>
        <v>theater</v>
      </c>
      <c r="R3443" t="str">
        <f>RIGHT(N3443,LEN(N3443)-SEARCH("/",N3443,1))</f>
        <v>plays</v>
      </c>
      <c r="S3443" s="15">
        <f t="shared" si="106"/>
        <v>42294.429641203707</v>
      </c>
      <c r="T3443" s="15">
        <f t="shared" si="107"/>
        <v>42321.845138888893</v>
      </c>
    </row>
    <row r="3444" spans="1:20" ht="60" x14ac:dyDescent="0.25">
      <c r="A3444">
        <v>3442</v>
      </c>
      <c r="B3444" s="3" t="s">
        <v>6973</v>
      </c>
      <c r="C3444" s="3" t="s">
        <v>6974</v>
      </c>
      <c r="D3444" s="12">
        <v>250</v>
      </c>
      <c r="E3444" s="12">
        <v>250</v>
      </c>
      <c r="F3444" t="s">
        <v>16</v>
      </c>
      <c r="G3444" t="s">
        <v>17</v>
      </c>
      <c r="H3444" t="s">
        <v>18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1086</v>
      </c>
      <c r="O3444" s="8">
        <f>E3444/D3444*100</f>
        <v>100</v>
      </c>
      <c r="P3444" s="12">
        <f>E3444/L3444</f>
        <v>31.25</v>
      </c>
      <c r="Q3444" t="str">
        <f>LEFT(N3444,SEARCH("/",N3444,1)-1)</f>
        <v>theater</v>
      </c>
      <c r="R3444" t="str">
        <f>RIGHT(N3444,LEN(N3444)-SEARCH("/",N3444,1))</f>
        <v>plays</v>
      </c>
      <c r="S3444" s="15">
        <f t="shared" si="106"/>
        <v>42124.841111111105</v>
      </c>
      <c r="T3444" s="15">
        <f t="shared" si="107"/>
        <v>42154.841111111105</v>
      </c>
    </row>
    <row r="3445" spans="1:20" ht="60" x14ac:dyDescent="0.25">
      <c r="A3445">
        <v>3443</v>
      </c>
      <c r="B3445" s="3" t="s">
        <v>6975</v>
      </c>
      <c r="C3445" s="3" t="s">
        <v>6976</v>
      </c>
      <c r="D3445" s="12">
        <v>1000</v>
      </c>
      <c r="E3445" s="12">
        <v>1855</v>
      </c>
      <c r="F3445" t="s">
        <v>16</v>
      </c>
      <c r="G3445" t="s">
        <v>17</v>
      </c>
      <c r="H3445" t="s">
        <v>18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1086</v>
      </c>
      <c r="O3445" s="8">
        <f>E3445/D3445*100</f>
        <v>185.5</v>
      </c>
      <c r="P3445" s="12">
        <f>E3445/L3445</f>
        <v>41.222222222222221</v>
      </c>
      <c r="Q3445" t="str">
        <f>LEFT(N3445,SEARCH("/",N3445,1)-1)</f>
        <v>theater</v>
      </c>
      <c r="R3445" t="str">
        <f>RIGHT(N3445,LEN(N3445)-SEARCH("/",N3445,1))</f>
        <v>plays</v>
      </c>
      <c r="S3445" s="15">
        <f t="shared" si="106"/>
        <v>41861.524837962963</v>
      </c>
      <c r="T3445" s="15">
        <f t="shared" si="107"/>
        <v>41891.524837962963</v>
      </c>
    </row>
    <row r="3446" spans="1:20" ht="60" x14ac:dyDescent="0.25">
      <c r="A3446">
        <v>3444</v>
      </c>
      <c r="B3446" s="3" t="s">
        <v>6977</v>
      </c>
      <c r="C3446" s="3" t="s">
        <v>6978</v>
      </c>
      <c r="D3446" s="12">
        <v>300</v>
      </c>
      <c r="E3446" s="12">
        <v>867</v>
      </c>
      <c r="F3446" t="s">
        <v>16</v>
      </c>
      <c r="G3446" t="s">
        <v>50</v>
      </c>
      <c r="H3446" t="s">
        <v>51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1086</v>
      </c>
      <c r="O3446" s="8">
        <f>E3446/D3446*100</f>
        <v>289</v>
      </c>
      <c r="P3446" s="12">
        <f>E3446/L3446</f>
        <v>43.35</v>
      </c>
      <c r="Q3446" t="str">
        <f>LEFT(N3446,SEARCH("/",N3446,1)-1)</f>
        <v>theater</v>
      </c>
      <c r="R3446" t="str">
        <f>RIGHT(N3446,LEN(N3446)-SEARCH("/",N3446,1))</f>
        <v>plays</v>
      </c>
      <c r="S3446" s="15">
        <f t="shared" si="106"/>
        <v>42521.291504629626</v>
      </c>
      <c r="T3446" s="15">
        <f t="shared" si="107"/>
        <v>42529.582638888889</v>
      </c>
    </row>
    <row r="3447" spans="1:20" ht="45" x14ac:dyDescent="0.25">
      <c r="A3447">
        <v>3445</v>
      </c>
      <c r="B3447" s="3" t="s">
        <v>6979</v>
      </c>
      <c r="C3447" s="3" t="s">
        <v>6980</v>
      </c>
      <c r="D3447" s="12">
        <v>2000</v>
      </c>
      <c r="E3447" s="12">
        <v>2000</v>
      </c>
      <c r="F3447" t="s">
        <v>16</v>
      </c>
      <c r="G3447" t="s">
        <v>24</v>
      </c>
      <c r="H3447" t="s">
        <v>25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1086</v>
      </c>
      <c r="O3447" s="8">
        <f>E3447/D3447*100</f>
        <v>100</v>
      </c>
      <c r="P3447" s="12">
        <f>E3447/L3447</f>
        <v>64.516129032258064</v>
      </c>
      <c r="Q3447" t="str">
        <f>LEFT(N3447,SEARCH("/",N3447,1)-1)</f>
        <v>theater</v>
      </c>
      <c r="R3447" t="str">
        <f>RIGHT(N3447,LEN(N3447)-SEARCH("/",N3447,1))</f>
        <v>plays</v>
      </c>
      <c r="S3447" s="15">
        <f t="shared" si="106"/>
        <v>42272.530509259261</v>
      </c>
      <c r="T3447" s="15">
        <f t="shared" si="107"/>
        <v>42300.530509259261</v>
      </c>
    </row>
    <row r="3448" spans="1:20" ht="60" x14ac:dyDescent="0.25">
      <c r="A3448">
        <v>3446</v>
      </c>
      <c r="B3448" s="3" t="s">
        <v>6981</v>
      </c>
      <c r="C3448" s="3" t="s">
        <v>6982</v>
      </c>
      <c r="D3448" s="12">
        <v>1000</v>
      </c>
      <c r="E3448" s="12">
        <v>1082</v>
      </c>
      <c r="F3448" t="s">
        <v>16</v>
      </c>
      <c r="G3448" t="s">
        <v>24</v>
      </c>
      <c r="H3448" t="s">
        <v>25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1086</v>
      </c>
      <c r="O3448" s="8">
        <f>E3448/D3448*100</f>
        <v>108.2</v>
      </c>
      <c r="P3448" s="12">
        <f>E3448/L3448</f>
        <v>43.28</v>
      </c>
      <c r="Q3448" t="str">
        <f>LEFT(N3448,SEARCH("/",N3448,1)-1)</f>
        <v>theater</v>
      </c>
      <c r="R3448" t="str">
        <f>RIGHT(N3448,LEN(N3448)-SEARCH("/",N3448,1))</f>
        <v>plays</v>
      </c>
      <c r="S3448" s="15">
        <f t="shared" si="106"/>
        <v>42016.832465277781</v>
      </c>
      <c r="T3448" s="15">
        <f t="shared" si="107"/>
        <v>42040.513888888891</v>
      </c>
    </row>
    <row r="3449" spans="1:20" ht="30" x14ac:dyDescent="0.25">
      <c r="A3449">
        <v>3447</v>
      </c>
      <c r="B3449" s="3" t="s">
        <v>6983</v>
      </c>
      <c r="C3449" s="3" t="s">
        <v>6984</v>
      </c>
      <c r="D3449" s="12">
        <v>1000</v>
      </c>
      <c r="E3449" s="12">
        <v>1078</v>
      </c>
      <c r="F3449" t="s">
        <v>16</v>
      </c>
      <c r="G3449" t="s">
        <v>17</v>
      </c>
      <c r="H3449" t="s">
        <v>18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1086</v>
      </c>
      <c r="O3449" s="8">
        <f>E3449/D3449*100</f>
        <v>107.80000000000001</v>
      </c>
      <c r="P3449" s="12">
        <f>E3449/L3449</f>
        <v>77</v>
      </c>
      <c r="Q3449" t="str">
        <f>LEFT(N3449,SEARCH("/",N3449,1)-1)</f>
        <v>theater</v>
      </c>
      <c r="R3449" t="str">
        <f>RIGHT(N3449,LEN(N3449)-SEARCH("/",N3449,1))</f>
        <v>plays</v>
      </c>
      <c r="S3449" s="15">
        <f t="shared" si="106"/>
        <v>42402.889027777783</v>
      </c>
      <c r="T3449" s="15">
        <f t="shared" si="107"/>
        <v>42447.847361111111</v>
      </c>
    </row>
    <row r="3450" spans="1:20" ht="45" x14ac:dyDescent="0.25">
      <c r="A3450">
        <v>3448</v>
      </c>
      <c r="B3450" s="3" t="s">
        <v>6985</v>
      </c>
      <c r="C3450" s="3" t="s">
        <v>6986</v>
      </c>
      <c r="D3450" s="12">
        <v>2100</v>
      </c>
      <c r="E3450" s="12">
        <v>2305</v>
      </c>
      <c r="F3450" t="s">
        <v>16</v>
      </c>
      <c r="G3450" t="s">
        <v>17</v>
      </c>
      <c r="H3450" t="s">
        <v>18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1086</v>
      </c>
      <c r="O3450" s="8">
        <f>E3450/D3450*100</f>
        <v>109.76190476190477</v>
      </c>
      <c r="P3450" s="12">
        <f>E3450/L3450</f>
        <v>51.222222222222221</v>
      </c>
      <c r="Q3450" t="str">
        <f>LEFT(N3450,SEARCH("/",N3450,1)-1)</f>
        <v>theater</v>
      </c>
      <c r="R3450" t="str">
        <f>RIGHT(N3450,LEN(N3450)-SEARCH("/",N3450,1))</f>
        <v>plays</v>
      </c>
      <c r="S3450" s="15">
        <f t="shared" si="106"/>
        <v>41960.119085648148</v>
      </c>
      <c r="T3450" s="15">
        <f t="shared" si="107"/>
        <v>41990.119085648148</v>
      </c>
    </row>
    <row r="3451" spans="1:20" ht="45" x14ac:dyDescent="0.25">
      <c r="A3451">
        <v>3449</v>
      </c>
      <c r="B3451" s="3" t="s">
        <v>6987</v>
      </c>
      <c r="C3451" s="3" t="s">
        <v>6988</v>
      </c>
      <c r="D3451" s="12">
        <v>800</v>
      </c>
      <c r="E3451" s="12">
        <v>1365</v>
      </c>
      <c r="F3451" t="s">
        <v>16</v>
      </c>
      <c r="G3451" t="s">
        <v>17</v>
      </c>
      <c r="H3451" t="s">
        <v>18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1086</v>
      </c>
      <c r="O3451" s="8">
        <f>E3451/D3451*100</f>
        <v>170.625</v>
      </c>
      <c r="P3451" s="12">
        <f>E3451/L3451</f>
        <v>68.25</v>
      </c>
      <c r="Q3451" t="str">
        <f>LEFT(N3451,SEARCH("/",N3451,1)-1)</f>
        <v>theater</v>
      </c>
      <c r="R3451" t="str">
        <f>RIGHT(N3451,LEN(N3451)-SEARCH("/",N3451,1))</f>
        <v>plays</v>
      </c>
      <c r="S3451" s="15">
        <f t="shared" si="106"/>
        <v>42532.052523148144</v>
      </c>
      <c r="T3451" s="15">
        <f t="shared" si="107"/>
        <v>42560.166666666672</v>
      </c>
    </row>
    <row r="3452" spans="1:20" ht="60" x14ac:dyDescent="0.25">
      <c r="A3452">
        <v>3450</v>
      </c>
      <c r="B3452" s="3" t="s">
        <v>6989</v>
      </c>
      <c r="C3452" s="3" t="s">
        <v>6990</v>
      </c>
      <c r="D3452" s="12">
        <v>500</v>
      </c>
      <c r="E3452" s="12">
        <v>760</v>
      </c>
      <c r="F3452" t="s">
        <v>16</v>
      </c>
      <c r="G3452" t="s">
        <v>24</v>
      </c>
      <c r="H3452" t="s">
        <v>25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1086</v>
      </c>
      <c r="O3452" s="8">
        <f>E3452/D3452*100</f>
        <v>152</v>
      </c>
      <c r="P3452" s="12">
        <f>E3452/L3452</f>
        <v>19.487179487179485</v>
      </c>
      <c r="Q3452" t="str">
        <f>LEFT(N3452,SEARCH("/",N3452,1)-1)</f>
        <v>theater</v>
      </c>
      <c r="R3452" t="str">
        <f>RIGHT(N3452,LEN(N3452)-SEARCH("/",N3452,1))</f>
        <v>plays</v>
      </c>
      <c r="S3452" s="15">
        <f t="shared" si="106"/>
        <v>42036.704525462963</v>
      </c>
      <c r="T3452" s="15">
        <f t="shared" si="107"/>
        <v>42096.662858796291</v>
      </c>
    </row>
    <row r="3453" spans="1:20" ht="60" x14ac:dyDescent="0.25">
      <c r="A3453">
        <v>3451</v>
      </c>
      <c r="B3453" s="3" t="s">
        <v>6991</v>
      </c>
      <c r="C3453" s="3" t="s">
        <v>6992</v>
      </c>
      <c r="D3453" s="12">
        <v>650</v>
      </c>
      <c r="E3453" s="12">
        <v>658</v>
      </c>
      <c r="F3453" t="s">
        <v>16</v>
      </c>
      <c r="G3453" t="s">
        <v>17</v>
      </c>
      <c r="H3453" t="s">
        <v>18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1086</v>
      </c>
      <c r="O3453" s="8">
        <f>E3453/D3453*100</f>
        <v>101.23076923076924</v>
      </c>
      <c r="P3453" s="12">
        <f>E3453/L3453</f>
        <v>41.125</v>
      </c>
      <c r="Q3453" t="str">
        <f>LEFT(N3453,SEARCH("/",N3453,1)-1)</f>
        <v>theater</v>
      </c>
      <c r="R3453" t="str">
        <f>RIGHT(N3453,LEN(N3453)-SEARCH("/",N3453,1))</f>
        <v>plays</v>
      </c>
      <c r="S3453" s="15">
        <f t="shared" si="106"/>
        <v>42088.723692129628</v>
      </c>
      <c r="T3453" s="15">
        <f t="shared" si="107"/>
        <v>42115.723692129628</v>
      </c>
    </row>
    <row r="3454" spans="1:20" ht="60" x14ac:dyDescent="0.25">
      <c r="A3454">
        <v>3452</v>
      </c>
      <c r="B3454" s="3" t="s">
        <v>6993</v>
      </c>
      <c r="C3454" s="3" t="s">
        <v>6994</v>
      </c>
      <c r="D3454" s="12">
        <v>1000</v>
      </c>
      <c r="E3454" s="12">
        <v>1532</v>
      </c>
      <c r="F3454" t="s">
        <v>16</v>
      </c>
      <c r="G3454" t="s">
        <v>17</v>
      </c>
      <c r="H3454" t="s">
        <v>18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1086</v>
      </c>
      <c r="O3454" s="8">
        <f>E3454/D3454*100</f>
        <v>153.19999999999999</v>
      </c>
      <c r="P3454" s="12">
        <f>E3454/L3454</f>
        <v>41.405405405405403</v>
      </c>
      <c r="Q3454" t="str">
        <f>LEFT(N3454,SEARCH("/",N3454,1)-1)</f>
        <v>theater</v>
      </c>
      <c r="R3454" t="str">
        <f>RIGHT(N3454,LEN(N3454)-SEARCH("/",N3454,1))</f>
        <v>plays</v>
      </c>
      <c r="S3454" s="15">
        <f t="shared" si="106"/>
        <v>41820.639189814814</v>
      </c>
      <c r="T3454" s="15">
        <f t="shared" si="107"/>
        <v>41843.165972222225</v>
      </c>
    </row>
    <row r="3455" spans="1:20" ht="45" x14ac:dyDescent="0.25">
      <c r="A3455">
        <v>3453</v>
      </c>
      <c r="B3455" s="3" t="s">
        <v>6995</v>
      </c>
      <c r="C3455" s="3" t="s">
        <v>6996</v>
      </c>
      <c r="D3455" s="12">
        <v>300</v>
      </c>
      <c r="E3455" s="12">
        <v>385</v>
      </c>
      <c r="F3455" t="s">
        <v>16</v>
      </c>
      <c r="G3455" t="s">
        <v>24</v>
      </c>
      <c r="H3455" t="s">
        <v>25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1086</v>
      </c>
      <c r="O3455" s="8">
        <f>E3455/D3455*100</f>
        <v>128.33333333333334</v>
      </c>
      <c r="P3455" s="12">
        <f>E3455/L3455</f>
        <v>27.5</v>
      </c>
      <c r="Q3455" t="str">
        <f>LEFT(N3455,SEARCH("/",N3455,1)-1)</f>
        <v>theater</v>
      </c>
      <c r="R3455" t="str">
        <f>RIGHT(N3455,LEN(N3455)-SEARCH("/",N3455,1))</f>
        <v>plays</v>
      </c>
      <c r="S3455" s="15">
        <f t="shared" si="106"/>
        <v>42535.97865740741</v>
      </c>
      <c r="T3455" s="15">
        <f t="shared" si="107"/>
        <v>42595.97865740741</v>
      </c>
    </row>
    <row r="3456" spans="1:20" ht="60" x14ac:dyDescent="0.25">
      <c r="A3456">
        <v>3454</v>
      </c>
      <c r="B3456" s="3" t="s">
        <v>6997</v>
      </c>
      <c r="C3456" s="3" t="s">
        <v>6998</v>
      </c>
      <c r="D3456" s="12">
        <v>700</v>
      </c>
      <c r="E3456" s="12">
        <v>705</v>
      </c>
      <c r="F3456" t="s">
        <v>16</v>
      </c>
      <c r="G3456" t="s">
        <v>24</v>
      </c>
      <c r="H3456" t="s">
        <v>25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1086</v>
      </c>
      <c r="O3456" s="8">
        <f>E3456/D3456*100</f>
        <v>100.71428571428571</v>
      </c>
      <c r="P3456" s="12">
        <f>E3456/L3456</f>
        <v>33.571428571428569</v>
      </c>
      <c r="Q3456" t="str">
        <f>LEFT(N3456,SEARCH("/",N3456,1)-1)</f>
        <v>theater</v>
      </c>
      <c r="R3456" t="str">
        <f>RIGHT(N3456,LEN(N3456)-SEARCH("/",N3456,1))</f>
        <v>plays</v>
      </c>
      <c r="S3456" s="15">
        <f t="shared" si="106"/>
        <v>41821.698599537034</v>
      </c>
      <c r="T3456" s="15">
        <f t="shared" si="107"/>
        <v>41851.698599537034</v>
      </c>
    </row>
    <row r="3457" spans="1:20" ht="60" x14ac:dyDescent="0.25">
      <c r="A3457">
        <v>3455</v>
      </c>
      <c r="B3457" s="3" t="s">
        <v>6999</v>
      </c>
      <c r="C3457" s="3" t="s">
        <v>7000</v>
      </c>
      <c r="D3457" s="12">
        <v>10000</v>
      </c>
      <c r="E3457" s="12">
        <v>10065</v>
      </c>
      <c r="F3457" t="s">
        <v>16</v>
      </c>
      <c r="G3457" t="s">
        <v>17</v>
      </c>
      <c r="H3457" t="s">
        <v>18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1086</v>
      </c>
      <c r="O3457" s="8">
        <f>E3457/D3457*100</f>
        <v>100.64999999999999</v>
      </c>
      <c r="P3457" s="12">
        <f>E3457/L3457</f>
        <v>145.86956521739131</v>
      </c>
      <c r="Q3457" t="str">
        <f>LEFT(N3457,SEARCH("/",N3457,1)-1)</f>
        <v>theater</v>
      </c>
      <c r="R3457" t="str">
        <f>RIGHT(N3457,LEN(N3457)-SEARCH("/",N3457,1))</f>
        <v>plays</v>
      </c>
      <c r="S3457" s="15">
        <f t="shared" si="106"/>
        <v>42626.7503125</v>
      </c>
      <c r="T3457" s="15">
        <f t="shared" si="107"/>
        <v>42656.7503125</v>
      </c>
    </row>
    <row r="3458" spans="1:20" ht="60" x14ac:dyDescent="0.25">
      <c r="A3458">
        <v>3456</v>
      </c>
      <c r="B3458" s="3" t="s">
        <v>7001</v>
      </c>
      <c r="C3458" s="3" t="s">
        <v>7002</v>
      </c>
      <c r="D3458" s="12">
        <v>3000</v>
      </c>
      <c r="E3458" s="12">
        <v>5739</v>
      </c>
      <c r="F3458" t="s">
        <v>16</v>
      </c>
      <c r="G3458" t="s">
        <v>17</v>
      </c>
      <c r="H3458" t="s">
        <v>18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1086</v>
      </c>
      <c r="O3458" s="8">
        <f>E3458/D3458*100</f>
        <v>191.3</v>
      </c>
      <c r="P3458" s="12">
        <f>E3458/L3458</f>
        <v>358.6875</v>
      </c>
      <c r="Q3458" t="str">
        <f>LEFT(N3458,SEARCH("/",N3458,1)-1)</f>
        <v>theater</v>
      </c>
      <c r="R3458" t="str">
        <f>RIGHT(N3458,LEN(N3458)-SEARCH("/",N3458,1))</f>
        <v>plays</v>
      </c>
      <c r="S3458" s="15">
        <f t="shared" si="106"/>
        <v>41821.205636574072</v>
      </c>
      <c r="T3458" s="15">
        <f t="shared" si="107"/>
        <v>41852.290972222225</v>
      </c>
    </row>
    <row r="3459" spans="1:20" ht="30" x14ac:dyDescent="0.25">
      <c r="A3459">
        <v>3457</v>
      </c>
      <c r="B3459" s="3" t="s">
        <v>7003</v>
      </c>
      <c r="C3459" s="3" t="s">
        <v>7004</v>
      </c>
      <c r="D3459" s="12">
        <v>2000</v>
      </c>
      <c r="E3459" s="12">
        <v>2804</v>
      </c>
      <c r="F3459" t="s">
        <v>16</v>
      </c>
      <c r="G3459" t="s">
        <v>17</v>
      </c>
      <c r="H3459" t="s">
        <v>18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1086</v>
      </c>
      <c r="O3459" s="8">
        <f>E3459/D3459*100</f>
        <v>140.19999999999999</v>
      </c>
      <c r="P3459" s="12">
        <f>E3459/L3459</f>
        <v>50.981818181818184</v>
      </c>
      <c r="Q3459" t="str">
        <f>LEFT(N3459,SEARCH("/",N3459,1)-1)</f>
        <v>theater</v>
      </c>
      <c r="R3459" t="str">
        <f>RIGHT(N3459,LEN(N3459)-SEARCH("/",N3459,1))</f>
        <v>plays</v>
      </c>
      <c r="S3459" s="15">
        <f t="shared" ref="S3459:S3522" si="108">(((J3459/60)/60)/24)+DATE(1970,1,1)</f>
        <v>42016.706678240742</v>
      </c>
      <c r="T3459" s="15">
        <f t="shared" ref="T3459:T3522" si="109">(((I3459/60)/60)/24)+DATE(1970,1,1)</f>
        <v>42047.249305555553</v>
      </c>
    </row>
    <row r="3460" spans="1:20" ht="60" x14ac:dyDescent="0.25">
      <c r="A3460">
        <v>3458</v>
      </c>
      <c r="B3460" s="3" t="s">
        <v>7005</v>
      </c>
      <c r="C3460" s="3" t="s">
        <v>7006</v>
      </c>
      <c r="D3460" s="12">
        <v>978</v>
      </c>
      <c r="E3460" s="12">
        <v>1216</v>
      </c>
      <c r="F3460" t="s">
        <v>16</v>
      </c>
      <c r="G3460" t="s">
        <v>17</v>
      </c>
      <c r="H3460" t="s">
        <v>18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1086</v>
      </c>
      <c r="O3460" s="8">
        <f>E3460/D3460*100</f>
        <v>124.33537832310839</v>
      </c>
      <c r="P3460" s="12">
        <f>E3460/L3460</f>
        <v>45.037037037037038</v>
      </c>
      <c r="Q3460" t="str">
        <f>LEFT(N3460,SEARCH("/",N3460,1)-1)</f>
        <v>theater</v>
      </c>
      <c r="R3460" t="str">
        <f>RIGHT(N3460,LEN(N3460)-SEARCH("/",N3460,1))</f>
        <v>plays</v>
      </c>
      <c r="S3460" s="15">
        <f t="shared" si="108"/>
        <v>42011.202581018515</v>
      </c>
      <c r="T3460" s="15">
        <f t="shared" si="109"/>
        <v>42038.185416666667</v>
      </c>
    </row>
    <row r="3461" spans="1:20" ht="60" x14ac:dyDescent="0.25">
      <c r="A3461">
        <v>3459</v>
      </c>
      <c r="B3461" s="3" t="s">
        <v>7007</v>
      </c>
      <c r="C3461" s="3" t="s">
        <v>7008</v>
      </c>
      <c r="D3461" s="12">
        <v>500</v>
      </c>
      <c r="E3461" s="12">
        <v>631</v>
      </c>
      <c r="F3461" t="s">
        <v>16</v>
      </c>
      <c r="G3461" t="s">
        <v>24</v>
      </c>
      <c r="H3461" t="s">
        <v>25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1086</v>
      </c>
      <c r="O3461" s="8">
        <f>E3461/D3461*100</f>
        <v>126.2</v>
      </c>
      <c r="P3461" s="12">
        <f>E3461/L3461</f>
        <v>17.527777777777779</v>
      </c>
      <c r="Q3461" t="str">
        <f>LEFT(N3461,SEARCH("/",N3461,1)-1)</f>
        <v>theater</v>
      </c>
      <c r="R3461" t="str">
        <f>RIGHT(N3461,LEN(N3461)-SEARCH("/",N3461,1))</f>
        <v>plays</v>
      </c>
      <c r="S3461" s="15">
        <f t="shared" si="108"/>
        <v>42480.479861111111</v>
      </c>
      <c r="T3461" s="15">
        <f t="shared" si="109"/>
        <v>42510.479861111111</v>
      </c>
    </row>
    <row r="3462" spans="1:20" ht="45" x14ac:dyDescent="0.25">
      <c r="A3462">
        <v>3460</v>
      </c>
      <c r="B3462" s="3" t="s">
        <v>7009</v>
      </c>
      <c r="C3462" s="3" t="s">
        <v>7010</v>
      </c>
      <c r="D3462" s="12">
        <v>500</v>
      </c>
      <c r="E3462" s="12">
        <v>950</v>
      </c>
      <c r="F3462" t="s">
        <v>16</v>
      </c>
      <c r="G3462" t="s">
        <v>24</v>
      </c>
      <c r="H3462" t="s">
        <v>25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1086</v>
      </c>
      <c r="O3462" s="8">
        <f>E3462/D3462*100</f>
        <v>190</v>
      </c>
      <c r="P3462" s="12">
        <f>E3462/L3462</f>
        <v>50</v>
      </c>
      <c r="Q3462" t="str">
        <f>LEFT(N3462,SEARCH("/",N3462,1)-1)</f>
        <v>theater</v>
      </c>
      <c r="R3462" t="str">
        <f>RIGHT(N3462,LEN(N3462)-SEARCH("/",N3462,1))</f>
        <v>plays</v>
      </c>
      <c r="S3462" s="15">
        <f t="shared" si="108"/>
        <v>41852.527222222219</v>
      </c>
      <c r="T3462" s="15">
        <f t="shared" si="109"/>
        <v>41866.527222222219</v>
      </c>
    </row>
    <row r="3463" spans="1:20" ht="60" x14ac:dyDescent="0.25">
      <c r="A3463">
        <v>3461</v>
      </c>
      <c r="B3463" s="3" t="s">
        <v>7011</v>
      </c>
      <c r="C3463" s="3" t="s">
        <v>7012</v>
      </c>
      <c r="D3463" s="12">
        <v>500</v>
      </c>
      <c r="E3463" s="12">
        <v>695</v>
      </c>
      <c r="F3463" t="s">
        <v>16</v>
      </c>
      <c r="G3463" t="s">
        <v>17</v>
      </c>
      <c r="H3463" t="s">
        <v>18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1086</v>
      </c>
      <c r="O3463" s="8">
        <f>E3463/D3463*100</f>
        <v>139</v>
      </c>
      <c r="P3463" s="12">
        <f>E3463/L3463</f>
        <v>57.916666666666664</v>
      </c>
      <c r="Q3463" t="str">
        <f>LEFT(N3463,SEARCH("/",N3463,1)-1)</f>
        <v>theater</v>
      </c>
      <c r="R3463" t="str">
        <f>RIGHT(N3463,LEN(N3463)-SEARCH("/",N3463,1))</f>
        <v>plays</v>
      </c>
      <c r="S3463" s="15">
        <f t="shared" si="108"/>
        <v>42643.632858796293</v>
      </c>
      <c r="T3463" s="15">
        <f t="shared" si="109"/>
        <v>42672.125</v>
      </c>
    </row>
    <row r="3464" spans="1:20" ht="45" x14ac:dyDescent="0.25">
      <c r="A3464">
        <v>3462</v>
      </c>
      <c r="B3464" s="3" t="s">
        <v>7013</v>
      </c>
      <c r="C3464" s="3" t="s">
        <v>7014</v>
      </c>
      <c r="D3464" s="12">
        <v>250</v>
      </c>
      <c r="E3464" s="12">
        <v>505</v>
      </c>
      <c r="F3464" t="s">
        <v>16</v>
      </c>
      <c r="G3464" t="s">
        <v>17</v>
      </c>
      <c r="H3464" t="s">
        <v>18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1086</v>
      </c>
      <c r="O3464" s="8">
        <f>E3464/D3464*100</f>
        <v>202</v>
      </c>
      <c r="P3464" s="12">
        <f>E3464/L3464</f>
        <v>29.705882352941178</v>
      </c>
      <c r="Q3464" t="str">
        <f>LEFT(N3464,SEARCH("/",N3464,1)-1)</f>
        <v>theater</v>
      </c>
      <c r="R3464" t="str">
        <f>RIGHT(N3464,LEN(N3464)-SEARCH("/",N3464,1))</f>
        <v>plays</v>
      </c>
      <c r="S3464" s="15">
        <f t="shared" si="108"/>
        <v>42179.898472222223</v>
      </c>
      <c r="T3464" s="15">
        <f t="shared" si="109"/>
        <v>42195.75</v>
      </c>
    </row>
    <row r="3465" spans="1:20" ht="45" x14ac:dyDescent="0.25">
      <c r="A3465">
        <v>3463</v>
      </c>
      <c r="B3465" s="3" t="s">
        <v>7015</v>
      </c>
      <c r="C3465" s="3" t="s">
        <v>7016</v>
      </c>
      <c r="D3465" s="12">
        <v>10000</v>
      </c>
      <c r="E3465" s="12">
        <v>10338</v>
      </c>
      <c r="F3465" t="s">
        <v>16</v>
      </c>
      <c r="G3465" t="s">
        <v>159</v>
      </c>
      <c r="H3465" t="s">
        <v>160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1086</v>
      </c>
      <c r="O3465" s="8">
        <f>E3465/D3465*100</f>
        <v>103.38000000000001</v>
      </c>
      <c r="P3465" s="12">
        <f>E3465/L3465</f>
        <v>90.684210526315795</v>
      </c>
      <c r="Q3465" t="str">
        <f>LEFT(N3465,SEARCH("/",N3465,1)-1)</f>
        <v>theater</v>
      </c>
      <c r="R3465" t="str">
        <f>RIGHT(N3465,LEN(N3465)-SEARCH("/",N3465,1))</f>
        <v>plays</v>
      </c>
      <c r="S3465" s="15">
        <f t="shared" si="108"/>
        <v>42612.918807870374</v>
      </c>
      <c r="T3465" s="15">
        <f t="shared" si="109"/>
        <v>42654.165972222225</v>
      </c>
    </row>
    <row r="3466" spans="1:20" ht="60" x14ac:dyDescent="0.25">
      <c r="A3466">
        <v>3464</v>
      </c>
      <c r="B3466" s="3" t="s">
        <v>7017</v>
      </c>
      <c r="C3466" s="3" t="s">
        <v>7018</v>
      </c>
      <c r="D3466" s="12">
        <v>5000</v>
      </c>
      <c r="E3466" s="12">
        <v>5116.18</v>
      </c>
      <c r="F3466" t="s">
        <v>16</v>
      </c>
      <c r="G3466" t="s">
        <v>17</v>
      </c>
      <c r="H3466" t="s">
        <v>18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1086</v>
      </c>
      <c r="O3466" s="8">
        <f>E3466/D3466*100</f>
        <v>102.3236</v>
      </c>
      <c r="P3466" s="12">
        <f>E3466/L3466</f>
        <v>55.012688172043013</v>
      </c>
      <c r="Q3466" t="str">
        <f>LEFT(N3466,SEARCH("/",N3466,1)-1)</f>
        <v>theater</v>
      </c>
      <c r="R3466" t="str">
        <f>RIGHT(N3466,LEN(N3466)-SEARCH("/",N3466,1))</f>
        <v>plays</v>
      </c>
      <c r="S3466" s="15">
        <f t="shared" si="108"/>
        <v>42575.130057870367</v>
      </c>
      <c r="T3466" s="15">
        <f t="shared" si="109"/>
        <v>42605.130057870367</v>
      </c>
    </row>
    <row r="3467" spans="1:20" ht="45" x14ac:dyDescent="0.25">
      <c r="A3467">
        <v>3465</v>
      </c>
      <c r="B3467" s="3" t="s">
        <v>7019</v>
      </c>
      <c r="C3467" s="3" t="s">
        <v>7020</v>
      </c>
      <c r="D3467" s="12">
        <v>2000</v>
      </c>
      <c r="E3467" s="12">
        <v>2060</v>
      </c>
      <c r="F3467" t="s">
        <v>16</v>
      </c>
      <c r="G3467" t="s">
        <v>24</v>
      </c>
      <c r="H3467" t="s">
        <v>25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1086</v>
      </c>
      <c r="O3467" s="8">
        <f>E3467/D3467*100</f>
        <v>103</v>
      </c>
      <c r="P3467" s="12">
        <f>E3467/L3467</f>
        <v>57.222222222222221</v>
      </c>
      <c r="Q3467" t="str">
        <f>LEFT(N3467,SEARCH("/",N3467,1)-1)</f>
        <v>theater</v>
      </c>
      <c r="R3467" t="str">
        <f>RIGHT(N3467,LEN(N3467)-SEARCH("/",N3467,1))</f>
        <v>plays</v>
      </c>
      <c r="S3467" s="15">
        <f t="shared" si="108"/>
        <v>42200.625833333332</v>
      </c>
      <c r="T3467" s="15">
        <f t="shared" si="109"/>
        <v>42225.666666666672</v>
      </c>
    </row>
    <row r="3468" spans="1:20" ht="45" x14ac:dyDescent="0.25">
      <c r="A3468">
        <v>3466</v>
      </c>
      <c r="B3468" s="3" t="s">
        <v>7021</v>
      </c>
      <c r="C3468" s="3" t="s">
        <v>7022</v>
      </c>
      <c r="D3468" s="12">
        <v>3500</v>
      </c>
      <c r="E3468" s="12">
        <v>4450</v>
      </c>
      <c r="F3468" t="s">
        <v>16</v>
      </c>
      <c r="G3468" t="s">
        <v>17</v>
      </c>
      <c r="H3468" t="s">
        <v>18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1086</v>
      </c>
      <c r="O3468" s="8">
        <f>E3468/D3468*100</f>
        <v>127.14285714285714</v>
      </c>
      <c r="P3468" s="12">
        <f>E3468/L3468</f>
        <v>72.950819672131146</v>
      </c>
      <c r="Q3468" t="str">
        <f>LEFT(N3468,SEARCH("/",N3468,1)-1)</f>
        <v>theater</v>
      </c>
      <c r="R3468" t="str">
        <f>RIGHT(N3468,LEN(N3468)-SEARCH("/",N3468,1))</f>
        <v>plays</v>
      </c>
      <c r="S3468" s="15">
        <f t="shared" si="108"/>
        <v>42420.019097222219</v>
      </c>
      <c r="T3468" s="15">
        <f t="shared" si="109"/>
        <v>42479.977430555555</v>
      </c>
    </row>
    <row r="3469" spans="1:20" x14ac:dyDescent="0.25">
      <c r="A3469">
        <v>3467</v>
      </c>
      <c r="B3469" s="3" t="s">
        <v>7023</v>
      </c>
      <c r="C3469" s="3" t="s">
        <v>7024</v>
      </c>
      <c r="D3469" s="12">
        <v>3000</v>
      </c>
      <c r="E3469" s="12">
        <v>3030</v>
      </c>
      <c r="F3469" t="s">
        <v>16</v>
      </c>
      <c r="G3469" t="s">
        <v>17</v>
      </c>
      <c r="H3469" t="s">
        <v>18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1086</v>
      </c>
      <c r="O3469" s="8">
        <f>E3469/D3469*100</f>
        <v>101</v>
      </c>
      <c r="P3469" s="12">
        <f>E3469/L3469</f>
        <v>64.468085106382972</v>
      </c>
      <c r="Q3469" t="str">
        <f>LEFT(N3469,SEARCH("/",N3469,1)-1)</f>
        <v>theater</v>
      </c>
      <c r="R3469" t="str">
        <f>RIGHT(N3469,LEN(N3469)-SEARCH("/",N3469,1))</f>
        <v>plays</v>
      </c>
      <c r="S3469" s="15">
        <f t="shared" si="108"/>
        <v>42053.671666666662</v>
      </c>
      <c r="T3469" s="15">
        <f t="shared" si="109"/>
        <v>42083.630000000005</v>
      </c>
    </row>
    <row r="3470" spans="1:20" ht="45" x14ac:dyDescent="0.25">
      <c r="A3470">
        <v>3468</v>
      </c>
      <c r="B3470" s="3" t="s">
        <v>7025</v>
      </c>
      <c r="C3470" s="3" t="s">
        <v>7026</v>
      </c>
      <c r="D3470" s="12">
        <v>10000</v>
      </c>
      <c r="E3470" s="12">
        <v>12178</v>
      </c>
      <c r="F3470" t="s">
        <v>16</v>
      </c>
      <c r="G3470" t="s">
        <v>17</v>
      </c>
      <c r="H3470" t="s">
        <v>18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1086</v>
      </c>
      <c r="O3470" s="8">
        <f>E3470/D3470*100</f>
        <v>121.78</v>
      </c>
      <c r="P3470" s="12">
        <f>E3470/L3470</f>
        <v>716.35294117647061</v>
      </c>
      <c r="Q3470" t="str">
        <f>LEFT(N3470,SEARCH("/",N3470,1)-1)</f>
        <v>theater</v>
      </c>
      <c r="R3470" t="str">
        <f>RIGHT(N3470,LEN(N3470)-SEARCH("/",N3470,1))</f>
        <v>plays</v>
      </c>
      <c r="S3470" s="15">
        <f t="shared" si="108"/>
        <v>42605.765381944439</v>
      </c>
      <c r="T3470" s="15">
        <f t="shared" si="109"/>
        <v>42634.125</v>
      </c>
    </row>
    <row r="3471" spans="1:20" ht="60" x14ac:dyDescent="0.25">
      <c r="A3471">
        <v>3469</v>
      </c>
      <c r="B3471" s="3" t="s">
        <v>7027</v>
      </c>
      <c r="C3471" s="3" t="s">
        <v>7028</v>
      </c>
      <c r="D3471" s="12">
        <v>2800</v>
      </c>
      <c r="E3471" s="12">
        <v>3175</v>
      </c>
      <c r="F3471" t="s">
        <v>16</v>
      </c>
      <c r="G3471" t="s">
        <v>17</v>
      </c>
      <c r="H3471" t="s">
        <v>18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1086</v>
      </c>
      <c r="O3471" s="8">
        <f>E3471/D3471*100</f>
        <v>113.39285714285714</v>
      </c>
      <c r="P3471" s="12">
        <f>E3471/L3471</f>
        <v>50.396825396825399</v>
      </c>
      <c r="Q3471" t="str">
        <f>LEFT(N3471,SEARCH("/",N3471,1)-1)</f>
        <v>theater</v>
      </c>
      <c r="R3471" t="str">
        <f>RIGHT(N3471,LEN(N3471)-SEARCH("/",N3471,1))</f>
        <v>plays</v>
      </c>
      <c r="S3471" s="15">
        <f t="shared" si="108"/>
        <v>42458.641724537039</v>
      </c>
      <c r="T3471" s="15">
        <f t="shared" si="109"/>
        <v>42488.641724537039</v>
      </c>
    </row>
    <row r="3472" spans="1:20" ht="45" x14ac:dyDescent="0.25">
      <c r="A3472">
        <v>3470</v>
      </c>
      <c r="B3472" s="3" t="s">
        <v>7029</v>
      </c>
      <c r="C3472" s="3" t="s">
        <v>7030</v>
      </c>
      <c r="D3472" s="12">
        <v>250</v>
      </c>
      <c r="E3472" s="12">
        <v>375</v>
      </c>
      <c r="F3472" t="s">
        <v>16</v>
      </c>
      <c r="G3472" t="s">
        <v>17</v>
      </c>
      <c r="H3472" t="s">
        <v>18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1086</v>
      </c>
      <c r="O3472" s="8">
        <f>E3472/D3472*100</f>
        <v>150</v>
      </c>
      <c r="P3472" s="12">
        <f>E3472/L3472</f>
        <v>41.666666666666664</v>
      </c>
      <c r="Q3472" t="str">
        <f>LEFT(N3472,SEARCH("/",N3472,1)-1)</f>
        <v>theater</v>
      </c>
      <c r="R3472" t="str">
        <f>RIGHT(N3472,LEN(N3472)-SEARCH("/",N3472,1))</f>
        <v>plays</v>
      </c>
      <c r="S3472" s="15">
        <f t="shared" si="108"/>
        <v>42529.022013888884</v>
      </c>
      <c r="T3472" s="15">
        <f t="shared" si="109"/>
        <v>42566.901388888888</v>
      </c>
    </row>
    <row r="3473" spans="1:20" ht="60" x14ac:dyDescent="0.25">
      <c r="A3473">
        <v>3471</v>
      </c>
      <c r="B3473" s="3" t="s">
        <v>7031</v>
      </c>
      <c r="C3473" s="3" t="s">
        <v>7032</v>
      </c>
      <c r="D3473" s="12">
        <v>500</v>
      </c>
      <c r="E3473" s="12">
        <v>1073</v>
      </c>
      <c r="F3473" t="s">
        <v>16</v>
      </c>
      <c r="G3473" t="s">
        <v>24</v>
      </c>
      <c r="H3473" t="s">
        <v>25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1086</v>
      </c>
      <c r="O3473" s="8">
        <f>E3473/D3473*100</f>
        <v>214.6</v>
      </c>
      <c r="P3473" s="12">
        <f>E3473/L3473</f>
        <v>35.766666666666666</v>
      </c>
      <c r="Q3473" t="str">
        <f>LEFT(N3473,SEARCH("/",N3473,1)-1)</f>
        <v>theater</v>
      </c>
      <c r="R3473" t="str">
        <f>RIGHT(N3473,LEN(N3473)-SEARCH("/",N3473,1))</f>
        <v>plays</v>
      </c>
      <c r="S3473" s="15">
        <f t="shared" si="108"/>
        <v>41841.820486111108</v>
      </c>
      <c r="T3473" s="15">
        <f t="shared" si="109"/>
        <v>41882.833333333336</v>
      </c>
    </row>
    <row r="3474" spans="1:20" ht="60" x14ac:dyDescent="0.25">
      <c r="A3474">
        <v>3472</v>
      </c>
      <c r="B3474" s="3" t="s">
        <v>7033</v>
      </c>
      <c r="C3474" s="3" t="s">
        <v>7034</v>
      </c>
      <c r="D3474" s="12">
        <v>2000</v>
      </c>
      <c r="E3474" s="12">
        <v>2041</v>
      </c>
      <c r="F3474" t="s">
        <v>16</v>
      </c>
      <c r="G3474" t="s">
        <v>17</v>
      </c>
      <c r="H3474" t="s">
        <v>18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1086</v>
      </c>
      <c r="O3474" s="8">
        <f>E3474/D3474*100</f>
        <v>102.05</v>
      </c>
      <c r="P3474" s="12">
        <f>E3474/L3474</f>
        <v>88.739130434782609</v>
      </c>
      <c r="Q3474" t="str">
        <f>LEFT(N3474,SEARCH("/",N3474,1)-1)</f>
        <v>theater</v>
      </c>
      <c r="R3474" t="str">
        <f>RIGHT(N3474,LEN(N3474)-SEARCH("/",N3474,1))</f>
        <v>plays</v>
      </c>
      <c r="S3474" s="15">
        <f t="shared" si="108"/>
        <v>41928.170497685183</v>
      </c>
      <c r="T3474" s="15">
        <f t="shared" si="109"/>
        <v>41949.249305555553</v>
      </c>
    </row>
    <row r="3475" spans="1:20" ht="60" x14ac:dyDescent="0.25">
      <c r="A3475">
        <v>3473</v>
      </c>
      <c r="B3475" s="3" t="s">
        <v>7035</v>
      </c>
      <c r="C3475" s="3" t="s">
        <v>7036</v>
      </c>
      <c r="D3475" s="12">
        <v>4900</v>
      </c>
      <c r="E3475" s="12">
        <v>4900</v>
      </c>
      <c r="F3475" t="s">
        <v>16</v>
      </c>
      <c r="G3475" t="s">
        <v>17</v>
      </c>
      <c r="H3475" t="s">
        <v>18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1086</v>
      </c>
      <c r="O3475" s="8">
        <f>E3475/D3475*100</f>
        <v>100</v>
      </c>
      <c r="P3475" s="12">
        <f>E3475/L3475</f>
        <v>148.4848484848485</v>
      </c>
      <c r="Q3475" t="str">
        <f>LEFT(N3475,SEARCH("/",N3475,1)-1)</f>
        <v>theater</v>
      </c>
      <c r="R3475" t="str">
        <f>RIGHT(N3475,LEN(N3475)-SEARCH("/",N3475,1))</f>
        <v>plays</v>
      </c>
      <c r="S3475" s="15">
        <f t="shared" si="108"/>
        <v>42062.834444444445</v>
      </c>
      <c r="T3475" s="15">
        <f t="shared" si="109"/>
        <v>42083.852083333331</v>
      </c>
    </row>
    <row r="3476" spans="1:20" ht="60" x14ac:dyDescent="0.25">
      <c r="A3476">
        <v>3474</v>
      </c>
      <c r="B3476" s="3" t="s">
        <v>7037</v>
      </c>
      <c r="C3476" s="3" t="s">
        <v>7038</v>
      </c>
      <c r="D3476" s="12">
        <v>2000</v>
      </c>
      <c r="E3476" s="12">
        <v>2020</v>
      </c>
      <c r="F3476" t="s">
        <v>16</v>
      </c>
      <c r="G3476" t="s">
        <v>24</v>
      </c>
      <c r="H3476" t="s">
        <v>25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1086</v>
      </c>
      <c r="O3476" s="8">
        <f>E3476/D3476*100</f>
        <v>101</v>
      </c>
      <c r="P3476" s="12">
        <f>E3476/L3476</f>
        <v>51.794871794871796</v>
      </c>
      <c r="Q3476" t="str">
        <f>LEFT(N3476,SEARCH("/",N3476,1)-1)</f>
        <v>theater</v>
      </c>
      <c r="R3476" t="str">
        <f>RIGHT(N3476,LEN(N3476)-SEARCH("/",N3476,1))</f>
        <v>plays</v>
      </c>
      <c r="S3476" s="15">
        <f t="shared" si="108"/>
        <v>42541.501516203702</v>
      </c>
      <c r="T3476" s="15">
        <f t="shared" si="109"/>
        <v>42571.501516203702</v>
      </c>
    </row>
    <row r="3477" spans="1:20" ht="45" x14ac:dyDescent="0.25">
      <c r="A3477">
        <v>3475</v>
      </c>
      <c r="B3477" s="3" t="s">
        <v>7039</v>
      </c>
      <c r="C3477" s="3" t="s">
        <v>7040</v>
      </c>
      <c r="D3477" s="12">
        <v>300</v>
      </c>
      <c r="E3477" s="12">
        <v>340</v>
      </c>
      <c r="F3477" t="s">
        <v>16</v>
      </c>
      <c r="G3477" t="s">
        <v>24</v>
      </c>
      <c r="H3477" t="s">
        <v>25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1086</v>
      </c>
      <c r="O3477" s="8">
        <f>E3477/D3477*100</f>
        <v>113.33333333333333</v>
      </c>
      <c r="P3477" s="12">
        <f>E3477/L3477</f>
        <v>20</v>
      </c>
      <c r="Q3477" t="str">
        <f>LEFT(N3477,SEARCH("/",N3477,1)-1)</f>
        <v>theater</v>
      </c>
      <c r="R3477" t="str">
        <f>RIGHT(N3477,LEN(N3477)-SEARCH("/",N3477,1))</f>
        <v>plays</v>
      </c>
      <c r="S3477" s="15">
        <f t="shared" si="108"/>
        <v>41918.880833333329</v>
      </c>
      <c r="T3477" s="15">
        <f t="shared" si="109"/>
        <v>41946</v>
      </c>
    </row>
    <row r="3478" spans="1:20" ht="60" x14ac:dyDescent="0.25">
      <c r="A3478">
        <v>3476</v>
      </c>
      <c r="B3478" s="3" t="s">
        <v>7041</v>
      </c>
      <c r="C3478" s="3" t="s">
        <v>7042</v>
      </c>
      <c r="D3478" s="12">
        <v>300</v>
      </c>
      <c r="E3478" s="12">
        <v>312</v>
      </c>
      <c r="F3478" t="s">
        <v>16</v>
      </c>
      <c r="G3478" t="s">
        <v>17</v>
      </c>
      <c r="H3478" t="s">
        <v>18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1086</v>
      </c>
      <c r="O3478" s="8">
        <f>E3478/D3478*100</f>
        <v>104</v>
      </c>
      <c r="P3478" s="12">
        <f>E3478/L3478</f>
        <v>52</v>
      </c>
      <c r="Q3478" t="str">
        <f>LEFT(N3478,SEARCH("/",N3478,1)-1)</f>
        <v>theater</v>
      </c>
      <c r="R3478" t="str">
        <f>RIGHT(N3478,LEN(N3478)-SEARCH("/",N3478,1))</f>
        <v>plays</v>
      </c>
      <c r="S3478" s="15">
        <f t="shared" si="108"/>
        <v>41921.279976851853</v>
      </c>
      <c r="T3478" s="15">
        <f t="shared" si="109"/>
        <v>41939.125</v>
      </c>
    </row>
    <row r="3479" spans="1:20" ht="45" x14ac:dyDescent="0.25">
      <c r="A3479">
        <v>3477</v>
      </c>
      <c r="B3479" s="3" t="s">
        <v>7043</v>
      </c>
      <c r="C3479" s="3" t="s">
        <v>7044</v>
      </c>
      <c r="D3479" s="12">
        <v>1800</v>
      </c>
      <c r="E3479" s="12">
        <v>2076</v>
      </c>
      <c r="F3479" t="s">
        <v>16</v>
      </c>
      <c r="G3479" t="s">
        <v>17</v>
      </c>
      <c r="H3479" t="s">
        <v>18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1086</v>
      </c>
      <c r="O3479" s="8">
        <f>E3479/D3479*100</f>
        <v>115.33333333333333</v>
      </c>
      <c r="P3479" s="12">
        <f>E3479/L3479</f>
        <v>53.230769230769234</v>
      </c>
      <c r="Q3479" t="str">
        <f>LEFT(N3479,SEARCH("/",N3479,1)-1)</f>
        <v>theater</v>
      </c>
      <c r="R3479" t="str">
        <f>RIGHT(N3479,LEN(N3479)-SEARCH("/",N3479,1))</f>
        <v>plays</v>
      </c>
      <c r="S3479" s="15">
        <f t="shared" si="108"/>
        <v>42128.736608796295</v>
      </c>
      <c r="T3479" s="15">
        <f t="shared" si="109"/>
        <v>42141.125</v>
      </c>
    </row>
    <row r="3480" spans="1:20" ht="45" x14ac:dyDescent="0.25">
      <c r="A3480">
        <v>3478</v>
      </c>
      <c r="B3480" s="3" t="s">
        <v>7045</v>
      </c>
      <c r="C3480" s="3" t="s">
        <v>7046</v>
      </c>
      <c r="D3480" s="12">
        <v>2000</v>
      </c>
      <c r="E3480" s="12">
        <v>2257</v>
      </c>
      <c r="F3480" t="s">
        <v>16</v>
      </c>
      <c r="G3480" t="s">
        <v>17</v>
      </c>
      <c r="H3480" t="s">
        <v>18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1086</v>
      </c>
      <c r="O3480" s="8">
        <f>E3480/D3480*100</f>
        <v>112.85000000000001</v>
      </c>
      <c r="P3480" s="12">
        <f>E3480/L3480</f>
        <v>39.596491228070178</v>
      </c>
      <c r="Q3480" t="str">
        <f>LEFT(N3480,SEARCH("/",N3480,1)-1)</f>
        <v>theater</v>
      </c>
      <c r="R3480" t="str">
        <f>RIGHT(N3480,LEN(N3480)-SEARCH("/",N3480,1))</f>
        <v>plays</v>
      </c>
      <c r="S3480" s="15">
        <f t="shared" si="108"/>
        <v>42053.916921296302</v>
      </c>
      <c r="T3480" s="15">
        <f t="shared" si="109"/>
        <v>42079.875</v>
      </c>
    </row>
    <row r="3481" spans="1:20" ht="45" x14ac:dyDescent="0.25">
      <c r="A3481">
        <v>3479</v>
      </c>
      <c r="B3481" s="3" t="s">
        <v>7047</v>
      </c>
      <c r="C3481" s="3" t="s">
        <v>7048</v>
      </c>
      <c r="D3481" s="12">
        <v>1500</v>
      </c>
      <c r="E3481" s="12">
        <v>1918</v>
      </c>
      <c r="F3481" t="s">
        <v>16</v>
      </c>
      <c r="G3481" t="s">
        <v>24</v>
      </c>
      <c r="H3481" t="s">
        <v>25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1086</v>
      </c>
      <c r="O3481" s="8">
        <f>E3481/D3481*100</f>
        <v>127.86666666666666</v>
      </c>
      <c r="P3481" s="12">
        <f>E3481/L3481</f>
        <v>34.25</v>
      </c>
      <c r="Q3481" t="str">
        <f>LEFT(N3481,SEARCH("/",N3481,1)-1)</f>
        <v>theater</v>
      </c>
      <c r="R3481" t="str">
        <f>RIGHT(N3481,LEN(N3481)-SEARCH("/",N3481,1))</f>
        <v>plays</v>
      </c>
      <c r="S3481" s="15">
        <f t="shared" si="108"/>
        <v>41781.855092592588</v>
      </c>
      <c r="T3481" s="15">
        <f t="shared" si="109"/>
        <v>41811.855092592588</v>
      </c>
    </row>
    <row r="3482" spans="1:20" ht="45" x14ac:dyDescent="0.25">
      <c r="A3482">
        <v>3480</v>
      </c>
      <c r="B3482" s="3" t="s">
        <v>7049</v>
      </c>
      <c r="C3482" s="3" t="s">
        <v>7050</v>
      </c>
      <c r="D3482" s="12">
        <v>1500</v>
      </c>
      <c r="E3482" s="12">
        <v>2140</v>
      </c>
      <c r="F3482" t="s">
        <v>16</v>
      </c>
      <c r="G3482" t="s">
        <v>17</v>
      </c>
      <c r="H3482" t="s">
        <v>18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1086</v>
      </c>
      <c r="O3482" s="8">
        <f>E3482/D3482*100</f>
        <v>142.66666666666669</v>
      </c>
      <c r="P3482" s="12">
        <f>E3482/L3482</f>
        <v>164.61538461538461</v>
      </c>
      <c r="Q3482" t="str">
        <f>LEFT(N3482,SEARCH("/",N3482,1)-1)</f>
        <v>theater</v>
      </c>
      <c r="R3482" t="str">
        <f>RIGHT(N3482,LEN(N3482)-SEARCH("/",N3482,1))</f>
        <v>plays</v>
      </c>
      <c r="S3482" s="15">
        <f t="shared" si="108"/>
        <v>42171.317442129628</v>
      </c>
      <c r="T3482" s="15">
        <f t="shared" si="109"/>
        <v>42195.875</v>
      </c>
    </row>
    <row r="3483" spans="1:20" ht="60" x14ac:dyDescent="0.25">
      <c r="A3483">
        <v>3481</v>
      </c>
      <c r="B3483" s="3" t="s">
        <v>7051</v>
      </c>
      <c r="C3483" s="3" t="s">
        <v>7052</v>
      </c>
      <c r="D3483" s="12">
        <v>10000</v>
      </c>
      <c r="E3483" s="12">
        <v>11880</v>
      </c>
      <c r="F3483" t="s">
        <v>16</v>
      </c>
      <c r="G3483" t="s">
        <v>50</v>
      </c>
      <c r="H3483" t="s">
        <v>51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1086</v>
      </c>
      <c r="O3483" s="8">
        <f>E3483/D3483*100</f>
        <v>118.8</v>
      </c>
      <c r="P3483" s="12">
        <f>E3483/L3483</f>
        <v>125.05263157894737</v>
      </c>
      <c r="Q3483" t="str">
        <f>LEFT(N3483,SEARCH("/",N3483,1)-1)</f>
        <v>theater</v>
      </c>
      <c r="R3483" t="str">
        <f>RIGHT(N3483,LEN(N3483)-SEARCH("/",N3483,1))</f>
        <v>plays</v>
      </c>
      <c r="S3483" s="15">
        <f t="shared" si="108"/>
        <v>41989.24754629629</v>
      </c>
      <c r="T3483" s="15">
        <f t="shared" si="109"/>
        <v>42006.24754629629</v>
      </c>
    </row>
    <row r="3484" spans="1:20" ht="45" x14ac:dyDescent="0.25">
      <c r="A3484">
        <v>3482</v>
      </c>
      <c r="B3484" s="3" t="s">
        <v>7053</v>
      </c>
      <c r="C3484" s="3" t="s">
        <v>7054</v>
      </c>
      <c r="D3484" s="12">
        <v>3000</v>
      </c>
      <c r="E3484" s="12">
        <v>4150</v>
      </c>
      <c r="F3484" t="s">
        <v>16</v>
      </c>
      <c r="G3484" t="s">
        <v>24</v>
      </c>
      <c r="H3484" t="s">
        <v>25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1086</v>
      </c>
      <c r="O3484" s="8">
        <f>E3484/D3484*100</f>
        <v>138.33333333333334</v>
      </c>
      <c r="P3484" s="12">
        <f>E3484/L3484</f>
        <v>51.875</v>
      </c>
      <c r="Q3484" t="str">
        <f>LEFT(N3484,SEARCH("/",N3484,1)-1)</f>
        <v>theater</v>
      </c>
      <c r="R3484" t="str">
        <f>RIGHT(N3484,LEN(N3484)-SEARCH("/",N3484,1))</f>
        <v>plays</v>
      </c>
      <c r="S3484" s="15">
        <f t="shared" si="108"/>
        <v>41796.771597222221</v>
      </c>
      <c r="T3484" s="15">
        <f t="shared" si="109"/>
        <v>41826.771597222221</v>
      </c>
    </row>
    <row r="3485" spans="1:20" ht="45" x14ac:dyDescent="0.25">
      <c r="A3485">
        <v>3483</v>
      </c>
      <c r="B3485" s="3" t="s">
        <v>7055</v>
      </c>
      <c r="C3485" s="3" t="s">
        <v>7056</v>
      </c>
      <c r="D3485" s="12">
        <v>3350</v>
      </c>
      <c r="E3485" s="12">
        <v>5358</v>
      </c>
      <c r="F3485" t="s">
        <v>16</v>
      </c>
      <c r="G3485" t="s">
        <v>17</v>
      </c>
      <c r="H3485" t="s">
        <v>18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1086</v>
      </c>
      <c r="O3485" s="8">
        <f>E3485/D3485*100</f>
        <v>159.9402985074627</v>
      </c>
      <c r="P3485" s="12">
        <f>E3485/L3485</f>
        <v>40.285714285714285</v>
      </c>
      <c r="Q3485" t="str">
        <f>LEFT(N3485,SEARCH("/",N3485,1)-1)</f>
        <v>theater</v>
      </c>
      <c r="R3485" t="str">
        <f>RIGHT(N3485,LEN(N3485)-SEARCH("/",N3485,1))</f>
        <v>plays</v>
      </c>
      <c r="S3485" s="15">
        <f t="shared" si="108"/>
        <v>41793.668761574074</v>
      </c>
      <c r="T3485" s="15">
        <f t="shared" si="109"/>
        <v>41823.668761574074</v>
      </c>
    </row>
    <row r="3486" spans="1:20" ht="60" x14ac:dyDescent="0.25">
      <c r="A3486">
        <v>3484</v>
      </c>
      <c r="B3486" s="3" t="s">
        <v>7057</v>
      </c>
      <c r="C3486" s="3" t="s">
        <v>7058</v>
      </c>
      <c r="D3486" s="12">
        <v>2500</v>
      </c>
      <c r="E3486" s="12">
        <v>2856</v>
      </c>
      <c r="F3486" t="s">
        <v>16</v>
      </c>
      <c r="G3486" t="s">
        <v>17</v>
      </c>
      <c r="H3486" t="s">
        <v>18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1086</v>
      </c>
      <c r="O3486" s="8">
        <f>E3486/D3486*100</f>
        <v>114.24000000000001</v>
      </c>
      <c r="P3486" s="12">
        <f>E3486/L3486</f>
        <v>64.909090909090907</v>
      </c>
      <c r="Q3486" t="str">
        <f>LEFT(N3486,SEARCH("/",N3486,1)-1)</f>
        <v>theater</v>
      </c>
      <c r="R3486" t="str">
        <f>RIGHT(N3486,LEN(N3486)-SEARCH("/",N3486,1))</f>
        <v>plays</v>
      </c>
      <c r="S3486" s="15">
        <f t="shared" si="108"/>
        <v>42506.760405092587</v>
      </c>
      <c r="T3486" s="15">
        <f t="shared" si="109"/>
        <v>42536.760405092587</v>
      </c>
    </row>
    <row r="3487" spans="1:20" ht="60" x14ac:dyDescent="0.25">
      <c r="A3487">
        <v>3485</v>
      </c>
      <c r="B3487" s="3" t="s">
        <v>7059</v>
      </c>
      <c r="C3487" s="3" t="s">
        <v>7060</v>
      </c>
      <c r="D3487" s="12">
        <v>1650</v>
      </c>
      <c r="E3487" s="12">
        <v>1660</v>
      </c>
      <c r="F3487" t="s">
        <v>16</v>
      </c>
      <c r="G3487" t="s">
        <v>17</v>
      </c>
      <c r="H3487" t="s">
        <v>18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1086</v>
      </c>
      <c r="O3487" s="8">
        <f>E3487/D3487*100</f>
        <v>100.60606060606061</v>
      </c>
      <c r="P3487" s="12">
        <f>E3487/L3487</f>
        <v>55.333333333333336</v>
      </c>
      <c r="Q3487" t="str">
        <f>LEFT(N3487,SEARCH("/",N3487,1)-1)</f>
        <v>theater</v>
      </c>
      <c r="R3487" t="str">
        <f>RIGHT(N3487,LEN(N3487)-SEARCH("/",N3487,1))</f>
        <v>plays</v>
      </c>
      <c r="S3487" s="15">
        <f t="shared" si="108"/>
        <v>42372.693055555559</v>
      </c>
      <c r="T3487" s="15">
        <f t="shared" si="109"/>
        <v>42402.693055555559</v>
      </c>
    </row>
    <row r="3488" spans="1:20" ht="45" x14ac:dyDescent="0.25">
      <c r="A3488">
        <v>3486</v>
      </c>
      <c r="B3488" s="3" t="s">
        <v>7061</v>
      </c>
      <c r="C3488" s="3" t="s">
        <v>7062</v>
      </c>
      <c r="D3488" s="12">
        <v>3000</v>
      </c>
      <c r="E3488" s="12">
        <v>4656</v>
      </c>
      <c r="F3488" t="s">
        <v>16</v>
      </c>
      <c r="G3488" t="s">
        <v>17</v>
      </c>
      <c r="H3488" t="s">
        <v>18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1086</v>
      </c>
      <c r="O3488" s="8">
        <f>E3488/D3488*100</f>
        <v>155.20000000000002</v>
      </c>
      <c r="P3488" s="12">
        <f>E3488/L3488</f>
        <v>83.142857142857139</v>
      </c>
      <c r="Q3488" t="str">
        <f>LEFT(N3488,SEARCH("/",N3488,1)-1)</f>
        <v>theater</v>
      </c>
      <c r="R3488" t="str">
        <f>RIGHT(N3488,LEN(N3488)-SEARCH("/",N3488,1))</f>
        <v>plays</v>
      </c>
      <c r="S3488" s="15">
        <f t="shared" si="108"/>
        <v>42126.87501157407</v>
      </c>
      <c r="T3488" s="15">
        <f t="shared" si="109"/>
        <v>42158.290972222225</v>
      </c>
    </row>
    <row r="3489" spans="1:20" ht="60" x14ac:dyDescent="0.25">
      <c r="A3489">
        <v>3487</v>
      </c>
      <c r="B3489" s="3" t="s">
        <v>7063</v>
      </c>
      <c r="C3489" s="3" t="s">
        <v>7064</v>
      </c>
      <c r="D3489" s="12">
        <v>2000</v>
      </c>
      <c r="E3489" s="12">
        <v>2555</v>
      </c>
      <c r="F3489" t="s">
        <v>16</v>
      </c>
      <c r="G3489" t="s">
        <v>24</v>
      </c>
      <c r="H3489" t="s">
        <v>25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1086</v>
      </c>
      <c r="O3489" s="8">
        <f>E3489/D3489*100</f>
        <v>127.75000000000001</v>
      </c>
      <c r="P3489" s="12">
        <f>E3489/L3489</f>
        <v>38.712121212121211</v>
      </c>
      <c r="Q3489" t="str">
        <f>LEFT(N3489,SEARCH("/",N3489,1)-1)</f>
        <v>theater</v>
      </c>
      <c r="R3489" t="str">
        <f>RIGHT(N3489,LEN(N3489)-SEARCH("/",N3489,1))</f>
        <v>plays</v>
      </c>
      <c r="S3489" s="15">
        <f t="shared" si="108"/>
        <v>42149.940416666665</v>
      </c>
      <c r="T3489" s="15">
        <f t="shared" si="109"/>
        <v>42179.940416666665</v>
      </c>
    </row>
    <row r="3490" spans="1:20" ht="60" x14ac:dyDescent="0.25">
      <c r="A3490">
        <v>3488</v>
      </c>
      <c r="B3490" s="3" t="s">
        <v>7065</v>
      </c>
      <c r="C3490" s="3" t="s">
        <v>7066</v>
      </c>
      <c r="D3490" s="12">
        <v>3000</v>
      </c>
      <c r="E3490" s="12">
        <v>3636</v>
      </c>
      <c r="F3490" t="s">
        <v>16</v>
      </c>
      <c r="G3490" t="s">
        <v>17</v>
      </c>
      <c r="H3490" t="s">
        <v>18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1086</v>
      </c>
      <c r="O3490" s="8">
        <f>E3490/D3490*100</f>
        <v>121.2</v>
      </c>
      <c r="P3490" s="12">
        <f>E3490/L3490</f>
        <v>125.37931034482759</v>
      </c>
      <c r="Q3490" t="str">
        <f>LEFT(N3490,SEARCH("/",N3490,1)-1)</f>
        <v>theater</v>
      </c>
      <c r="R3490" t="str">
        <f>RIGHT(N3490,LEN(N3490)-SEARCH("/",N3490,1))</f>
        <v>plays</v>
      </c>
      <c r="S3490" s="15">
        <f t="shared" si="108"/>
        <v>42087.768055555556</v>
      </c>
      <c r="T3490" s="15">
        <f t="shared" si="109"/>
        <v>42111.666666666672</v>
      </c>
    </row>
    <row r="3491" spans="1:20" ht="60" x14ac:dyDescent="0.25">
      <c r="A3491">
        <v>3489</v>
      </c>
      <c r="B3491" s="3" t="s">
        <v>7067</v>
      </c>
      <c r="C3491" s="3" t="s">
        <v>7068</v>
      </c>
      <c r="D3491" s="12">
        <v>5000</v>
      </c>
      <c r="E3491" s="12">
        <v>5635</v>
      </c>
      <c r="F3491" t="s">
        <v>16</v>
      </c>
      <c r="G3491" t="s">
        <v>24</v>
      </c>
      <c r="H3491" t="s">
        <v>25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1086</v>
      </c>
      <c r="O3491" s="8">
        <f>E3491/D3491*100</f>
        <v>112.7</v>
      </c>
      <c r="P3491" s="12">
        <f>E3491/L3491</f>
        <v>78.263888888888886</v>
      </c>
      <c r="Q3491" t="str">
        <f>LEFT(N3491,SEARCH("/",N3491,1)-1)</f>
        <v>theater</v>
      </c>
      <c r="R3491" t="str">
        <f>RIGHT(N3491,LEN(N3491)-SEARCH("/",N3491,1))</f>
        <v>plays</v>
      </c>
      <c r="S3491" s="15">
        <f t="shared" si="108"/>
        <v>41753.635775462964</v>
      </c>
      <c r="T3491" s="15">
        <f t="shared" si="109"/>
        <v>41783.875</v>
      </c>
    </row>
    <row r="3492" spans="1:20" ht="60" x14ac:dyDescent="0.25">
      <c r="A3492">
        <v>3490</v>
      </c>
      <c r="B3492" s="3" t="s">
        <v>7069</v>
      </c>
      <c r="C3492" s="3" t="s">
        <v>7070</v>
      </c>
      <c r="D3492" s="12">
        <v>1000</v>
      </c>
      <c r="E3492" s="12">
        <v>1275</v>
      </c>
      <c r="F3492" t="s">
        <v>16</v>
      </c>
      <c r="G3492" t="s">
        <v>17</v>
      </c>
      <c r="H3492" t="s">
        <v>18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1086</v>
      </c>
      <c r="O3492" s="8">
        <f>E3492/D3492*100</f>
        <v>127.49999999999999</v>
      </c>
      <c r="P3492" s="12">
        <f>E3492/L3492</f>
        <v>47.222222222222221</v>
      </c>
      <c r="Q3492" t="str">
        <f>LEFT(N3492,SEARCH("/",N3492,1)-1)</f>
        <v>theater</v>
      </c>
      <c r="R3492" t="str">
        <f>RIGHT(N3492,LEN(N3492)-SEARCH("/",N3492,1))</f>
        <v>plays</v>
      </c>
      <c r="S3492" s="15">
        <f t="shared" si="108"/>
        <v>42443.802361111113</v>
      </c>
      <c r="T3492" s="15">
        <f t="shared" si="109"/>
        <v>42473.802361111113</v>
      </c>
    </row>
    <row r="3493" spans="1:20" ht="60" x14ac:dyDescent="0.25">
      <c r="A3493">
        <v>3491</v>
      </c>
      <c r="B3493" s="3" t="s">
        <v>7071</v>
      </c>
      <c r="C3493" s="3" t="s">
        <v>7072</v>
      </c>
      <c r="D3493" s="12">
        <v>500</v>
      </c>
      <c r="E3493" s="12">
        <v>791</v>
      </c>
      <c r="F3493" t="s">
        <v>16</v>
      </c>
      <c r="G3493" t="s">
        <v>17</v>
      </c>
      <c r="H3493" t="s">
        <v>18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1086</v>
      </c>
      <c r="O3493" s="8">
        <f>E3493/D3493*100</f>
        <v>158.20000000000002</v>
      </c>
      <c r="P3493" s="12">
        <f>E3493/L3493</f>
        <v>79.099999999999994</v>
      </c>
      <c r="Q3493" t="str">
        <f>LEFT(N3493,SEARCH("/",N3493,1)-1)</f>
        <v>theater</v>
      </c>
      <c r="R3493" t="str">
        <f>RIGHT(N3493,LEN(N3493)-SEARCH("/",N3493,1))</f>
        <v>plays</v>
      </c>
      <c r="S3493" s="15">
        <f t="shared" si="108"/>
        <v>42121.249814814815</v>
      </c>
      <c r="T3493" s="15">
        <f t="shared" si="109"/>
        <v>42142.249814814815</v>
      </c>
    </row>
    <row r="3494" spans="1:20" ht="45" x14ac:dyDescent="0.25">
      <c r="A3494">
        <v>3492</v>
      </c>
      <c r="B3494" s="3" t="s">
        <v>7073</v>
      </c>
      <c r="C3494" s="3" t="s">
        <v>7074</v>
      </c>
      <c r="D3494" s="12">
        <v>3800</v>
      </c>
      <c r="E3494" s="12">
        <v>4000.22</v>
      </c>
      <c r="F3494" t="s">
        <v>16</v>
      </c>
      <c r="G3494" t="s">
        <v>17</v>
      </c>
      <c r="H3494" t="s">
        <v>18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1086</v>
      </c>
      <c r="O3494" s="8">
        <f>E3494/D3494*100</f>
        <v>105.26894736842105</v>
      </c>
      <c r="P3494" s="12">
        <f>E3494/L3494</f>
        <v>114.29199999999999</v>
      </c>
      <c r="Q3494" t="str">
        <f>LEFT(N3494,SEARCH("/",N3494,1)-1)</f>
        <v>theater</v>
      </c>
      <c r="R3494" t="str">
        <f>RIGHT(N3494,LEN(N3494)-SEARCH("/",N3494,1))</f>
        <v>plays</v>
      </c>
      <c r="S3494" s="15">
        <f t="shared" si="108"/>
        <v>42268.009224537032</v>
      </c>
      <c r="T3494" s="15">
        <f t="shared" si="109"/>
        <v>42303.009224537032</v>
      </c>
    </row>
    <row r="3495" spans="1:20" ht="60" x14ac:dyDescent="0.25">
      <c r="A3495">
        <v>3493</v>
      </c>
      <c r="B3495" s="3" t="s">
        <v>7075</v>
      </c>
      <c r="C3495" s="3" t="s">
        <v>7076</v>
      </c>
      <c r="D3495" s="12">
        <v>1500</v>
      </c>
      <c r="E3495" s="12">
        <v>1500</v>
      </c>
      <c r="F3495" t="s">
        <v>16</v>
      </c>
      <c r="G3495" t="s">
        <v>17</v>
      </c>
      <c r="H3495" t="s">
        <v>18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1086</v>
      </c>
      <c r="O3495" s="8">
        <f>E3495/D3495*100</f>
        <v>100</v>
      </c>
      <c r="P3495" s="12">
        <f>E3495/L3495</f>
        <v>51.724137931034484</v>
      </c>
      <c r="Q3495" t="str">
        <f>LEFT(N3495,SEARCH("/",N3495,1)-1)</f>
        <v>theater</v>
      </c>
      <c r="R3495" t="str">
        <f>RIGHT(N3495,LEN(N3495)-SEARCH("/",N3495,1))</f>
        <v>plays</v>
      </c>
      <c r="S3495" s="15">
        <f t="shared" si="108"/>
        <v>41848.866157407407</v>
      </c>
      <c r="T3495" s="15">
        <f t="shared" si="109"/>
        <v>41868.21597222222</v>
      </c>
    </row>
    <row r="3496" spans="1:20" ht="60" x14ac:dyDescent="0.25">
      <c r="A3496">
        <v>3494</v>
      </c>
      <c r="B3496" s="3" t="s">
        <v>7077</v>
      </c>
      <c r="C3496" s="3" t="s">
        <v>7078</v>
      </c>
      <c r="D3496" s="12">
        <v>400</v>
      </c>
      <c r="E3496" s="12">
        <v>400</v>
      </c>
      <c r="F3496" t="s">
        <v>16</v>
      </c>
      <c r="G3496" t="s">
        <v>17</v>
      </c>
      <c r="H3496" t="s">
        <v>18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1086</v>
      </c>
      <c r="O3496" s="8">
        <f>E3496/D3496*100</f>
        <v>100</v>
      </c>
      <c r="P3496" s="12">
        <f>E3496/L3496</f>
        <v>30.76923076923077</v>
      </c>
      <c r="Q3496" t="str">
        <f>LEFT(N3496,SEARCH("/",N3496,1)-1)</f>
        <v>theater</v>
      </c>
      <c r="R3496" t="str">
        <f>RIGHT(N3496,LEN(N3496)-SEARCH("/",N3496,1))</f>
        <v>plays</v>
      </c>
      <c r="S3496" s="15">
        <f t="shared" si="108"/>
        <v>42689.214988425927</v>
      </c>
      <c r="T3496" s="15">
        <f t="shared" si="109"/>
        <v>42700.25</v>
      </c>
    </row>
    <row r="3497" spans="1:20" ht="60" x14ac:dyDescent="0.25">
      <c r="A3497">
        <v>3495</v>
      </c>
      <c r="B3497" s="3" t="s">
        <v>7079</v>
      </c>
      <c r="C3497" s="3" t="s">
        <v>7080</v>
      </c>
      <c r="D3497" s="12">
        <v>5000</v>
      </c>
      <c r="E3497" s="12">
        <v>5343</v>
      </c>
      <c r="F3497" t="s">
        <v>16</v>
      </c>
      <c r="G3497" t="s">
        <v>159</v>
      </c>
      <c r="H3497" t="s">
        <v>160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1086</v>
      </c>
      <c r="O3497" s="8">
        <f>E3497/D3497*100</f>
        <v>106.86</v>
      </c>
      <c r="P3497" s="12">
        <f>E3497/L3497</f>
        <v>74.208333333333329</v>
      </c>
      <c r="Q3497" t="str">
        <f>LEFT(N3497,SEARCH("/",N3497,1)-1)</f>
        <v>theater</v>
      </c>
      <c r="R3497" t="str">
        <f>RIGHT(N3497,LEN(N3497)-SEARCH("/",N3497,1))</f>
        <v>plays</v>
      </c>
      <c r="S3497" s="15">
        <f t="shared" si="108"/>
        <v>41915.762835648151</v>
      </c>
      <c r="T3497" s="15">
        <f t="shared" si="109"/>
        <v>41944.720833333333</v>
      </c>
    </row>
    <row r="3498" spans="1:20" ht="60" x14ac:dyDescent="0.25">
      <c r="A3498">
        <v>3496</v>
      </c>
      <c r="B3498" s="3" t="s">
        <v>7081</v>
      </c>
      <c r="C3498" s="3" t="s">
        <v>7082</v>
      </c>
      <c r="D3498" s="12">
        <v>3000</v>
      </c>
      <c r="E3498" s="12">
        <v>3732</v>
      </c>
      <c r="F3498" t="s">
        <v>16</v>
      </c>
      <c r="G3498" t="s">
        <v>17</v>
      </c>
      <c r="H3498" t="s">
        <v>18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1086</v>
      </c>
      <c r="O3498" s="8">
        <f>E3498/D3498*100</f>
        <v>124.4</v>
      </c>
      <c r="P3498" s="12">
        <f>E3498/L3498</f>
        <v>47.846153846153847</v>
      </c>
      <c r="Q3498" t="str">
        <f>LEFT(N3498,SEARCH("/",N3498,1)-1)</f>
        <v>theater</v>
      </c>
      <c r="R3498" t="str">
        <f>RIGHT(N3498,LEN(N3498)-SEARCH("/",N3498,1))</f>
        <v>plays</v>
      </c>
      <c r="S3498" s="15">
        <f t="shared" si="108"/>
        <v>42584.846828703703</v>
      </c>
      <c r="T3498" s="15">
        <f t="shared" si="109"/>
        <v>42624.846828703703</v>
      </c>
    </row>
    <row r="3499" spans="1:20" ht="60" x14ac:dyDescent="0.25">
      <c r="A3499">
        <v>3497</v>
      </c>
      <c r="B3499" s="3" t="s">
        <v>7083</v>
      </c>
      <c r="C3499" s="3" t="s">
        <v>7084</v>
      </c>
      <c r="D3499" s="12">
        <v>1551</v>
      </c>
      <c r="E3499" s="12">
        <v>1686</v>
      </c>
      <c r="F3499" t="s">
        <v>16</v>
      </c>
      <c r="G3499" t="s">
        <v>17</v>
      </c>
      <c r="H3499" t="s">
        <v>18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1086</v>
      </c>
      <c r="O3499" s="8">
        <f>E3499/D3499*100</f>
        <v>108.70406189555126</v>
      </c>
      <c r="P3499" s="12">
        <f>E3499/L3499</f>
        <v>34.408163265306122</v>
      </c>
      <c r="Q3499" t="str">
        <f>LEFT(N3499,SEARCH("/",N3499,1)-1)</f>
        <v>theater</v>
      </c>
      <c r="R3499" t="str">
        <f>RIGHT(N3499,LEN(N3499)-SEARCH("/",N3499,1))</f>
        <v>plays</v>
      </c>
      <c r="S3499" s="15">
        <f t="shared" si="108"/>
        <v>42511.741944444439</v>
      </c>
      <c r="T3499" s="15">
        <f t="shared" si="109"/>
        <v>42523.916666666672</v>
      </c>
    </row>
    <row r="3500" spans="1:20" ht="60" x14ac:dyDescent="0.25">
      <c r="A3500">
        <v>3498</v>
      </c>
      <c r="B3500" s="3" t="s">
        <v>7085</v>
      </c>
      <c r="C3500" s="3" t="s">
        <v>7086</v>
      </c>
      <c r="D3500" s="12">
        <v>1650</v>
      </c>
      <c r="E3500" s="12">
        <v>1690</v>
      </c>
      <c r="F3500" t="s">
        <v>16</v>
      </c>
      <c r="G3500" t="s">
        <v>159</v>
      </c>
      <c r="H3500" t="s">
        <v>160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1086</v>
      </c>
      <c r="O3500" s="8">
        <f>E3500/D3500*100</f>
        <v>102.42424242424242</v>
      </c>
      <c r="P3500" s="12">
        <f>E3500/L3500</f>
        <v>40.238095238095241</v>
      </c>
      <c r="Q3500" t="str">
        <f>LEFT(N3500,SEARCH("/",N3500,1)-1)</f>
        <v>theater</v>
      </c>
      <c r="R3500" t="str">
        <f>RIGHT(N3500,LEN(N3500)-SEARCH("/",N3500,1))</f>
        <v>plays</v>
      </c>
      <c r="S3500" s="15">
        <f t="shared" si="108"/>
        <v>42459.15861111111</v>
      </c>
      <c r="T3500" s="15">
        <f t="shared" si="109"/>
        <v>42518.905555555553</v>
      </c>
    </row>
    <row r="3501" spans="1:20" ht="60" x14ac:dyDescent="0.25">
      <c r="A3501">
        <v>3499</v>
      </c>
      <c r="B3501" s="3" t="s">
        <v>7087</v>
      </c>
      <c r="C3501" s="3" t="s">
        <v>7088</v>
      </c>
      <c r="D3501" s="12">
        <v>2000</v>
      </c>
      <c r="E3501" s="12">
        <v>2110</v>
      </c>
      <c r="F3501" t="s">
        <v>16</v>
      </c>
      <c r="G3501" t="s">
        <v>17</v>
      </c>
      <c r="H3501" t="s">
        <v>18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1086</v>
      </c>
      <c r="O3501" s="8">
        <f>E3501/D3501*100</f>
        <v>105.5</v>
      </c>
      <c r="P3501" s="12">
        <f>E3501/L3501</f>
        <v>60.285714285714285</v>
      </c>
      <c r="Q3501" t="str">
        <f>LEFT(N3501,SEARCH("/",N3501,1)-1)</f>
        <v>theater</v>
      </c>
      <c r="R3501" t="str">
        <f>RIGHT(N3501,LEN(N3501)-SEARCH("/",N3501,1))</f>
        <v>plays</v>
      </c>
      <c r="S3501" s="15">
        <f t="shared" si="108"/>
        <v>42132.036168981482</v>
      </c>
      <c r="T3501" s="15">
        <f t="shared" si="109"/>
        <v>42186.290972222225</v>
      </c>
    </row>
    <row r="3502" spans="1:20" ht="60" x14ac:dyDescent="0.25">
      <c r="A3502">
        <v>3500</v>
      </c>
      <c r="B3502" s="3" t="s">
        <v>7089</v>
      </c>
      <c r="C3502" s="3" t="s">
        <v>7090</v>
      </c>
      <c r="D3502" s="12">
        <v>1000</v>
      </c>
      <c r="E3502" s="12">
        <v>1063</v>
      </c>
      <c r="F3502" t="s">
        <v>16</v>
      </c>
      <c r="G3502" t="s">
        <v>17</v>
      </c>
      <c r="H3502" t="s">
        <v>18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1086</v>
      </c>
      <c r="O3502" s="8">
        <f>E3502/D3502*100</f>
        <v>106.3</v>
      </c>
      <c r="P3502" s="12">
        <f>E3502/L3502</f>
        <v>25.30952380952381</v>
      </c>
      <c r="Q3502" t="str">
        <f>LEFT(N3502,SEARCH("/",N3502,1)-1)</f>
        <v>theater</v>
      </c>
      <c r="R3502" t="str">
        <f>RIGHT(N3502,LEN(N3502)-SEARCH("/",N3502,1))</f>
        <v>plays</v>
      </c>
      <c r="S3502" s="15">
        <f t="shared" si="108"/>
        <v>42419.91942129629</v>
      </c>
      <c r="T3502" s="15">
        <f t="shared" si="109"/>
        <v>42436.207638888889</v>
      </c>
    </row>
    <row r="3503" spans="1:20" ht="45" x14ac:dyDescent="0.25">
      <c r="A3503">
        <v>3501</v>
      </c>
      <c r="B3503" s="3" t="s">
        <v>7091</v>
      </c>
      <c r="C3503" s="3" t="s">
        <v>7092</v>
      </c>
      <c r="D3503" s="12">
        <v>1500</v>
      </c>
      <c r="E3503" s="12">
        <v>1510</v>
      </c>
      <c r="F3503" t="s">
        <v>16</v>
      </c>
      <c r="G3503" t="s">
        <v>24</v>
      </c>
      <c r="H3503" t="s">
        <v>25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1086</v>
      </c>
      <c r="O3503" s="8">
        <f>E3503/D3503*100</f>
        <v>100.66666666666666</v>
      </c>
      <c r="P3503" s="12">
        <f>E3503/L3503</f>
        <v>35.952380952380949</v>
      </c>
      <c r="Q3503" t="str">
        <f>LEFT(N3503,SEARCH("/",N3503,1)-1)</f>
        <v>theater</v>
      </c>
      <c r="R3503" t="str">
        <f>RIGHT(N3503,LEN(N3503)-SEARCH("/",N3503,1))</f>
        <v>plays</v>
      </c>
      <c r="S3503" s="15">
        <f t="shared" si="108"/>
        <v>42233.763831018514</v>
      </c>
      <c r="T3503" s="15">
        <f t="shared" si="109"/>
        <v>42258.763831018514</v>
      </c>
    </row>
    <row r="3504" spans="1:20" ht="60" x14ac:dyDescent="0.25">
      <c r="A3504">
        <v>3502</v>
      </c>
      <c r="B3504" s="3" t="s">
        <v>7093</v>
      </c>
      <c r="C3504" s="3" t="s">
        <v>7094</v>
      </c>
      <c r="D3504" s="12">
        <v>4000</v>
      </c>
      <c r="E3504" s="12">
        <v>4216</v>
      </c>
      <c r="F3504" t="s">
        <v>16</v>
      </c>
      <c r="G3504" t="s">
        <v>17</v>
      </c>
      <c r="H3504" t="s">
        <v>18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1086</v>
      </c>
      <c r="O3504" s="8">
        <f>E3504/D3504*100</f>
        <v>105.4</v>
      </c>
      <c r="P3504" s="12">
        <f>E3504/L3504</f>
        <v>136</v>
      </c>
      <c r="Q3504" t="str">
        <f>LEFT(N3504,SEARCH("/",N3504,1)-1)</f>
        <v>theater</v>
      </c>
      <c r="R3504" t="str">
        <f>RIGHT(N3504,LEN(N3504)-SEARCH("/",N3504,1))</f>
        <v>plays</v>
      </c>
      <c r="S3504" s="15">
        <f t="shared" si="108"/>
        <v>42430.839398148149</v>
      </c>
      <c r="T3504" s="15">
        <f t="shared" si="109"/>
        <v>42445.165972222225</v>
      </c>
    </row>
    <row r="3505" spans="1:20" ht="45" x14ac:dyDescent="0.25">
      <c r="A3505">
        <v>3503</v>
      </c>
      <c r="B3505" s="3" t="s">
        <v>7095</v>
      </c>
      <c r="C3505" s="3" t="s">
        <v>7096</v>
      </c>
      <c r="D3505" s="12">
        <v>2500</v>
      </c>
      <c r="E3505" s="12">
        <v>2689</v>
      </c>
      <c r="F3505" t="s">
        <v>16</v>
      </c>
      <c r="G3505" t="s">
        <v>24</v>
      </c>
      <c r="H3505" t="s">
        <v>25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1086</v>
      </c>
      <c r="O3505" s="8">
        <f>E3505/D3505*100</f>
        <v>107.55999999999999</v>
      </c>
      <c r="P3505" s="12">
        <f>E3505/L3505</f>
        <v>70.763157894736835</v>
      </c>
      <c r="Q3505" t="str">
        <f>LEFT(N3505,SEARCH("/",N3505,1)-1)</f>
        <v>theater</v>
      </c>
      <c r="R3505" t="str">
        <f>RIGHT(N3505,LEN(N3505)-SEARCH("/",N3505,1))</f>
        <v>plays</v>
      </c>
      <c r="S3505" s="15">
        <f t="shared" si="108"/>
        <v>42545.478333333333</v>
      </c>
      <c r="T3505" s="15">
        <f t="shared" si="109"/>
        <v>42575.478333333333</v>
      </c>
    </row>
    <row r="3506" spans="1:20" ht="60" x14ac:dyDescent="0.25">
      <c r="A3506">
        <v>3504</v>
      </c>
      <c r="B3506" s="3" t="s">
        <v>7097</v>
      </c>
      <c r="C3506" s="3" t="s">
        <v>7098</v>
      </c>
      <c r="D3506" s="12">
        <v>1000</v>
      </c>
      <c r="E3506" s="12">
        <v>1000</v>
      </c>
      <c r="F3506" t="s">
        <v>16</v>
      </c>
      <c r="G3506" t="s">
        <v>17</v>
      </c>
      <c r="H3506" t="s">
        <v>18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1086</v>
      </c>
      <c r="O3506" s="8">
        <f>E3506/D3506*100</f>
        <v>100</v>
      </c>
      <c r="P3506" s="12">
        <f>E3506/L3506</f>
        <v>125</v>
      </c>
      <c r="Q3506" t="str">
        <f>LEFT(N3506,SEARCH("/",N3506,1)-1)</f>
        <v>theater</v>
      </c>
      <c r="R3506" t="str">
        <f>RIGHT(N3506,LEN(N3506)-SEARCH("/",N3506,1))</f>
        <v>plays</v>
      </c>
      <c r="S3506" s="15">
        <f t="shared" si="108"/>
        <v>42297.748738425929</v>
      </c>
      <c r="T3506" s="15">
        <f t="shared" si="109"/>
        <v>42327.790405092594</v>
      </c>
    </row>
    <row r="3507" spans="1:20" ht="90" x14ac:dyDescent="0.25">
      <c r="A3507">
        <v>3505</v>
      </c>
      <c r="B3507" s="3" t="s">
        <v>7099</v>
      </c>
      <c r="C3507" s="3" t="s">
        <v>7100</v>
      </c>
      <c r="D3507" s="12">
        <v>2500</v>
      </c>
      <c r="E3507" s="12">
        <v>2594</v>
      </c>
      <c r="F3507" t="s">
        <v>16</v>
      </c>
      <c r="G3507" t="s">
        <v>17</v>
      </c>
      <c r="H3507" t="s">
        <v>18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1086</v>
      </c>
      <c r="O3507" s="8">
        <f>E3507/D3507*100</f>
        <v>103.76</v>
      </c>
      <c r="P3507" s="12">
        <f>E3507/L3507</f>
        <v>66.512820512820511</v>
      </c>
      <c r="Q3507" t="str">
        <f>LEFT(N3507,SEARCH("/",N3507,1)-1)</f>
        <v>theater</v>
      </c>
      <c r="R3507" t="str">
        <f>RIGHT(N3507,LEN(N3507)-SEARCH("/",N3507,1))</f>
        <v>plays</v>
      </c>
      <c r="S3507" s="15">
        <f t="shared" si="108"/>
        <v>41760.935706018521</v>
      </c>
      <c r="T3507" s="15">
        <f t="shared" si="109"/>
        <v>41772.166666666664</v>
      </c>
    </row>
    <row r="3508" spans="1:20" ht="60" x14ac:dyDescent="0.25">
      <c r="A3508">
        <v>3506</v>
      </c>
      <c r="B3508" s="3" t="s">
        <v>7101</v>
      </c>
      <c r="C3508" s="3" t="s">
        <v>7102</v>
      </c>
      <c r="D3508" s="12">
        <v>3000</v>
      </c>
      <c r="E3508" s="12">
        <v>3045</v>
      </c>
      <c r="F3508" t="s">
        <v>16</v>
      </c>
      <c r="G3508" t="s">
        <v>17</v>
      </c>
      <c r="H3508" t="s">
        <v>18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1086</v>
      </c>
      <c r="O3508" s="8">
        <f>E3508/D3508*100</f>
        <v>101.49999999999999</v>
      </c>
      <c r="P3508" s="12">
        <f>E3508/L3508</f>
        <v>105</v>
      </c>
      <c r="Q3508" t="str">
        <f>LEFT(N3508,SEARCH("/",N3508,1)-1)</f>
        <v>theater</v>
      </c>
      <c r="R3508" t="str">
        <f>RIGHT(N3508,LEN(N3508)-SEARCH("/",N3508,1))</f>
        <v>plays</v>
      </c>
      <c r="S3508" s="15">
        <f t="shared" si="108"/>
        <v>41829.734259259261</v>
      </c>
      <c r="T3508" s="15">
        <f t="shared" si="109"/>
        <v>41874.734259259261</v>
      </c>
    </row>
    <row r="3509" spans="1:20" ht="45" x14ac:dyDescent="0.25">
      <c r="A3509">
        <v>3507</v>
      </c>
      <c r="B3509" s="3" t="s">
        <v>7103</v>
      </c>
      <c r="C3509" s="3" t="s">
        <v>7104</v>
      </c>
      <c r="D3509" s="12">
        <v>10000</v>
      </c>
      <c r="E3509" s="12">
        <v>10440</v>
      </c>
      <c r="F3509" t="s">
        <v>16</v>
      </c>
      <c r="G3509" t="s">
        <v>17</v>
      </c>
      <c r="H3509" t="s">
        <v>18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1086</v>
      </c>
      <c r="O3509" s="8">
        <f>E3509/D3509*100</f>
        <v>104.4</v>
      </c>
      <c r="P3509" s="12">
        <f>E3509/L3509</f>
        <v>145</v>
      </c>
      <c r="Q3509" t="str">
        <f>LEFT(N3509,SEARCH("/",N3509,1)-1)</f>
        <v>theater</v>
      </c>
      <c r="R3509" t="str">
        <f>RIGHT(N3509,LEN(N3509)-SEARCH("/",N3509,1))</f>
        <v>plays</v>
      </c>
      <c r="S3509" s="15">
        <f t="shared" si="108"/>
        <v>42491.92288194444</v>
      </c>
      <c r="T3509" s="15">
        <f t="shared" si="109"/>
        <v>42521.92288194444</v>
      </c>
    </row>
    <row r="3510" spans="1:20" ht="60" x14ac:dyDescent="0.25">
      <c r="A3510">
        <v>3508</v>
      </c>
      <c r="B3510" s="3" t="s">
        <v>7105</v>
      </c>
      <c r="C3510" s="3" t="s">
        <v>7106</v>
      </c>
      <c r="D3510" s="12">
        <v>100</v>
      </c>
      <c r="E3510" s="12">
        <v>180</v>
      </c>
      <c r="F3510" t="s">
        <v>16</v>
      </c>
      <c r="G3510" t="s">
        <v>24</v>
      </c>
      <c r="H3510" t="s">
        <v>25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1086</v>
      </c>
      <c r="O3510" s="8">
        <f>E3510/D3510*100</f>
        <v>180</v>
      </c>
      <c r="P3510" s="12">
        <f>E3510/L3510</f>
        <v>12</v>
      </c>
      <c r="Q3510" t="str">
        <f>LEFT(N3510,SEARCH("/",N3510,1)-1)</f>
        <v>theater</v>
      </c>
      <c r="R3510" t="str">
        <f>RIGHT(N3510,LEN(N3510)-SEARCH("/",N3510,1))</f>
        <v>plays</v>
      </c>
      <c r="S3510" s="15">
        <f t="shared" si="108"/>
        <v>42477.729780092588</v>
      </c>
      <c r="T3510" s="15">
        <f t="shared" si="109"/>
        <v>42500.875</v>
      </c>
    </row>
    <row r="3511" spans="1:20" ht="60" x14ac:dyDescent="0.25">
      <c r="A3511">
        <v>3509</v>
      </c>
      <c r="B3511" s="3" t="s">
        <v>7107</v>
      </c>
      <c r="C3511" s="3" t="s">
        <v>7108</v>
      </c>
      <c r="D3511" s="12">
        <v>3000</v>
      </c>
      <c r="E3511" s="12">
        <v>3190</v>
      </c>
      <c r="F3511" t="s">
        <v>16</v>
      </c>
      <c r="G3511" t="s">
        <v>17</v>
      </c>
      <c r="H3511" t="s">
        <v>18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1086</v>
      </c>
      <c r="O3511" s="8">
        <f>E3511/D3511*100</f>
        <v>106.33333333333333</v>
      </c>
      <c r="P3511" s="12">
        <f>E3511/L3511</f>
        <v>96.666666666666671</v>
      </c>
      <c r="Q3511" t="str">
        <f>LEFT(N3511,SEARCH("/",N3511,1)-1)</f>
        <v>theater</v>
      </c>
      <c r="R3511" t="str">
        <f>RIGHT(N3511,LEN(N3511)-SEARCH("/",N3511,1))</f>
        <v>plays</v>
      </c>
      <c r="S3511" s="15">
        <f t="shared" si="108"/>
        <v>41950.859560185185</v>
      </c>
      <c r="T3511" s="15">
        <f t="shared" si="109"/>
        <v>41964.204861111109</v>
      </c>
    </row>
    <row r="3512" spans="1:20" ht="60" x14ac:dyDescent="0.25">
      <c r="A3512">
        <v>3510</v>
      </c>
      <c r="B3512" s="3" t="s">
        <v>7109</v>
      </c>
      <c r="C3512" s="3" t="s">
        <v>7110</v>
      </c>
      <c r="D3512" s="12">
        <v>900</v>
      </c>
      <c r="E3512" s="12">
        <v>905</v>
      </c>
      <c r="F3512" t="s">
        <v>16</v>
      </c>
      <c r="G3512" t="s">
        <v>17</v>
      </c>
      <c r="H3512" t="s">
        <v>18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1086</v>
      </c>
      <c r="O3512" s="8">
        <f>E3512/D3512*100</f>
        <v>100.55555555555556</v>
      </c>
      <c r="P3512" s="12">
        <f>E3512/L3512</f>
        <v>60.333333333333336</v>
      </c>
      <c r="Q3512" t="str">
        <f>LEFT(N3512,SEARCH("/",N3512,1)-1)</f>
        <v>theater</v>
      </c>
      <c r="R3512" t="str">
        <f>RIGHT(N3512,LEN(N3512)-SEARCH("/",N3512,1))</f>
        <v>plays</v>
      </c>
      <c r="S3512" s="15">
        <f t="shared" si="108"/>
        <v>41802.62090277778</v>
      </c>
      <c r="T3512" s="15">
        <f t="shared" si="109"/>
        <v>41822.62090277778</v>
      </c>
    </row>
    <row r="3513" spans="1:20" ht="45" x14ac:dyDescent="0.25">
      <c r="A3513">
        <v>3511</v>
      </c>
      <c r="B3513" s="3" t="s">
        <v>7111</v>
      </c>
      <c r="C3513" s="3" t="s">
        <v>7112</v>
      </c>
      <c r="D3513" s="12">
        <v>1500</v>
      </c>
      <c r="E3513" s="12">
        <v>1518</v>
      </c>
      <c r="F3513" t="s">
        <v>16</v>
      </c>
      <c r="G3513" t="s">
        <v>24</v>
      </c>
      <c r="H3513" t="s">
        <v>25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1086</v>
      </c>
      <c r="O3513" s="8">
        <f>E3513/D3513*100</f>
        <v>101.2</v>
      </c>
      <c r="P3513" s="12">
        <f>E3513/L3513</f>
        <v>79.89473684210526</v>
      </c>
      <c r="Q3513" t="str">
        <f>LEFT(N3513,SEARCH("/",N3513,1)-1)</f>
        <v>theater</v>
      </c>
      <c r="R3513" t="str">
        <f>RIGHT(N3513,LEN(N3513)-SEARCH("/",N3513,1))</f>
        <v>plays</v>
      </c>
      <c r="S3513" s="15">
        <f t="shared" si="108"/>
        <v>41927.873784722222</v>
      </c>
      <c r="T3513" s="15">
        <f t="shared" si="109"/>
        <v>41950.770833333336</v>
      </c>
    </row>
    <row r="3514" spans="1:20" ht="60" x14ac:dyDescent="0.25">
      <c r="A3514">
        <v>3512</v>
      </c>
      <c r="B3514" s="3" t="s">
        <v>7113</v>
      </c>
      <c r="C3514" s="3" t="s">
        <v>7114</v>
      </c>
      <c r="D3514" s="12">
        <v>1000</v>
      </c>
      <c r="E3514" s="12">
        <v>1000</v>
      </c>
      <c r="F3514" t="s">
        <v>16</v>
      </c>
      <c r="G3514" t="s">
        <v>24</v>
      </c>
      <c r="H3514" t="s">
        <v>25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1086</v>
      </c>
      <c r="O3514" s="8">
        <f>E3514/D3514*100</f>
        <v>100</v>
      </c>
      <c r="P3514" s="12">
        <f>E3514/L3514</f>
        <v>58.823529411764703</v>
      </c>
      <c r="Q3514" t="str">
        <f>LEFT(N3514,SEARCH("/",N3514,1)-1)</f>
        <v>theater</v>
      </c>
      <c r="R3514" t="str">
        <f>RIGHT(N3514,LEN(N3514)-SEARCH("/",N3514,1))</f>
        <v>plays</v>
      </c>
      <c r="S3514" s="15">
        <f t="shared" si="108"/>
        <v>42057.536944444444</v>
      </c>
      <c r="T3514" s="15">
        <f t="shared" si="109"/>
        <v>42117.49527777778</v>
      </c>
    </row>
    <row r="3515" spans="1:20" ht="60" x14ac:dyDescent="0.25">
      <c r="A3515">
        <v>3513</v>
      </c>
      <c r="B3515" s="3" t="s">
        <v>7115</v>
      </c>
      <c r="C3515" s="3" t="s">
        <v>7116</v>
      </c>
      <c r="D3515" s="12">
        <v>2800</v>
      </c>
      <c r="E3515" s="12">
        <v>3315</v>
      </c>
      <c r="F3515" t="s">
        <v>16</v>
      </c>
      <c r="G3515" t="s">
        <v>17</v>
      </c>
      <c r="H3515" t="s">
        <v>18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1086</v>
      </c>
      <c r="O3515" s="8">
        <f>E3515/D3515*100</f>
        <v>118.39285714285714</v>
      </c>
      <c r="P3515" s="12">
        <f>E3515/L3515</f>
        <v>75.340909090909093</v>
      </c>
      <c r="Q3515" t="str">
        <f>LEFT(N3515,SEARCH("/",N3515,1)-1)</f>
        <v>theater</v>
      </c>
      <c r="R3515" t="str">
        <f>RIGHT(N3515,LEN(N3515)-SEARCH("/",N3515,1))</f>
        <v>plays</v>
      </c>
      <c r="S3515" s="15">
        <f t="shared" si="108"/>
        <v>41781.096203703702</v>
      </c>
      <c r="T3515" s="15">
        <f t="shared" si="109"/>
        <v>41794.207638888889</v>
      </c>
    </row>
    <row r="3516" spans="1:20" ht="45" x14ac:dyDescent="0.25">
      <c r="A3516">
        <v>3514</v>
      </c>
      <c r="B3516" s="3" t="s">
        <v>7117</v>
      </c>
      <c r="C3516" s="3" t="s">
        <v>7118</v>
      </c>
      <c r="D3516" s="12">
        <v>500</v>
      </c>
      <c r="E3516" s="12">
        <v>550</v>
      </c>
      <c r="F3516" t="s">
        <v>16</v>
      </c>
      <c r="G3516" t="s">
        <v>17</v>
      </c>
      <c r="H3516" t="s">
        <v>18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1086</v>
      </c>
      <c r="O3516" s="8">
        <f>E3516/D3516*100</f>
        <v>110.00000000000001</v>
      </c>
      <c r="P3516" s="12">
        <f>E3516/L3516</f>
        <v>55</v>
      </c>
      <c r="Q3516" t="str">
        <f>LEFT(N3516,SEARCH("/",N3516,1)-1)</f>
        <v>theater</v>
      </c>
      <c r="R3516" t="str">
        <f>RIGHT(N3516,LEN(N3516)-SEARCH("/",N3516,1))</f>
        <v>plays</v>
      </c>
      <c r="S3516" s="15">
        <f t="shared" si="108"/>
        <v>42020.846666666665</v>
      </c>
      <c r="T3516" s="15">
        <f t="shared" si="109"/>
        <v>42037.207638888889</v>
      </c>
    </row>
    <row r="3517" spans="1:20" ht="45" x14ac:dyDescent="0.25">
      <c r="A3517">
        <v>3515</v>
      </c>
      <c r="B3517" s="3" t="s">
        <v>7119</v>
      </c>
      <c r="C3517" s="3" t="s">
        <v>7120</v>
      </c>
      <c r="D3517" s="12">
        <v>3000</v>
      </c>
      <c r="E3517" s="12">
        <v>3080</v>
      </c>
      <c r="F3517" t="s">
        <v>16</v>
      </c>
      <c r="G3517" t="s">
        <v>17</v>
      </c>
      <c r="H3517" t="s">
        <v>18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1086</v>
      </c>
      <c r="O3517" s="8">
        <f>E3517/D3517*100</f>
        <v>102.66666666666666</v>
      </c>
      <c r="P3517" s="12">
        <f>E3517/L3517</f>
        <v>66.956521739130437</v>
      </c>
      <c r="Q3517" t="str">
        <f>LEFT(N3517,SEARCH("/",N3517,1)-1)</f>
        <v>theater</v>
      </c>
      <c r="R3517" t="str">
        <f>RIGHT(N3517,LEN(N3517)-SEARCH("/",N3517,1))</f>
        <v>plays</v>
      </c>
      <c r="S3517" s="15">
        <f t="shared" si="108"/>
        <v>42125.772812499999</v>
      </c>
      <c r="T3517" s="15">
        <f t="shared" si="109"/>
        <v>42155.772812499999</v>
      </c>
    </row>
    <row r="3518" spans="1:20" ht="60" x14ac:dyDescent="0.25">
      <c r="A3518">
        <v>3516</v>
      </c>
      <c r="B3518" s="3" t="s">
        <v>7121</v>
      </c>
      <c r="C3518" s="3" t="s">
        <v>7122</v>
      </c>
      <c r="D3518" s="12">
        <v>2500</v>
      </c>
      <c r="E3518" s="12">
        <v>2500</v>
      </c>
      <c r="F3518" t="s">
        <v>16</v>
      </c>
      <c r="G3518" t="s">
        <v>17</v>
      </c>
      <c r="H3518" t="s">
        <v>18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1086</v>
      </c>
      <c r="O3518" s="8">
        <f>E3518/D3518*100</f>
        <v>100</v>
      </c>
      <c r="P3518" s="12">
        <f>E3518/L3518</f>
        <v>227.27272727272728</v>
      </c>
      <c r="Q3518" t="str">
        <f>LEFT(N3518,SEARCH("/",N3518,1)-1)</f>
        <v>theater</v>
      </c>
      <c r="R3518" t="str">
        <f>RIGHT(N3518,LEN(N3518)-SEARCH("/",N3518,1))</f>
        <v>plays</v>
      </c>
      <c r="S3518" s="15">
        <f t="shared" si="108"/>
        <v>41856.010069444441</v>
      </c>
      <c r="T3518" s="15">
        <f t="shared" si="109"/>
        <v>41890.125</v>
      </c>
    </row>
    <row r="3519" spans="1:20" ht="45" x14ac:dyDescent="0.25">
      <c r="A3519">
        <v>3517</v>
      </c>
      <c r="B3519" s="3" t="s">
        <v>7123</v>
      </c>
      <c r="C3519" s="3" t="s">
        <v>7124</v>
      </c>
      <c r="D3519" s="12">
        <v>4000</v>
      </c>
      <c r="E3519" s="12">
        <v>4000</v>
      </c>
      <c r="F3519" t="s">
        <v>16</v>
      </c>
      <c r="G3519" t="s">
        <v>24</v>
      </c>
      <c r="H3519" t="s">
        <v>25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1086</v>
      </c>
      <c r="O3519" s="8">
        <f>E3519/D3519*100</f>
        <v>100</v>
      </c>
      <c r="P3519" s="12">
        <f>E3519/L3519</f>
        <v>307.69230769230768</v>
      </c>
      <c r="Q3519" t="str">
        <f>LEFT(N3519,SEARCH("/",N3519,1)-1)</f>
        <v>theater</v>
      </c>
      <c r="R3519" t="str">
        <f>RIGHT(N3519,LEN(N3519)-SEARCH("/",N3519,1))</f>
        <v>plays</v>
      </c>
      <c r="S3519" s="15">
        <f t="shared" si="108"/>
        <v>41794.817523148151</v>
      </c>
      <c r="T3519" s="15">
        <f t="shared" si="109"/>
        <v>41824.458333333336</v>
      </c>
    </row>
    <row r="3520" spans="1:20" ht="60" x14ac:dyDescent="0.25">
      <c r="A3520">
        <v>3518</v>
      </c>
      <c r="B3520" s="3" t="s">
        <v>7125</v>
      </c>
      <c r="C3520" s="3" t="s">
        <v>7126</v>
      </c>
      <c r="D3520" s="12">
        <v>1500</v>
      </c>
      <c r="E3520" s="12">
        <v>1650.69</v>
      </c>
      <c r="F3520" t="s">
        <v>16</v>
      </c>
      <c r="G3520" t="s">
        <v>17</v>
      </c>
      <c r="H3520" t="s">
        <v>18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1086</v>
      </c>
      <c r="O3520" s="8">
        <f>E3520/D3520*100</f>
        <v>110.04599999999999</v>
      </c>
      <c r="P3520" s="12">
        <f>E3520/L3520</f>
        <v>50.020909090909093</v>
      </c>
      <c r="Q3520" t="str">
        <f>LEFT(N3520,SEARCH("/",N3520,1)-1)</f>
        <v>theater</v>
      </c>
      <c r="R3520" t="str">
        <f>RIGHT(N3520,LEN(N3520)-SEARCH("/",N3520,1))</f>
        <v>plays</v>
      </c>
      <c r="S3520" s="15">
        <f t="shared" si="108"/>
        <v>41893.783553240741</v>
      </c>
      <c r="T3520" s="15">
        <f t="shared" si="109"/>
        <v>41914.597916666666</v>
      </c>
    </row>
    <row r="3521" spans="1:20" ht="45" x14ac:dyDescent="0.25">
      <c r="A3521">
        <v>3519</v>
      </c>
      <c r="B3521" s="3" t="s">
        <v>7127</v>
      </c>
      <c r="C3521" s="3" t="s">
        <v>7128</v>
      </c>
      <c r="D3521" s="12">
        <v>2000</v>
      </c>
      <c r="E3521" s="12">
        <v>2027</v>
      </c>
      <c r="F3521" t="s">
        <v>16</v>
      </c>
      <c r="G3521" t="s">
        <v>24</v>
      </c>
      <c r="H3521" t="s">
        <v>25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1086</v>
      </c>
      <c r="O3521" s="8">
        <f>E3521/D3521*100</f>
        <v>101.35000000000001</v>
      </c>
      <c r="P3521" s="12">
        <f>E3521/L3521</f>
        <v>72.392857142857139</v>
      </c>
      <c r="Q3521" t="str">
        <f>LEFT(N3521,SEARCH("/",N3521,1)-1)</f>
        <v>theater</v>
      </c>
      <c r="R3521" t="str">
        <f>RIGHT(N3521,LEN(N3521)-SEARCH("/",N3521,1))</f>
        <v>plays</v>
      </c>
      <c r="S3521" s="15">
        <f t="shared" si="108"/>
        <v>42037.598958333328</v>
      </c>
      <c r="T3521" s="15">
        <f t="shared" si="109"/>
        <v>42067.598958333328</v>
      </c>
    </row>
    <row r="3522" spans="1:20" ht="45" x14ac:dyDescent="0.25">
      <c r="A3522">
        <v>3520</v>
      </c>
      <c r="B3522" s="3" t="s">
        <v>7129</v>
      </c>
      <c r="C3522" s="3" t="s">
        <v>7130</v>
      </c>
      <c r="D3522" s="12">
        <v>2000</v>
      </c>
      <c r="E3522" s="12">
        <v>2015</v>
      </c>
      <c r="F3522" t="s">
        <v>16</v>
      </c>
      <c r="G3522" t="s">
        <v>24</v>
      </c>
      <c r="H3522" t="s">
        <v>25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1086</v>
      </c>
      <c r="O3522" s="8">
        <f>E3522/D3522*100</f>
        <v>100.75</v>
      </c>
      <c r="P3522" s="12">
        <f>E3522/L3522</f>
        <v>95.952380952380949</v>
      </c>
      <c r="Q3522" t="str">
        <f>LEFT(N3522,SEARCH("/",N3522,1)-1)</f>
        <v>theater</v>
      </c>
      <c r="R3522" t="str">
        <f>RIGHT(N3522,LEN(N3522)-SEARCH("/",N3522,1))</f>
        <v>plays</v>
      </c>
      <c r="S3522" s="15">
        <f t="shared" si="108"/>
        <v>42227.824212962965</v>
      </c>
      <c r="T3522" s="15">
        <f t="shared" si="109"/>
        <v>42253.57430555555</v>
      </c>
    </row>
    <row r="3523" spans="1:20" ht="60" x14ac:dyDescent="0.25">
      <c r="A3523">
        <v>3521</v>
      </c>
      <c r="B3523" s="3" t="s">
        <v>7131</v>
      </c>
      <c r="C3523" s="3" t="s">
        <v>7132</v>
      </c>
      <c r="D3523" s="12">
        <v>350</v>
      </c>
      <c r="E3523" s="12">
        <v>593</v>
      </c>
      <c r="F3523" t="s">
        <v>16</v>
      </c>
      <c r="G3523" t="s">
        <v>17</v>
      </c>
      <c r="H3523" t="s">
        <v>18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1086</v>
      </c>
      <c r="O3523" s="8">
        <f>E3523/D3523*100</f>
        <v>169.42857142857144</v>
      </c>
      <c r="P3523" s="12">
        <f>E3523/L3523</f>
        <v>45.615384615384613</v>
      </c>
      <c r="Q3523" t="str">
        <f>LEFT(N3523,SEARCH("/",N3523,1)-1)</f>
        <v>theater</v>
      </c>
      <c r="R3523" t="str">
        <f>RIGHT(N3523,LEN(N3523)-SEARCH("/",N3523,1))</f>
        <v>plays</v>
      </c>
      <c r="S3523" s="15">
        <f t="shared" ref="S3523:S3586" si="110">(((J3523/60)/60)/24)+DATE(1970,1,1)</f>
        <v>41881.361342592594</v>
      </c>
      <c r="T3523" s="15">
        <f t="shared" ref="T3523:T3586" si="111">(((I3523/60)/60)/24)+DATE(1970,1,1)</f>
        <v>41911.361342592594</v>
      </c>
    </row>
    <row r="3524" spans="1:20" ht="60" x14ac:dyDescent="0.25">
      <c r="A3524">
        <v>3522</v>
      </c>
      <c r="B3524" s="3" t="s">
        <v>7133</v>
      </c>
      <c r="C3524" s="3" t="s">
        <v>7134</v>
      </c>
      <c r="D3524" s="12">
        <v>1395</v>
      </c>
      <c r="E3524" s="12">
        <v>1395</v>
      </c>
      <c r="F3524" t="s">
        <v>16</v>
      </c>
      <c r="G3524" t="s">
        <v>24</v>
      </c>
      <c r="H3524" t="s">
        <v>25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1086</v>
      </c>
      <c r="O3524" s="8">
        <f>E3524/D3524*100</f>
        <v>100</v>
      </c>
      <c r="P3524" s="12">
        <f>E3524/L3524</f>
        <v>41.029411764705884</v>
      </c>
      <c r="Q3524" t="str">
        <f>LEFT(N3524,SEARCH("/",N3524,1)-1)</f>
        <v>theater</v>
      </c>
      <c r="R3524" t="str">
        <f>RIGHT(N3524,LEN(N3524)-SEARCH("/",N3524,1))</f>
        <v>plays</v>
      </c>
      <c r="S3524" s="15">
        <f t="shared" si="110"/>
        <v>42234.789884259255</v>
      </c>
      <c r="T3524" s="15">
        <f t="shared" si="111"/>
        <v>42262.420833333337</v>
      </c>
    </row>
    <row r="3525" spans="1:20" ht="45" x14ac:dyDescent="0.25">
      <c r="A3525">
        <v>3523</v>
      </c>
      <c r="B3525" s="3" t="s">
        <v>7135</v>
      </c>
      <c r="C3525" s="3" t="s">
        <v>7136</v>
      </c>
      <c r="D3525" s="12">
        <v>4000</v>
      </c>
      <c r="E3525" s="12">
        <v>4546</v>
      </c>
      <c r="F3525" t="s">
        <v>16</v>
      </c>
      <c r="G3525" t="s">
        <v>24</v>
      </c>
      <c r="H3525" t="s">
        <v>25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1086</v>
      </c>
      <c r="O3525" s="8">
        <f>E3525/D3525*100</f>
        <v>113.65</v>
      </c>
      <c r="P3525" s="12">
        <f>E3525/L3525</f>
        <v>56.825000000000003</v>
      </c>
      <c r="Q3525" t="str">
        <f>LEFT(N3525,SEARCH("/",N3525,1)-1)</f>
        <v>theater</v>
      </c>
      <c r="R3525" t="str">
        <f>RIGHT(N3525,LEN(N3525)-SEARCH("/",N3525,1))</f>
        <v>plays</v>
      </c>
      <c r="S3525" s="15">
        <f t="shared" si="110"/>
        <v>42581.397546296299</v>
      </c>
      <c r="T3525" s="15">
        <f t="shared" si="111"/>
        <v>42638.958333333328</v>
      </c>
    </row>
    <row r="3526" spans="1:20" ht="60" x14ac:dyDescent="0.25">
      <c r="A3526">
        <v>3524</v>
      </c>
      <c r="B3526" s="3" t="s">
        <v>7137</v>
      </c>
      <c r="C3526" s="3" t="s">
        <v>7138</v>
      </c>
      <c r="D3526" s="12">
        <v>10000</v>
      </c>
      <c r="E3526" s="12">
        <v>10156</v>
      </c>
      <c r="F3526" t="s">
        <v>16</v>
      </c>
      <c r="G3526" t="s">
        <v>17</v>
      </c>
      <c r="H3526" t="s">
        <v>18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1086</v>
      </c>
      <c r="O3526" s="8">
        <f>E3526/D3526*100</f>
        <v>101.56</v>
      </c>
      <c r="P3526" s="12">
        <f>E3526/L3526</f>
        <v>137.24324324324326</v>
      </c>
      <c r="Q3526" t="str">
        <f>LEFT(N3526,SEARCH("/",N3526,1)-1)</f>
        <v>theater</v>
      </c>
      <c r="R3526" t="str">
        <f>RIGHT(N3526,LEN(N3526)-SEARCH("/",N3526,1))</f>
        <v>plays</v>
      </c>
      <c r="S3526" s="15">
        <f t="shared" si="110"/>
        <v>41880.76357638889</v>
      </c>
      <c r="T3526" s="15">
        <f t="shared" si="111"/>
        <v>41895.166666666664</v>
      </c>
    </row>
    <row r="3527" spans="1:20" ht="45" x14ac:dyDescent="0.25">
      <c r="A3527">
        <v>3525</v>
      </c>
      <c r="B3527" s="3" t="s">
        <v>7139</v>
      </c>
      <c r="C3527" s="3" t="s">
        <v>7140</v>
      </c>
      <c r="D3527" s="12">
        <v>500</v>
      </c>
      <c r="E3527" s="12">
        <v>530</v>
      </c>
      <c r="F3527" t="s">
        <v>16</v>
      </c>
      <c r="G3527" t="s">
        <v>17</v>
      </c>
      <c r="H3527" t="s">
        <v>18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1086</v>
      </c>
      <c r="O3527" s="8">
        <f>E3527/D3527*100</f>
        <v>106</v>
      </c>
      <c r="P3527" s="12">
        <f>E3527/L3527</f>
        <v>75.714285714285708</v>
      </c>
      <c r="Q3527" t="str">
        <f>LEFT(N3527,SEARCH("/",N3527,1)-1)</f>
        <v>theater</v>
      </c>
      <c r="R3527" t="str">
        <f>RIGHT(N3527,LEN(N3527)-SEARCH("/",N3527,1))</f>
        <v>plays</v>
      </c>
      <c r="S3527" s="15">
        <f t="shared" si="110"/>
        <v>42214.6956712963</v>
      </c>
      <c r="T3527" s="15">
        <f t="shared" si="111"/>
        <v>42225.666666666672</v>
      </c>
    </row>
    <row r="3528" spans="1:20" ht="60" x14ac:dyDescent="0.25">
      <c r="A3528">
        <v>3526</v>
      </c>
      <c r="B3528" s="3" t="s">
        <v>7141</v>
      </c>
      <c r="C3528" s="3" t="s">
        <v>7142</v>
      </c>
      <c r="D3528" s="12">
        <v>3300</v>
      </c>
      <c r="E3528" s="12">
        <v>3366</v>
      </c>
      <c r="F3528" t="s">
        <v>16</v>
      </c>
      <c r="G3528" t="s">
        <v>17</v>
      </c>
      <c r="H3528" t="s">
        <v>18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1086</v>
      </c>
      <c r="O3528" s="8">
        <f>E3528/D3528*100</f>
        <v>102</v>
      </c>
      <c r="P3528" s="12">
        <f>E3528/L3528</f>
        <v>99</v>
      </c>
      <c r="Q3528" t="str">
        <f>LEFT(N3528,SEARCH("/",N3528,1)-1)</f>
        <v>theater</v>
      </c>
      <c r="R3528" t="str">
        <f>RIGHT(N3528,LEN(N3528)-SEARCH("/",N3528,1))</f>
        <v>plays</v>
      </c>
      <c r="S3528" s="15">
        <f t="shared" si="110"/>
        <v>42460.335312499999</v>
      </c>
      <c r="T3528" s="15">
        <f t="shared" si="111"/>
        <v>42488.249305555553</v>
      </c>
    </row>
    <row r="3529" spans="1:20" ht="60" x14ac:dyDescent="0.25">
      <c r="A3529">
        <v>3527</v>
      </c>
      <c r="B3529" s="3" t="s">
        <v>7143</v>
      </c>
      <c r="C3529" s="3" t="s">
        <v>7144</v>
      </c>
      <c r="D3529" s="12">
        <v>6000</v>
      </c>
      <c r="E3529" s="12">
        <v>7015</v>
      </c>
      <c r="F3529" t="s">
        <v>16</v>
      </c>
      <c r="G3529" t="s">
        <v>17</v>
      </c>
      <c r="H3529" t="s">
        <v>18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1086</v>
      </c>
      <c r="O3529" s="8">
        <f>E3529/D3529*100</f>
        <v>116.91666666666667</v>
      </c>
      <c r="P3529" s="12">
        <f>E3529/L3529</f>
        <v>81.569767441860463</v>
      </c>
      <c r="Q3529" t="str">
        <f>LEFT(N3529,SEARCH("/",N3529,1)-1)</f>
        <v>theater</v>
      </c>
      <c r="R3529" t="str">
        <f>RIGHT(N3529,LEN(N3529)-SEARCH("/",N3529,1))</f>
        <v>plays</v>
      </c>
      <c r="S3529" s="15">
        <f t="shared" si="110"/>
        <v>42167.023206018523</v>
      </c>
      <c r="T3529" s="15">
        <f t="shared" si="111"/>
        <v>42196.165972222225</v>
      </c>
    </row>
    <row r="3530" spans="1:20" ht="45" x14ac:dyDescent="0.25">
      <c r="A3530">
        <v>3528</v>
      </c>
      <c r="B3530" s="3" t="s">
        <v>7145</v>
      </c>
      <c r="C3530" s="3" t="s">
        <v>7146</v>
      </c>
      <c r="D3530" s="12">
        <v>1650</v>
      </c>
      <c r="E3530" s="12">
        <v>1669</v>
      </c>
      <c r="F3530" t="s">
        <v>16</v>
      </c>
      <c r="G3530" t="s">
        <v>24</v>
      </c>
      <c r="H3530" t="s">
        <v>25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1086</v>
      </c>
      <c r="O3530" s="8">
        <f>E3530/D3530*100</f>
        <v>101.15151515151514</v>
      </c>
      <c r="P3530" s="12">
        <f>E3530/L3530</f>
        <v>45.108108108108105</v>
      </c>
      <c r="Q3530" t="str">
        <f>LEFT(N3530,SEARCH("/",N3530,1)-1)</f>
        <v>theater</v>
      </c>
      <c r="R3530" t="str">
        <f>RIGHT(N3530,LEN(N3530)-SEARCH("/",N3530,1))</f>
        <v>plays</v>
      </c>
      <c r="S3530" s="15">
        <f t="shared" si="110"/>
        <v>42733.50136574074</v>
      </c>
      <c r="T3530" s="15">
        <f t="shared" si="111"/>
        <v>42753.50136574074</v>
      </c>
    </row>
    <row r="3531" spans="1:20" ht="60" x14ac:dyDescent="0.25">
      <c r="A3531">
        <v>3529</v>
      </c>
      <c r="B3531" s="3" t="s">
        <v>7147</v>
      </c>
      <c r="C3531" s="3" t="s">
        <v>7148</v>
      </c>
      <c r="D3531" s="12">
        <v>500</v>
      </c>
      <c r="E3531" s="12">
        <v>660</v>
      </c>
      <c r="F3531" t="s">
        <v>16</v>
      </c>
      <c r="G3531" t="s">
        <v>17</v>
      </c>
      <c r="H3531" t="s">
        <v>18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1086</v>
      </c>
      <c r="O3531" s="8">
        <f>E3531/D3531*100</f>
        <v>132</v>
      </c>
      <c r="P3531" s="12">
        <f>E3531/L3531</f>
        <v>36.666666666666664</v>
      </c>
      <c r="Q3531" t="str">
        <f>LEFT(N3531,SEARCH("/",N3531,1)-1)</f>
        <v>theater</v>
      </c>
      <c r="R3531" t="str">
        <f>RIGHT(N3531,LEN(N3531)-SEARCH("/",N3531,1))</f>
        <v>plays</v>
      </c>
      <c r="S3531" s="15">
        <f t="shared" si="110"/>
        <v>42177.761782407411</v>
      </c>
      <c r="T3531" s="15">
        <f t="shared" si="111"/>
        <v>42198.041666666672</v>
      </c>
    </row>
    <row r="3532" spans="1:20" ht="60" x14ac:dyDescent="0.25">
      <c r="A3532">
        <v>3530</v>
      </c>
      <c r="B3532" s="3" t="s">
        <v>7149</v>
      </c>
      <c r="C3532" s="3" t="s">
        <v>7150</v>
      </c>
      <c r="D3532" s="12">
        <v>2750</v>
      </c>
      <c r="E3532" s="12">
        <v>2750</v>
      </c>
      <c r="F3532" t="s">
        <v>16</v>
      </c>
      <c r="G3532" t="s">
        <v>24</v>
      </c>
      <c r="H3532" t="s">
        <v>25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1086</v>
      </c>
      <c r="O3532" s="8">
        <f>E3532/D3532*100</f>
        <v>100</v>
      </c>
      <c r="P3532" s="12">
        <f>E3532/L3532</f>
        <v>125</v>
      </c>
      <c r="Q3532" t="str">
        <f>LEFT(N3532,SEARCH("/",N3532,1)-1)</f>
        <v>theater</v>
      </c>
      <c r="R3532" t="str">
        <f>RIGHT(N3532,LEN(N3532)-SEARCH("/",N3532,1))</f>
        <v>plays</v>
      </c>
      <c r="S3532" s="15">
        <f t="shared" si="110"/>
        <v>42442.623344907406</v>
      </c>
      <c r="T3532" s="15">
        <f t="shared" si="111"/>
        <v>42470.833333333328</v>
      </c>
    </row>
    <row r="3533" spans="1:20" x14ac:dyDescent="0.25">
      <c r="A3533">
        <v>3531</v>
      </c>
      <c r="B3533" s="3" t="s">
        <v>7151</v>
      </c>
      <c r="C3533" s="3" t="s">
        <v>7152</v>
      </c>
      <c r="D3533" s="12">
        <v>1000</v>
      </c>
      <c r="E3533" s="12">
        <v>1280</v>
      </c>
      <c r="F3533" t="s">
        <v>16</v>
      </c>
      <c r="G3533" t="s">
        <v>17</v>
      </c>
      <c r="H3533" t="s">
        <v>18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1086</v>
      </c>
      <c r="O3533" s="8">
        <f>E3533/D3533*100</f>
        <v>128</v>
      </c>
      <c r="P3533" s="12">
        <f>E3533/L3533</f>
        <v>49.230769230769234</v>
      </c>
      <c r="Q3533" t="str">
        <f>LEFT(N3533,SEARCH("/",N3533,1)-1)</f>
        <v>theater</v>
      </c>
      <c r="R3533" t="str">
        <f>RIGHT(N3533,LEN(N3533)-SEARCH("/",N3533,1))</f>
        <v>plays</v>
      </c>
      <c r="S3533" s="15">
        <f t="shared" si="110"/>
        <v>42521.654328703706</v>
      </c>
      <c r="T3533" s="15">
        <f t="shared" si="111"/>
        <v>42551.654328703706</v>
      </c>
    </row>
    <row r="3534" spans="1:20" ht="60" x14ac:dyDescent="0.25">
      <c r="A3534">
        <v>3532</v>
      </c>
      <c r="B3534" s="3" t="s">
        <v>7153</v>
      </c>
      <c r="C3534" s="3" t="s">
        <v>7154</v>
      </c>
      <c r="D3534" s="12">
        <v>960</v>
      </c>
      <c r="E3534" s="12">
        <v>1142</v>
      </c>
      <c r="F3534" t="s">
        <v>16</v>
      </c>
      <c r="G3534" t="s">
        <v>17</v>
      </c>
      <c r="H3534" t="s">
        <v>18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1086</v>
      </c>
      <c r="O3534" s="8">
        <f>E3534/D3534*100</f>
        <v>118.95833333333334</v>
      </c>
      <c r="P3534" s="12">
        <f>E3534/L3534</f>
        <v>42.296296296296298</v>
      </c>
      <c r="Q3534" t="str">
        <f>LEFT(N3534,SEARCH("/",N3534,1)-1)</f>
        <v>theater</v>
      </c>
      <c r="R3534" t="str">
        <f>RIGHT(N3534,LEN(N3534)-SEARCH("/",N3534,1))</f>
        <v>plays</v>
      </c>
      <c r="S3534" s="15">
        <f t="shared" si="110"/>
        <v>41884.599849537037</v>
      </c>
      <c r="T3534" s="15">
        <f t="shared" si="111"/>
        <v>41900.165972222225</v>
      </c>
    </row>
    <row r="3535" spans="1:20" ht="60" x14ac:dyDescent="0.25">
      <c r="A3535">
        <v>3533</v>
      </c>
      <c r="B3535" s="3" t="s">
        <v>7155</v>
      </c>
      <c r="C3535" s="3" t="s">
        <v>7156</v>
      </c>
      <c r="D3535" s="12">
        <v>500</v>
      </c>
      <c r="E3535" s="12">
        <v>631</v>
      </c>
      <c r="F3535" t="s">
        <v>16</v>
      </c>
      <c r="G3535" t="s">
        <v>17</v>
      </c>
      <c r="H3535" t="s">
        <v>18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1086</v>
      </c>
      <c r="O3535" s="8">
        <f>E3535/D3535*100</f>
        <v>126.2</v>
      </c>
      <c r="P3535" s="12">
        <f>E3535/L3535</f>
        <v>78.875</v>
      </c>
      <c r="Q3535" t="str">
        <f>LEFT(N3535,SEARCH("/",N3535,1)-1)</f>
        <v>theater</v>
      </c>
      <c r="R3535" t="str">
        <f>RIGHT(N3535,LEN(N3535)-SEARCH("/",N3535,1))</f>
        <v>plays</v>
      </c>
      <c r="S3535" s="15">
        <f t="shared" si="110"/>
        <v>42289.761192129634</v>
      </c>
      <c r="T3535" s="15">
        <f t="shared" si="111"/>
        <v>42319.802858796291</v>
      </c>
    </row>
    <row r="3536" spans="1:20" ht="45" x14ac:dyDescent="0.25">
      <c r="A3536">
        <v>3534</v>
      </c>
      <c r="B3536" s="3" t="s">
        <v>7157</v>
      </c>
      <c r="C3536" s="3" t="s">
        <v>7158</v>
      </c>
      <c r="D3536" s="12">
        <v>5000</v>
      </c>
      <c r="E3536" s="12">
        <v>7810</v>
      </c>
      <c r="F3536" t="s">
        <v>16</v>
      </c>
      <c r="G3536" t="s">
        <v>17</v>
      </c>
      <c r="H3536" t="s">
        <v>18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1086</v>
      </c>
      <c r="O3536" s="8">
        <f>E3536/D3536*100</f>
        <v>156.20000000000002</v>
      </c>
      <c r="P3536" s="12">
        <f>E3536/L3536</f>
        <v>38.284313725490193</v>
      </c>
      <c r="Q3536" t="str">
        <f>LEFT(N3536,SEARCH("/",N3536,1)-1)</f>
        <v>theater</v>
      </c>
      <c r="R3536" t="str">
        <f>RIGHT(N3536,LEN(N3536)-SEARCH("/",N3536,1))</f>
        <v>plays</v>
      </c>
      <c r="S3536" s="15">
        <f t="shared" si="110"/>
        <v>42243.6252662037</v>
      </c>
      <c r="T3536" s="15">
        <f t="shared" si="111"/>
        <v>42278.6252662037</v>
      </c>
    </row>
    <row r="3537" spans="1:20" ht="45" x14ac:dyDescent="0.25">
      <c r="A3537">
        <v>3535</v>
      </c>
      <c r="B3537" s="3" t="s">
        <v>7159</v>
      </c>
      <c r="C3537" s="3" t="s">
        <v>7160</v>
      </c>
      <c r="D3537" s="12">
        <v>2000</v>
      </c>
      <c r="E3537" s="12">
        <v>2063</v>
      </c>
      <c r="F3537" t="s">
        <v>16</v>
      </c>
      <c r="G3537" t="s">
        <v>24</v>
      </c>
      <c r="H3537" t="s">
        <v>25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1086</v>
      </c>
      <c r="O3537" s="8">
        <f>E3537/D3537*100</f>
        <v>103.15</v>
      </c>
      <c r="P3537" s="12">
        <f>E3537/L3537</f>
        <v>44.847826086956523</v>
      </c>
      <c r="Q3537" t="str">
        <f>LEFT(N3537,SEARCH("/",N3537,1)-1)</f>
        <v>theater</v>
      </c>
      <c r="R3537" t="str">
        <f>RIGHT(N3537,LEN(N3537)-SEARCH("/",N3537,1))</f>
        <v>plays</v>
      </c>
      <c r="S3537" s="15">
        <f t="shared" si="110"/>
        <v>42248.640162037031</v>
      </c>
      <c r="T3537" s="15">
        <f t="shared" si="111"/>
        <v>42279.75</v>
      </c>
    </row>
    <row r="3538" spans="1:20" ht="60" x14ac:dyDescent="0.25">
      <c r="A3538">
        <v>3536</v>
      </c>
      <c r="B3538" s="3" t="s">
        <v>7161</v>
      </c>
      <c r="C3538" s="3" t="s">
        <v>7162</v>
      </c>
      <c r="D3538" s="12">
        <v>150</v>
      </c>
      <c r="E3538" s="12">
        <v>230</v>
      </c>
      <c r="F3538" t="s">
        <v>16</v>
      </c>
      <c r="G3538" t="s">
        <v>24</v>
      </c>
      <c r="H3538" t="s">
        <v>25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1086</v>
      </c>
      <c r="O3538" s="8">
        <f>E3538/D3538*100</f>
        <v>153.33333333333334</v>
      </c>
      <c r="P3538" s="12">
        <f>E3538/L3538</f>
        <v>13.529411764705882</v>
      </c>
      <c r="Q3538" t="str">
        <f>LEFT(N3538,SEARCH("/",N3538,1)-1)</f>
        <v>theater</v>
      </c>
      <c r="R3538" t="str">
        <f>RIGHT(N3538,LEN(N3538)-SEARCH("/",N3538,1))</f>
        <v>plays</v>
      </c>
      <c r="S3538" s="15">
        <f t="shared" si="110"/>
        <v>42328.727141203708</v>
      </c>
      <c r="T3538" s="15">
        <f t="shared" si="111"/>
        <v>42358.499305555553</v>
      </c>
    </row>
    <row r="3539" spans="1:20" ht="60" x14ac:dyDescent="0.25">
      <c r="A3539">
        <v>3537</v>
      </c>
      <c r="B3539" s="3" t="s">
        <v>7163</v>
      </c>
      <c r="C3539" s="3" t="s">
        <v>7164</v>
      </c>
      <c r="D3539" s="12">
        <v>675</v>
      </c>
      <c r="E3539" s="12">
        <v>1218</v>
      </c>
      <c r="F3539" t="s">
        <v>16</v>
      </c>
      <c r="G3539" t="s">
        <v>159</v>
      </c>
      <c r="H3539" t="s">
        <v>160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1086</v>
      </c>
      <c r="O3539" s="8">
        <f>E3539/D3539*100</f>
        <v>180.44444444444446</v>
      </c>
      <c r="P3539" s="12">
        <f>E3539/L3539</f>
        <v>43.5</v>
      </c>
      <c r="Q3539" t="str">
        <f>LEFT(N3539,SEARCH("/",N3539,1)-1)</f>
        <v>theater</v>
      </c>
      <c r="R3539" t="str">
        <f>RIGHT(N3539,LEN(N3539)-SEARCH("/",N3539,1))</f>
        <v>plays</v>
      </c>
      <c r="S3539" s="15">
        <f t="shared" si="110"/>
        <v>41923.354351851849</v>
      </c>
      <c r="T3539" s="15">
        <f t="shared" si="111"/>
        <v>41960.332638888889</v>
      </c>
    </row>
    <row r="3540" spans="1:20" ht="60" x14ac:dyDescent="0.25">
      <c r="A3540">
        <v>3538</v>
      </c>
      <c r="B3540" s="3" t="s">
        <v>7165</v>
      </c>
      <c r="C3540" s="3" t="s">
        <v>7166</v>
      </c>
      <c r="D3540" s="12">
        <v>2000</v>
      </c>
      <c r="E3540" s="12">
        <v>2569</v>
      </c>
      <c r="F3540" t="s">
        <v>16</v>
      </c>
      <c r="G3540" t="s">
        <v>24</v>
      </c>
      <c r="H3540" t="s">
        <v>25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1086</v>
      </c>
      <c r="O3540" s="8">
        <f>E3540/D3540*100</f>
        <v>128.44999999999999</v>
      </c>
      <c r="P3540" s="12">
        <f>E3540/L3540</f>
        <v>30.951807228915662</v>
      </c>
      <c r="Q3540" t="str">
        <f>LEFT(N3540,SEARCH("/",N3540,1)-1)</f>
        <v>theater</v>
      </c>
      <c r="R3540" t="str">
        <f>RIGHT(N3540,LEN(N3540)-SEARCH("/",N3540,1))</f>
        <v>plays</v>
      </c>
      <c r="S3540" s="15">
        <f t="shared" si="110"/>
        <v>42571.420601851853</v>
      </c>
      <c r="T3540" s="15">
        <f t="shared" si="111"/>
        <v>42599.420601851853</v>
      </c>
    </row>
    <row r="3541" spans="1:20" ht="60" x14ac:dyDescent="0.25">
      <c r="A3541">
        <v>3539</v>
      </c>
      <c r="B3541" s="3" t="s">
        <v>7167</v>
      </c>
      <c r="C3541" s="3" t="s">
        <v>7168</v>
      </c>
      <c r="D3541" s="12">
        <v>600</v>
      </c>
      <c r="E3541" s="12">
        <v>718</v>
      </c>
      <c r="F3541" t="s">
        <v>16</v>
      </c>
      <c r="G3541" t="s">
        <v>17</v>
      </c>
      <c r="H3541" t="s">
        <v>18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1086</v>
      </c>
      <c r="O3541" s="8">
        <f>E3541/D3541*100</f>
        <v>119.66666666666667</v>
      </c>
      <c r="P3541" s="12">
        <f>E3541/L3541</f>
        <v>55.230769230769234</v>
      </c>
      <c r="Q3541" t="str">
        <f>LEFT(N3541,SEARCH("/",N3541,1)-1)</f>
        <v>theater</v>
      </c>
      <c r="R3541" t="str">
        <f>RIGHT(N3541,LEN(N3541)-SEARCH("/",N3541,1))</f>
        <v>plays</v>
      </c>
      <c r="S3541" s="15">
        <f t="shared" si="110"/>
        <v>42600.756041666667</v>
      </c>
      <c r="T3541" s="15">
        <f t="shared" si="111"/>
        <v>42621.756041666667</v>
      </c>
    </row>
    <row r="3542" spans="1:20" ht="60" x14ac:dyDescent="0.25">
      <c r="A3542">
        <v>3540</v>
      </c>
      <c r="B3542" s="3" t="s">
        <v>7169</v>
      </c>
      <c r="C3542" s="3" t="s">
        <v>7170</v>
      </c>
      <c r="D3542" s="12">
        <v>300</v>
      </c>
      <c r="E3542" s="12">
        <v>369</v>
      </c>
      <c r="F3542" t="s">
        <v>16</v>
      </c>
      <c r="G3542" t="s">
        <v>24</v>
      </c>
      <c r="H3542" t="s">
        <v>25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1086</v>
      </c>
      <c r="O3542" s="8">
        <f>E3542/D3542*100</f>
        <v>123</v>
      </c>
      <c r="P3542" s="12">
        <f>E3542/L3542</f>
        <v>46.125</v>
      </c>
      <c r="Q3542" t="str">
        <f>LEFT(N3542,SEARCH("/",N3542,1)-1)</f>
        <v>theater</v>
      </c>
      <c r="R3542" t="str">
        <f>RIGHT(N3542,LEN(N3542)-SEARCH("/",N3542,1))</f>
        <v>plays</v>
      </c>
      <c r="S3542" s="15">
        <f t="shared" si="110"/>
        <v>42517.003368055557</v>
      </c>
      <c r="T3542" s="15">
        <f t="shared" si="111"/>
        <v>42547.003368055557</v>
      </c>
    </row>
    <row r="3543" spans="1:20" ht="60" x14ac:dyDescent="0.25">
      <c r="A3543">
        <v>3541</v>
      </c>
      <c r="B3543" s="3" t="s">
        <v>7171</v>
      </c>
      <c r="C3543" s="3" t="s">
        <v>7172</v>
      </c>
      <c r="D3543" s="12">
        <v>1200</v>
      </c>
      <c r="E3543" s="12">
        <v>1260</v>
      </c>
      <c r="F3543" t="s">
        <v>16</v>
      </c>
      <c r="G3543" t="s">
        <v>24</v>
      </c>
      <c r="H3543" t="s">
        <v>25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1086</v>
      </c>
      <c r="O3543" s="8">
        <f>E3543/D3543*100</f>
        <v>105</v>
      </c>
      <c r="P3543" s="12">
        <f>E3543/L3543</f>
        <v>39.375</v>
      </c>
      <c r="Q3543" t="str">
        <f>LEFT(N3543,SEARCH("/",N3543,1)-1)</f>
        <v>theater</v>
      </c>
      <c r="R3543" t="str">
        <f>RIGHT(N3543,LEN(N3543)-SEARCH("/",N3543,1))</f>
        <v>plays</v>
      </c>
      <c r="S3543" s="15">
        <f t="shared" si="110"/>
        <v>42222.730034722219</v>
      </c>
      <c r="T3543" s="15">
        <f t="shared" si="111"/>
        <v>42247.730034722219</v>
      </c>
    </row>
    <row r="3544" spans="1:20" ht="60" x14ac:dyDescent="0.25">
      <c r="A3544">
        <v>3542</v>
      </c>
      <c r="B3544" s="3" t="s">
        <v>7173</v>
      </c>
      <c r="C3544" s="3" t="s">
        <v>7174</v>
      </c>
      <c r="D3544" s="12">
        <v>5500</v>
      </c>
      <c r="E3544" s="12">
        <v>5623</v>
      </c>
      <c r="F3544" t="s">
        <v>16</v>
      </c>
      <c r="G3544" t="s">
        <v>17</v>
      </c>
      <c r="H3544" t="s">
        <v>18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1086</v>
      </c>
      <c r="O3544" s="8">
        <f>E3544/D3544*100</f>
        <v>102.23636363636363</v>
      </c>
      <c r="P3544" s="12">
        <f>E3544/L3544</f>
        <v>66.152941176470591</v>
      </c>
      <c r="Q3544" t="str">
        <f>LEFT(N3544,SEARCH("/",N3544,1)-1)</f>
        <v>theater</v>
      </c>
      <c r="R3544" t="str">
        <f>RIGHT(N3544,LEN(N3544)-SEARCH("/",N3544,1))</f>
        <v>plays</v>
      </c>
      <c r="S3544" s="15">
        <f t="shared" si="110"/>
        <v>41829.599791666667</v>
      </c>
      <c r="T3544" s="15">
        <f t="shared" si="111"/>
        <v>41889.599791666667</v>
      </c>
    </row>
    <row r="3545" spans="1:20" ht="45" x14ac:dyDescent="0.25">
      <c r="A3545">
        <v>3543</v>
      </c>
      <c r="B3545" s="3" t="s">
        <v>7175</v>
      </c>
      <c r="C3545" s="3" t="s">
        <v>7176</v>
      </c>
      <c r="D3545" s="12">
        <v>1500</v>
      </c>
      <c r="E3545" s="12">
        <v>1570</v>
      </c>
      <c r="F3545" t="s">
        <v>16</v>
      </c>
      <c r="G3545" t="s">
        <v>502</v>
      </c>
      <c r="H3545" t="s">
        <v>55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1086</v>
      </c>
      <c r="O3545" s="8">
        <f>E3545/D3545*100</f>
        <v>104.66666666666666</v>
      </c>
      <c r="P3545" s="12">
        <f>E3545/L3545</f>
        <v>54.137931034482762</v>
      </c>
      <c r="Q3545" t="str">
        <f>LEFT(N3545,SEARCH("/",N3545,1)-1)</f>
        <v>theater</v>
      </c>
      <c r="R3545" t="str">
        <f>RIGHT(N3545,LEN(N3545)-SEARCH("/",N3545,1))</f>
        <v>plays</v>
      </c>
      <c r="S3545" s="15">
        <f t="shared" si="110"/>
        <v>42150.755312499998</v>
      </c>
      <c r="T3545" s="15">
        <f t="shared" si="111"/>
        <v>42180.755312499998</v>
      </c>
    </row>
    <row r="3546" spans="1:20" ht="45" x14ac:dyDescent="0.25">
      <c r="A3546">
        <v>3544</v>
      </c>
      <c r="B3546" s="3" t="s">
        <v>7177</v>
      </c>
      <c r="C3546" s="3" t="s">
        <v>7178</v>
      </c>
      <c r="D3546" s="12">
        <v>2500</v>
      </c>
      <c r="E3546" s="12">
        <v>2500</v>
      </c>
      <c r="F3546" t="s">
        <v>16</v>
      </c>
      <c r="G3546" t="s">
        <v>17</v>
      </c>
      <c r="H3546" t="s">
        <v>18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1086</v>
      </c>
      <c r="O3546" s="8">
        <f>E3546/D3546*100</f>
        <v>100</v>
      </c>
      <c r="P3546" s="12">
        <f>E3546/L3546</f>
        <v>104.16666666666667</v>
      </c>
      <c r="Q3546" t="str">
        <f>LEFT(N3546,SEARCH("/",N3546,1)-1)</f>
        <v>theater</v>
      </c>
      <c r="R3546" t="str">
        <f>RIGHT(N3546,LEN(N3546)-SEARCH("/",N3546,1))</f>
        <v>plays</v>
      </c>
      <c r="S3546" s="15">
        <f t="shared" si="110"/>
        <v>42040.831678240742</v>
      </c>
      <c r="T3546" s="15">
        <f t="shared" si="111"/>
        <v>42070.831678240742</v>
      </c>
    </row>
    <row r="3547" spans="1:20" ht="60" x14ac:dyDescent="0.25">
      <c r="A3547">
        <v>3545</v>
      </c>
      <c r="B3547" s="3" t="s">
        <v>7179</v>
      </c>
      <c r="C3547" s="3" t="s">
        <v>7180</v>
      </c>
      <c r="D3547" s="12">
        <v>250</v>
      </c>
      <c r="E3547" s="12">
        <v>251</v>
      </c>
      <c r="F3547" t="s">
        <v>16</v>
      </c>
      <c r="G3547" t="s">
        <v>17</v>
      </c>
      <c r="H3547" t="s">
        <v>18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1086</v>
      </c>
      <c r="O3547" s="8">
        <f>E3547/D3547*100</f>
        <v>100.4</v>
      </c>
      <c r="P3547" s="12">
        <f>E3547/L3547</f>
        <v>31.375</v>
      </c>
      <c r="Q3547" t="str">
        <f>LEFT(N3547,SEARCH("/",N3547,1)-1)</f>
        <v>theater</v>
      </c>
      <c r="R3547" t="str">
        <f>RIGHT(N3547,LEN(N3547)-SEARCH("/",N3547,1))</f>
        <v>plays</v>
      </c>
      <c r="S3547" s="15">
        <f t="shared" si="110"/>
        <v>42075.807395833333</v>
      </c>
      <c r="T3547" s="15">
        <f t="shared" si="111"/>
        <v>42105.807395833333</v>
      </c>
    </row>
    <row r="3548" spans="1:20" ht="60" x14ac:dyDescent="0.25">
      <c r="A3548">
        <v>3546</v>
      </c>
      <c r="B3548" s="3" t="s">
        <v>7181</v>
      </c>
      <c r="C3548" s="3" t="s">
        <v>7182</v>
      </c>
      <c r="D3548" s="12">
        <v>1100</v>
      </c>
      <c r="E3548" s="12">
        <v>1125</v>
      </c>
      <c r="F3548" t="s">
        <v>16</v>
      </c>
      <c r="G3548" t="s">
        <v>17</v>
      </c>
      <c r="H3548" t="s">
        <v>18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1086</v>
      </c>
      <c r="O3548" s="8">
        <f>E3548/D3548*100</f>
        <v>102.27272727272727</v>
      </c>
      <c r="P3548" s="12">
        <f>E3548/L3548</f>
        <v>59.210526315789473</v>
      </c>
      <c r="Q3548" t="str">
        <f>LEFT(N3548,SEARCH("/",N3548,1)-1)</f>
        <v>theater</v>
      </c>
      <c r="R3548" t="str">
        <f>RIGHT(N3548,LEN(N3548)-SEARCH("/",N3548,1))</f>
        <v>plays</v>
      </c>
      <c r="S3548" s="15">
        <f t="shared" si="110"/>
        <v>42073.660694444443</v>
      </c>
      <c r="T3548" s="15">
        <f t="shared" si="111"/>
        <v>42095.165972222225</v>
      </c>
    </row>
    <row r="3549" spans="1:20" ht="45" x14ac:dyDescent="0.25">
      <c r="A3549">
        <v>3547</v>
      </c>
      <c r="B3549" s="3" t="s">
        <v>7183</v>
      </c>
      <c r="C3549" s="3" t="s">
        <v>7184</v>
      </c>
      <c r="D3549" s="12">
        <v>35000</v>
      </c>
      <c r="E3549" s="12">
        <v>40043.25</v>
      </c>
      <c r="F3549" t="s">
        <v>16</v>
      </c>
      <c r="G3549" t="s">
        <v>17</v>
      </c>
      <c r="H3549" t="s">
        <v>18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1086</v>
      </c>
      <c r="O3549" s="8">
        <f>E3549/D3549*100</f>
        <v>114.40928571428573</v>
      </c>
      <c r="P3549" s="12">
        <f>E3549/L3549</f>
        <v>119.17633928571429</v>
      </c>
      <c r="Q3549" t="str">
        <f>LEFT(N3549,SEARCH("/",N3549,1)-1)</f>
        <v>theater</v>
      </c>
      <c r="R3549" t="str">
        <f>RIGHT(N3549,LEN(N3549)-SEARCH("/",N3549,1))</f>
        <v>plays</v>
      </c>
      <c r="S3549" s="15">
        <f t="shared" si="110"/>
        <v>42480.078715277778</v>
      </c>
      <c r="T3549" s="15">
        <f t="shared" si="111"/>
        <v>42504.165972222225</v>
      </c>
    </row>
    <row r="3550" spans="1:20" ht="45" x14ac:dyDescent="0.25">
      <c r="A3550">
        <v>3548</v>
      </c>
      <c r="B3550" s="3" t="s">
        <v>7185</v>
      </c>
      <c r="C3550" s="3" t="s">
        <v>7186</v>
      </c>
      <c r="D3550" s="12">
        <v>2100</v>
      </c>
      <c r="E3550" s="12">
        <v>2140</v>
      </c>
      <c r="F3550" t="s">
        <v>16</v>
      </c>
      <c r="G3550" t="s">
        <v>17</v>
      </c>
      <c r="H3550" t="s">
        <v>18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1086</v>
      </c>
      <c r="O3550" s="8">
        <f>E3550/D3550*100</f>
        <v>101.9047619047619</v>
      </c>
      <c r="P3550" s="12">
        <f>E3550/L3550</f>
        <v>164.61538461538461</v>
      </c>
      <c r="Q3550" t="str">
        <f>LEFT(N3550,SEARCH("/",N3550,1)-1)</f>
        <v>theater</v>
      </c>
      <c r="R3550" t="str">
        <f>RIGHT(N3550,LEN(N3550)-SEARCH("/",N3550,1))</f>
        <v>plays</v>
      </c>
      <c r="S3550" s="15">
        <f t="shared" si="110"/>
        <v>42411.942291666666</v>
      </c>
      <c r="T3550" s="15">
        <f t="shared" si="111"/>
        <v>42434.041666666672</v>
      </c>
    </row>
    <row r="3551" spans="1:20" ht="60" x14ac:dyDescent="0.25">
      <c r="A3551">
        <v>3549</v>
      </c>
      <c r="B3551" s="3" t="s">
        <v>7187</v>
      </c>
      <c r="C3551" s="3" t="s">
        <v>7188</v>
      </c>
      <c r="D3551" s="12">
        <v>1000</v>
      </c>
      <c r="E3551" s="12">
        <v>1020</v>
      </c>
      <c r="F3551" t="s">
        <v>16</v>
      </c>
      <c r="G3551" t="s">
        <v>24</v>
      </c>
      <c r="H3551" t="s">
        <v>25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1086</v>
      </c>
      <c r="O3551" s="8">
        <f>E3551/D3551*100</f>
        <v>102</v>
      </c>
      <c r="P3551" s="12">
        <f>E3551/L3551</f>
        <v>24.285714285714285</v>
      </c>
      <c r="Q3551" t="str">
        <f>LEFT(N3551,SEARCH("/",N3551,1)-1)</f>
        <v>theater</v>
      </c>
      <c r="R3551" t="str">
        <f>RIGHT(N3551,LEN(N3551)-SEARCH("/",N3551,1))</f>
        <v>plays</v>
      </c>
      <c r="S3551" s="15">
        <f t="shared" si="110"/>
        <v>42223.394363425927</v>
      </c>
      <c r="T3551" s="15">
        <f t="shared" si="111"/>
        <v>42251.394363425927</v>
      </c>
    </row>
    <row r="3552" spans="1:20" ht="60" x14ac:dyDescent="0.25">
      <c r="A3552">
        <v>3550</v>
      </c>
      <c r="B3552" s="3" t="s">
        <v>7189</v>
      </c>
      <c r="C3552" s="3" t="s">
        <v>7190</v>
      </c>
      <c r="D3552" s="12">
        <v>2500</v>
      </c>
      <c r="E3552" s="12">
        <v>2620</v>
      </c>
      <c r="F3552" t="s">
        <v>16</v>
      </c>
      <c r="G3552" t="s">
        <v>24</v>
      </c>
      <c r="H3552" t="s">
        <v>25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1086</v>
      </c>
      <c r="O3552" s="8">
        <f>E3552/D3552*100</f>
        <v>104.80000000000001</v>
      </c>
      <c r="P3552" s="12">
        <f>E3552/L3552</f>
        <v>40.9375</v>
      </c>
      <c r="Q3552" t="str">
        <f>LEFT(N3552,SEARCH("/",N3552,1)-1)</f>
        <v>theater</v>
      </c>
      <c r="R3552" t="str">
        <f>RIGHT(N3552,LEN(N3552)-SEARCH("/",N3552,1))</f>
        <v>plays</v>
      </c>
      <c r="S3552" s="15">
        <f t="shared" si="110"/>
        <v>42462.893495370372</v>
      </c>
      <c r="T3552" s="15">
        <f t="shared" si="111"/>
        <v>42492.893495370372</v>
      </c>
    </row>
    <row r="3553" spans="1:20" ht="60" x14ac:dyDescent="0.25">
      <c r="A3553">
        <v>3551</v>
      </c>
      <c r="B3553" s="3" t="s">
        <v>7191</v>
      </c>
      <c r="C3553" s="3" t="s">
        <v>7192</v>
      </c>
      <c r="D3553" s="12">
        <v>1500</v>
      </c>
      <c r="E3553" s="12">
        <v>1527.5</v>
      </c>
      <c r="F3553" t="s">
        <v>16</v>
      </c>
      <c r="G3553" t="s">
        <v>17</v>
      </c>
      <c r="H3553" t="s">
        <v>18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1086</v>
      </c>
      <c r="O3553" s="8">
        <f>E3553/D3553*100</f>
        <v>101.83333333333333</v>
      </c>
      <c r="P3553" s="12">
        <f>E3553/L3553</f>
        <v>61.1</v>
      </c>
      <c r="Q3553" t="str">
        <f>LEFT(N3553,SEARCH("/",N3553,1)-1)</f>
        <v>theater</v>
      </c>
      <c r="R3553" t="str">
        <f>RIGHT(N3553,LEN(N3553)-SEARCH("/",N3553,1))</f>
        <v>plays</v>
      </c>
      <c r="S3553" s="15">
        <f t="shared" si="110"/>
        <v>41753.515856481477</v>
      </c>
      <c r="T3553" s="15">
        <f t="shared" si="111"/>
        <v>41781.921527777777</v>
      </c>
    </row>
    <row r="3554" spans="1:20" ht="60" x14ac:dyDescent="0.25">
      <c r="A3554">
        <v>3552</v>
      </c>
      <c r="B3554" s="3" t="s">
        <v>7193</v>
      </c>
      <c r="C3554" s="3" t="s">
        <v>7194</v>
      </c>
      <c r="D3554" s="12">
        <v>773</v>
      </c>
      <c r="E3554" s="12">
        <v>773</v>
      </c>
      <c r="F3554" t="s">
        <v>16</v>
      </c>
      <c r="G3554" t="s">
        <v>24</v>
      </c>
      <c r="H3554" t="s">
        <v>25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1086</v>
      </c>
      <c r="O3554" s="8">
        <f>E3554/D3554*100</f>
        <v>100</v>
      </c>
      <c r="P3554" s="12">
        <f>E3554/L3554</f>
        <v>38.65</v>
      </c>
      <c r="Q3554" t="str">
        <f>LEFT(N3554,SEARCH("/",N3554,1)-1)</f>
        <v>theater</v>
      </c>
      <c r="R3554" t="str">
        <f>RIGHT(N3554,LEN(N3554)-SEARCH("/",N3554,1))</f>
        <v>plays</v>
      </c>
      <c r="S3554" s="15">
        <f t="shared" si="110"/>
        <v>41788.587083333332</v>
      </c>
      <c r="T3554" s="15">
        <f t="shared" si="111"/>
        <v>41818.587083333332</v>
      </c>
    </row>
    <row r="3555" spans="1:20" ht="60" x14ac:dyDescent="0.25">
      <c r="A3555">
        <v>3553</v>
      </c>
      <c r="B3555" s="3" t="s">
        <v>7195</v>
      </c>
      <c r="C3555" s="3" t="s">
        <v>7196</v>
      </c>
      <c r="D3555" s="12">
        <v>5500</v>
      </c>
      <c r="E3555" s="12">
        <v>5845</v>
      </c>
      <c r="F3555" t="s">
        <v>16</v>
      </c>
      <c r="G3555" t="s">
        <v>17</v>
      </c>
      <c r="H3555" t="s">
        <v>18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1086</v>
      </c>
      <c r="O3555" s="8">
        <f>E3555/D3555*100</f>
        <v>106.27272727272728</v>
      </c>
      <c r="P3555" s="12">
        <f>E3555/L3555</f>
        <v>56.20192307692308</v>
      </c>
      <c r="Q3555" t="str">
        <f>LEFT(N3555,SEARCH("/",N3555,1)-1)</f>
        <v>theater</v>
      </c>
      <c r="R3555" t="str">
        <f>RIGHT(N3555,LEN(N3555)-SEARCH("/",N3555,1))</f>
        <v>plays</v>
      </c>
      <c r="S3555" s="15">
        <f t="shared" si="110"/>
        <v>42196.028703703705</v>
      </c>
      <c r="T3555" s="15">
        <f t="shared" si="111"/>
        <v>42228</v>
      </c>
    </row>
    <row r="3556" spans="1:20" ht="45" x14ac:dyDescent="0.25">
      <c r="A3556">
        <v>3554</v>
      </c>
      <c r="B3556" s="3" t="s">
        <v>7197</v>
      </c>
      <c r="C3556" s="3" t="s">
        <v>7198</v>
      </c>
      <c r="D3556" s="12">
        <v>5000</v>
      </c>
      <c r="E3556" s="12">
        <v>5671.11</v>
      </c>
      <c r="F3556" t="s">
        <v>16</v>
      </c>
      <c r="G3556" t="s">
        <v>17</v>
      </c>
      <c r="H3556" t="s">
        <v>18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1086</v>
      </c>
      <c r="O3556" s="8">
        <f>E3556/D3556*100</f>
        <v>113.42219999999999</v>
      </c>
      <c r="P3556" s="12">
        <f>E3556/L3556</f>
        <v>107.00207547169811</v>
      </c>
      <c r="Q3556" t="str">
        <f>LEFT(N3556,SEARCH("/",N3556,1)-1)</f>
        <v>theater</v>
      </c>
      <c r="R3556" t="str">
        <f>RIGHT(N3556,LEN(N3556)-SEARCH("/",N3556,1))</f>
        <v>plays</v>
      </c>
      <c r="S3556" s="15">
        <f t="shared" si="110"/>
        <v>42016.050451388888</v>
      </c>
      <c r="T3556" s="15">
        <f t="shared" si="111"/>
        <v>42046.708333333328</v>
      </c>
    </row>
    <row r="3557" spans="1:20" ht="60" x14ac:dyDescent="0.25">
      <c r="A3557">
        <v>3555</v>
      </c>
      <c r="B3557" s="3" t="s">
        <v>7199</v>
      </c>
      <c r="C3557" s="3" t="s">
        <v>7200</v>
      </c>
      <c r="D3557" s="12">
        <v>2400</v>
      </c>
      <c r="E3557" s="12">
        <v>2400</v>
      </c>
      <c r="F3557" t="s">
        <v>16</v>
      </c>
      <c r="G3557" t="s">
        <v>1224</v>
      </c>
      <c r="H3557" t="s">
        <v>55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1086</v>
      </c>
      <c r="O3557" s="8">
        <f>E3557/D3557*100</f>
        <v>100</v>
      </c>
      <c r="P3557" s="12">
        <f>E3557/L3557</f>
        <v>171.42857142857142</v>
      </c>
      <c r="Q3557" t="str">
        <f>LEFT(N3557,SEARCH("/",N3557,1)-1)</f>
        <v>theater</v>
      </c>
      <c r="R3557" t="str">
        <f>RIGHT(N3557,LEN(N3557)-SEARCH("/",N3557,1))</f>
        <v>plays</v>
      </c>
      <c r="S3557" s="15">
        <f t="shared" si="110"/>
        <v>42661.442060185189</v>
      </c>
      <c r="T3557" s="15">
        <f t="shared" si="111"/>
        <v>42691.483726851846</v>
      </c>
    </row>
    <row r="3558" spans="1:20" ht="60" x14ac:dyDescent="0.25">
      <c r="A3558">
        <v>3556</v>
      </c>
      <c r="B3558" s="3" t="s">
        <v>7201</v>
      </c>
      <c r="C3558" s="3" t="s">
        <v>7202</v>
      </c>
      <c r="D3558" s="12">
        <v>2200</v>
      </c>
      <c r="E3558" s="12">
        <v>2210</v>
      </c>
      <c r="F3558" t="s">
        <v>16</v>
      </c>
      <c r="G3558" t="s">
        <v>24</v>
      </c>
      <c r="H3558" t="s">
        <v>25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1086</v>
      </c>
      <c r="O3558" s="8">
        <f>E3558/D3558*100</f>
        <v>100.45454545454547</v>
      </c>
      <c r="P3558" s="12">
        <f>E3558/L3558</f>
        <v>110.5</v>
      </c>
      <c r="Q3558" t="str">
        <f>LEFT(N3558,SEARCH("/",N3558,1)-1)</f>
        <v>theater</v>
      </c>
      <c r="R3558" t="str">
        <f>RIGHT(N3558,LEN(N3558)-SEARCH("/",N3558,1))</f>
        <v>plays</v>
      </c>
      <c r="S3558" s="15">
        <f t="shared" si="110"/>
        <v>41808.649583333332</v>
      </c>
      <c r="T3558" s="15">
        <f t="shared" si="111"/>
        <v>41868.649583333332</v>
      </c>
    </row>
    <row r="3559" spans="1:20" ht="60" x14ac:dyDescent="0.25">
      <c r="A3559">
        <v>3557</v>
      </c>
      <c r="B3559" s="3" t="s">
        <v>7203</v>
      </c>
      <c r="C3559" s="3" t="s">
        <v>7204</v>
      </c>
      <c r="D3559" s="12">
        <v>100000</v>
      </c>
      <c r="E3559" s="12">
        <v>100036</v>
      </c>
      <c r="F3559" t="s">
        <v>16</v>
      </c>
      <c r="G3559" t="s">
        <v>17</v>
      </c>
      <c r="H3559" t="s">
        <v>18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1086</v>
      </c>
      <c r="O3559" s="8">
        <f>E3559/D3559*100</f>
        <v>100.03599999999999</v>
      </c>
      <c r="P3559" s="12">
        <f>E3559/L3559</f>
        <v>179.27598566308242</v>
      </c>
      <c r="Q3559" t="str">
        <f>LEFT(N3559,SEARCH("/",N3559,1)-1)</f>
        <v>theater</v>
      </c>
      <c r="R3559" t="str">
        <f>RIGHT(N3559,LEN(N3559)-SEARCH("/",N3559,1))</f>
        <v>plays</v>
      </c>
      <c r="S3559" s="15">
        <f t="shared" si="110"/>
        <v>41730.276747685188</v>
      </c>
      <c r="T3559" s="15">
        <f t="shared" si="111"/>
        <v>41764.276747685188</v>
      </c>
    </row>
    <row r="3560" spans="1:20" ht="45" x14ac:dyDescent="0.25">
      <c r="A3560">
        <v>3558</v>
      </c>
      <c r="B3560" s="3" t="s">
        <v>7205</v>
      </c>
      <c r="C3560" s="3" t="s">
        <v>7206</v>
      </c>
      <c r="D3560" s="12">
        <v>350</v>
      </c>
      <c r="E3560" s="12">
        <v>504</v>
      </c>
      <c r="F3560" t="s">
        <v>16</v>
      </c>
      <c r="G3560" t="s">
        <v>24</v>
      </c>
      <c r="H3560" t="s">
        <v>25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1086</v>
      </c>
      <c r="O3560" s="8">
        <f>E3560/D3560*100</f>
        <v>144</v>
      </c>
      <c r="P3560" s="12">
        <f>E3560/L3560</f>
        <v>22.90909090909091</v>
      </c>
      <c r="Q3560" t="str">
        <f>LEFT(N3560,SEARCH("/",N3560,1)-1)</f>
        <v>theater</v>
      </c>
      <c r="R3560" t="str">
        <f>RIGHT(N3560,LEN(N3560)-SEARCH("/",N3560,1))</f>
        <v>plays</v>
      </c>
      <c r="S3560" s="15">
        <f t="shared" si="110"/>
        <v>42139.816840277781</v>
      </c>
      <c r="T3560" s="15">
        <f t="shared" si="111"/>
        <v>42181.875</v>
      </c>
    </row>
    <row r="3561" spans="1:20" ht="60" x14ac:dyDescent="0.25">
      <c r="A3561">
        <v>3559</v>
      </c>
      <c r="B3561" s="3" t="s">
        <v>7207</v>
      </c>
      <c r="C3561" s="3" t="s">
        <v>7208</v>
      </c>
      <c r="D3561" s="12">
        <v>1000</v>
      </c>
      <c r="E3561" s="12">
        <v>1035</v>
      </c>
      <c r="F3561" t="s">
        <v>16</v>
      </c>
      <c r="G3561" t="s">
        <v>50</v>
      </c>
      <c r="H3561" t="s">
        <v>51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1086</v>
      </c>
      <c r="O3561" s="8">
        <f>E3561/D3561*100</f>
        <v>103.49999999999999</v>
      </c>
      <c r="P3561" s="12">
        <f>E3561/L3561</f>
        <v>43.125</v>
      </c>
      <c r="Q3561" t="str">
        <f>LEFT(N3561,SEARCH("/",N3561,1)-1)</f>
        <v>theater</v>
      </c>
      <c r="R3561" t="str">
        <f>RIGHT(N3561,LEN(N3561)-SEARCH("/",N3561,1))</f>
        <v>plays</v>
      </c>
      <c r="S3561" s="15">
        <f t="shared" si="110"/>
        <v>42194.096157407403</v>
      </c>
      <c r="T3561" s="15">
        <f t="shared" si="111"/>
        <v>42216.373611111107</v>
      </c>
    </row>
    <row r="3562" spans="1:20" ht="60" x14ac:dyDescent="0.25">
      <c r="A3562">
        <v>3560</v>
      </c>
      <c r="B3562" s="3" t="s">
        <v>7209</v>
      </c>
      <c r="C3562" s="3" t="s">
        <v>7210</v>
      </c>
      <c r="D3562" s="12">
        <v>3200</v>
      </c>
      <c r="E3562" s="12">
        <v>3470</v>
      </c>
      <c r="F3562" t="s">
        <v>16</v>
      </c>
      <c r="G3562" t="s">
        <v>159</v>
      </c>
      <c r="H3562" t="s">
        <v>160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1086</v>
      </c>
      <c r="O3562" s="8">
        <f>E3562/D3562*100</f>
        <v>108.43750000000001</v>
      </c>
      <c r="P3562" s="12">
        <f>E3562/L3562</f>
        <v>46.891891891891895</v>
      </c>
      <c r="Q3562" t="str">
        <f>LEFT(N3562,SEARCH("/",N3562,1)-1)</f>
        <v>theater</v>
      </c>
      <c r="R3562" t="str">
        <f>RIGHT(N3562,LEN(N3562)-SEARCH("/",N3562,1))</f>
        <v>plays</v>
      </c>
      <c r="S3562" s="15">
        <f t="shared" si="110"/>
        <v>42115.889652777783</v>
      </c>
      <c r="T3562" s="15">
        <f t="shared" si="111"/>
        <v>42151.114583333328</v>
      </c>
    </row>
    <row r="3563" spans="1:20" ht="120" x14ac:dyDescent="0.25">
      <c r="A3563">
        <v>3561</v>
      </c>
      <c r="B3563" s="3" t="s">
        <v>7211</v>
      </c>
      <c r="C3563" s="3" t="s">
        <v>7212</v>
      </c>
      <c r="D3563" s="12">
        <v>2500</v>
      </c>
      <c r="E3563" s="12">
        <v>2560</v>
      </c>
      <c r="F3563" t="s">
        <v>16</v>
      </c>
      <c r="G3563" t="s">
        <v>17</v>
      </c>
      <c r="H3563" t="s">
        <v>18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1086</v>
      </c>
      <c r="O3563" s="8">
        <f>E3563/D3563*100</f>
        <v>102.4</v>
      </c>
      <c r="P3563" s="12">
        <f>E3563/L3563</f>
        <v>47.407407407407405</v>
      </c>
      <c r="Q3563" t="str">
        <f>LEFT(N3563,SEARCH("/",N3563,1)-1)</f>
        <v>theater</v>
      </c>
      <c r="R3563" t="str">
        <f>RIGHT(N3563,LEN(N3563)-SEARCH("/",N3563,1))</f>
        <v>plays</v>
      </c>
      <c r="S3563" s="15">
        <f t="shared" si="110"/>
        <v>42203.680300925931</v>
      </c>
      <c r="T3563" s="15">
        <f t="shared" si="111"/>
        <v>42221.774999999994</v>
      </c>
    </row>
    <row r="3564" spans="1:20" ht="60" x14ac:dyDescent="0.25">
      <c r="A3564">
        <v>3562</v>
      </c>
      <c r="B3564" s="3" t="s">
        <v>7213</v>
      </c>
      <c r="C3564" s="3" t="s">
        <v>7214</v>
      </c>
      <c r="D3564" s="12">
        <v>315</v>
      </c>
      <c r="E3564" s="12">
        <v>469</v>
      </c>
      <c r="F3564" t="s">
        <v>16</v>
      </c>
      <c r="G3564" t="s">
        <v>24</v>
      </c>
      <c r="H3564" t="s">
        <v>25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1086</v>
      </c>
      <c r="O3564" s="8">
        <f>E3564/D3564*100</f>
        <v>148.88888888888889</v>
      </c>
      <c r="P3564" s="12">
        <f>E3564/L3564</f>
        <v>15.129032258064516</v>
      </c>
      <c r="Q3564" t="str">
        <f>LEFT(N3564,SEARCH("/",N3564,1)-1)</f>
        <v>theater</v>
      </c>
      <c r="R3564" t="str">
        <f>RIGHT(N3564,LEN(N3564)-SEARCH("/",N3564,1))</f>
        <v>plays</v>
      </c>
      <c r="S3564" s="15">
        <f t="shared" si="110"/>
        <v>42433.761886574073</v>
      </c>
      <c r="T3564" s="15">
        <f t="shared" si="111"/>
        <v>42442.916666666672</v>
      </c>
    </row>
    <row r="3565" spans="1:20" ht="60" x14ac:dyDescent="0.25">
      <c r="A3565">
        <v>3563</v>
      </c>
      <c r="B3565" s="3" t="s">
        <v>7215</v>
      </c>
      <c r="C3565" s="3" t="s">
        <v>7216</v>
      </c>
      <c r="D3565" s="12">
        <v>500</v>
      </c>
      <c r="E3565" s="12">
        <v>527.45000000000005</v>
      </c>
      <c r="F3565" t="s">
        <v>16</v>
      </c>
      <c r="G3565" t="s">
        <v>24</v>
      </c>
      <c r="H3565" t="s">
        <v>25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1086</v>
      </c>
      <c r="O3565" s="8">
        <f>E3565/D3565*100</f>
        <v>105.49000000000002</v>
      </c>
      <c r="P3565" s="12">
        <f>E3565/L3565</f>
        <v>21.098000000000003</v>
      </c>
      <c r="Q3565" t="str">
        <f>LEFT(N3565,SEARCH("/",N3565,1)-1)</f>
        <v>theater</v>
      </c>
      <c r="R3565" t="str">
        <f>RIGHT(N3565,LEN(N3565)-SEARCH("/",N3565,1))</f>
        <v>plays</v>
      </c>
      <c r="S3565" s="15">
        <f t="shared" si="110"/>
        <v>42555.671944444446</v>
      </c>
      <c r="T3565" s="15">
        <f t="shared" si="111"/>
        <v>42583.791666666672</v>
      </c>
    </row>
    <row r="3566" spans="1:20" ht="45" x14ac:dyDescent="0.25">
      <c r="A3566">
        <v>3564</v>
      </c>
      <c r="B3566" s="3" t="s">
        <v>7217</v>
      </c>
      <c r="C3566" s="3" t="s">
        <v>7218</v>
      </c>
      <c r="D3566" s="12">
        <v>1000</v>
      </c>
      <c r="E3566" s="12">
        <v>1005</v>
      </c>
      <c r="F3566" t="s">
        <v>16</v>
      </c>
      <c r="G3566" t="s">
        <v>24</v>
      </c>
      <c r="H3566" t="s">
        <v>25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1086</v>
      </c>
      <c r="O3566" s="8">
        <f>E3566/D3566*100</f>
        <v>100.49999999999999</v>
      </c>
      <c r="P3566" s="12">
        <f>E3566/L3566</f>
        <v>59.117647058823529</v>
      </c>
      <c r="Q3566" t="str">
        <f>LEFT(N3566,SEARCH("/",N3566,1)-1)</f>
        <v>theater</v>
      </c>
      <c r="R3566" t="str">
        <f>RIGHT(N3566,LEN(N3566)-SEARCH("/",N3566,1))</f>
        <v>plays</v>
      </c>
      <c r="S3566" s="15">
        <f t="shared" si="110"/>
        <v>42236.623252314821</v>
      </c>
      <c r="T3566" s="15">
        <f t="shared" si="111"/>
        <v>42282.666666666672</v>
      </c>
    </row>
    <row r="3567" spans="1:20" ht="60" x14ac:dyDescent="0.25">
      <c r="A3567">
        <v>3565</v>
      </c>
      <c r="B3567" s="3" t="s">
        <v>7219</v>
      </c>
      <c r="C3567" s="3" t="s">
        <v>7220</v>
      </c>
      <c r="D3567" s="12">
        <v>900</v>
      </c>
      <c r="E3567" s="12">
        <v>1175</v>
      </c>
      <c r="F3567" t="s">
        <v>16</v>
      </c>
      <c r="G3567" t="s">
        <v>17</v>
      </c>
      <c r="H3567" t="s">
        <v>18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1086</v>
      </c>
      <c r="O3567" s="8">
        <f>E3567/D3567*100</f>
        <v>130.55555555555557</v>
      </c>
      <c r="P3567" s="12">
        <f>E3567/L3567</f>
        <v>97.916666666666671</v>
      </c>
      <c r="Q3567" t="str">
        <f>LEFT(N3567,SEARCH("/",N3567,1)-1)</f>
        <v>theater</v>
      </c>
      <c r="R3567" t="str">
        <f>RIGHT(N3567,LEN(N3567)-SEARCH("/",N3567,1))</f>
        <v>plays</v>
      </c>
      <c r="S3567" s="15">
        <f t="shared" si="110"/>
        <v>41974.743148148147</v>
      </c>
      <c r="T3567" s="15">
        <f t="shared" si="111"/>
        <v>42004.743148148147</v>
      </c>
    </row>
    <row r="3568" spans="1:20" ht="60" x14ac:dyDescent="0.25">
      <c r="A3568">
        <v>3566</v>
      </c>
      <c r="B3568" s="3" t="s">
        <v>7221</v>
      </c>
      <c r="C3568" s="3" t="s">
        <v>7222</v>
      </c>
      <c r="D3568" s="12">
        <v>2000</v>
      </c>
      <c r="E3568" s="12">
        <v>2095</v>
      </c>
      <c r="F3568" t="s">
        <v>16</v>
      </c>
      <c r="G3568" t="s">
        <v>24</v>
      </c>
      <c r="H3568" t="s">
        <v>25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1086</v>
      </c>
      <c r="O3568" s="8">
        <f>E3568/D3568*100</f>
        <v>104.75000000000001</v>
      </c>
      <c r="P3568" s="12">
        <f>E3568/L3568</f>
        <v>55.131578947368418</v>
      </c>
      <c r="Q3568" t="str">
        <f>LEFT(N3568,SEARCH("/",N3568,1)-1)</f>
        <v>theater</v>
      </c>
      <c r="R3568" t="str">
        <f>RIGHT(N3568,LEN(N3568)-SEARCH("/",N3568,1))</f>
        <v>plays</v>
      </c>
      <c r="S3568" s="15">
        <f t="shared" si="110"/>
        <v>41997.507905092592</v>
      </c>
      <c r="T3568" s="15">
        <f t="shared" si="111"/>
        <v>42027.507905092592</v>
      </c>
    </row>
    <row r="3569" spans="1:20" ht="60" x14ac:dyDescent="0.25">
      <c r="A3569">
        <v>3567</v>
      </c>
      <c r="B3569" s="3" t="s">
        <v>7223</v>
      </c>
      <c r="C3569" s="3" t="s">
        <v>7224</v>
      </c>
      <c r="D3569" s="12">
        <v>1000</v>
      </c>
      <c r="E3569" s="12">
        <v>1088</v>
      </c>
      <c r="F3569" t="s">
        <v>16</v>
      </c>
      <c r="G3569" t="s">
        <v>24</v>
      </c>
      <c r="H3569" t="s">
        <v>25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1086</v>
      </c>
      <c r="O3569" s="8">
        <f>E3569/D3569*100</f>
        <v>108.80000000000001</v>
      </c>
      <c r="P3569" s="12">
        <f>E3569/L3569</f>
        <v>26.536585365853657</v>
      </c>
      <c r="Q3569" t="str">
        <f>LEFT(N3569,SEARCH("/",N3569,1)-1)</f>
        <v>theater</v>
      </c>
      <c r="R3569" t="str">
        <f>RIGHT(N3569,LEN(N3569)-SEARCH("/",N3569,1))</f>
        <v>plays</v>
      </c>
      <c r="S3569" s="15">
        <f t="shared" si="110"/>
        <v>42135.810694444444</v>
      </c>
      <c r="T3569" s="15">
        <f t="shared" si="111"/>
        <v>42165.810694444444</v>
      </c>
    </row>
    <row r="3570" spans="1:20" ht="45" x14ac:dyDescent="0.25">
      <c r="A3570">
        <v>3568</v>
      </c>
      <c r="B3570" s="3" t="s">
        <v>7225</v>
      </c>
      <c r="C3570" s="3" t="s">
        <v>7226</v>
      </c>
      <c r="D3570" s="12">
        <v>1000</v>
      </c>
      <c r="E3570" s="12">
        <v>1110</v>
      </c>
      <c r="F3570" t="s">
        <v>16</v>
      </c>
      <c r="G3570" t="s">
        <v>17</v>
      </c>
      <c r="H3570" t="s">
        <v>18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1086</v>
      </c>
      <c r="O3570" s="8">
        <f>E3570/D3570*100</f>
        <v>111.00000000000001</v>
      </c>
      <c r="P3570" s="12">
        <f>E3570/L3570</f>
        <v>58.421052631578945</v>
      </c>
      <c r="Q3570" t="str">
        <f>LEFT(N3570,SEARCH("/",N3570,1)-1)</f>
        <v>theater</v>
      </c>
      <c r="R3570" t="str">
        <f>RIGHT(N3570,LEN(N3570)-SEARCH("/",N3570,1))</f>
        <v>plays</v>
      </c>
      <c r="S3570" s="15">
        <f t="shared" si="110"/>
        <v>41869.740671296298</v>
      </c>
      <c r="T3570" s="15">
        <f t="shared" si="111"/>
        <v>41899.740671296298</v>
      </c>
    </row>
    <row r="3571" spans="1:20" ht="45" x14ac:dyDescent="0.25">
      <c r="A3571">
        <v>3569</v>
      </c>
      <c r="B3571" s="3" t="s">
        <v>7227</v>
      </c>
      <c r="C3571" s="3" t="s">
        <v>7228</v>
      </c>
      <c r="D3571" s="12">
        <v>5000</v>
      </c>
      <c r="E3571" s="12">
        <v>5024</v>
      </c>
      <c r="F3571" t="s">
        <v>16</v>
      </c>
      <c r="G3571" t="s">
        <v>17</v>
      </c>
      <c r="H3571" t="s">
        <v>18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1086</v>
      </c>
      <c r="O3571" s="8">
        <f>E3571/D3571*100</f>
        <v>100.47999999999999</v>
      </c>
      <c r="P3571" s="12">
        <f>E3571/L3571</f>
        <v>122.53658536585365</v>
      </c>
      <c r="Q3571" t="str">
        <f>LEFT(N3571,SEARCH("/",N3571,1)-1)</f>
        <v>theater</v>
      </c>
      <c r="R3571" t="str">
        <f>RIGHT(N3571,LEN(N3571)-SEARCH("/",N3571,1))</f>
        <v>plays</v>
      </c>
      <c r="S3571" s="15">
        <f t="shared" si="110"/>
        <v>41982.688611111109</v>
      </c>
      <c r="T3571" s="15">
        <f t="shared" si="111"/>
        <v>42012.688611111109</v>
      </c>
    </row>
    <row r="3572" spans="1:20" ht="45" x14ac:dyDescent="0.25">
      <c r="A3572">
        <v>3570</v>
      </c>
      <c r="B3572" s="3" t="s">
        <v>7229</v>
      </c>
      <c r="C3572" s="3" t="s">
        <v>7230</v>
      </c>
      <c r="D3572" s="12">
        <v>2000</v>
      </c>
      <c r="E3572" s="12">
        <v>2287</v>
      </c>
      <c r="F3572" t="s">
        <v>16</v>
      </c>
      <c r="G3572" t="s">
        <v>17</v>
      </c>
      <c r="H3572" t="s">
        <v>18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1086</v>
      </c>
      <c r="O3572" s="8">
        <f>E3572/D3572*100</f>
        <v>114.35</v>
      </c>
      <c r="P3572" s="12">
        <f>E3572/L3572</f>
        <v>87.961538461538467</v>
      </c>
      <c r="Q3572" t="str">
        <f>LEFT(N3572,SEARCH("/",N3572,1)-1)</f>
        <v>theater</v>
      </c>
      <c r="R3572" t="str">
        <f>RIGHT(N3572,LEN(N3572)-SEARCH("/",N3572,1))</f>
        <v>plays</v>
      </c>
      <c r="S3572" s="15">
        <f t="shared" si="110"/>
        <v>41976.331979166673</v>
      </c>
      <c r="T3572" s="15">
        <f t="shared" si="111"/>
        <v>42004.291666666672</v>
      </c>
    </row>
    <row r="3573" spans="1:20" ht="45" x14ac:dyDescent="0.25">
      <c r="A3573">
        <v>3571</v>
      </c>
      <c r="B3573" s="3" t="s">
        <v>7231</v>
      </c>
      <c r="C3573" s="3" t="s">
        <v>7232</v>
      </c>
      <c r="D3573" s="12">
        <v>1500</v>
      </c>
      <c r="E3573" s="12">
        <v>1831</v>
      </c>
      <c r="F3573" t="s">
        <v>16</v>
      </c>
      <c r="G3573" t="s">
        <v>24</v>
      </c>
      <c r="H3573" t="s">
        <v>25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1086</v>
      </c>
      <c r="O3573" s="8">
        <f>E3573/D3573*100</f>
        <v>122.06666666666666</v>
      </c>
      <c r="P3573" s="12">
        <f>E3573/L3573</f>
        <v>73.239999999999995</v>
      </c>
      <c r="Q3573" t="str">
        <f>LEFT(N3573,SEARCH("/",N3573,1)-1)</f>
        <v>theater</v>
      </c>
      <c r="R3573" t="str">
        <f>RIGHT(N3573,LEN(N3573)-SEARCH("/",N3573,1))</f>
        <v>plays</v>
      </c>
      <c r="S3573" s="15">
        <f t="shared" si="110"/>
        <v>41912.858946759261</v>
      </c>
      <c r="T3573" s="15">
        <f t="shared" si="111"/>
        <v>41942.858946759261</v>
      </c>
    </row>
    <row r="3574" spans="1:20" ht="30" x14ac:dyDescent="0.25">
      <c r="A3574">
        <v>3572</v>
      </c>
      <c r="B3574" s="3" t="s">
        <v>7233</v>
      </c>
      <c r="C3574" s="3" t="s">
        <v>7234</v>
      </c>
      <c r="D3574" s="12">
        <v>500</v>
      </c>
      <c r="E3574" s="12">
        <v>500</v>
      </c>
      <c r="F3574" t="s">
        <v>16</v>
      </c>
      <c r="G3574" t="s">
        <v>24</v>
      </c>
      <c r="H3574" t="s">
        <v>25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1086</v>
      </c>
      <c r="O3574" s="8">
        <f>E3574/D3574*100</f>
        <v>100</v>
      </c>
      <c r="P3574" s="12">
        <f>E3574/L3574</f>
        <v>55.555555555555557</v>
      </c>
      <c r="Q3574" t="str">
        <f>LEFT(N3574,SEARCH("/",N3574,1)-1)</f>
        <v>theater</v>
      </c>
      <c r="R3574" t="str">
        <f>RIGHT(N3574,LEN(N3574)-SEARCH("/",N3574,1))</f>
        <v>plays</v>
      </c>
      <c r="S3574" s="15">
        <f t="shared" si="110"/>
        <v>42146.570393518516</v>
      </c>
      <c r="T3574" s="15">
        <f t="shared" si="111"/>
        <v>42176.570393518516</v>
      </c>
    </row>
    <row r="3575" spans="1:20" ht="45" x14ac:dyDescent="0.25">
      <c r="A3575">
        <v>3573</v>
      </c>
      <c r="B3575" s="3" t="s">
        <v>7235</v>
      </c>
      <c r="C3575" s="3" t="s">
        <v>7236</v>
      </c>
      <c r="D3575" s="12">
        <v>3000</v>
      </c>
      <c r="E3575" s="12">
        <v>3084</v>
      </c>
      <c r="F3575" t="s">
        <v>16</v>
      </c>
      <c r="G3575" t="s">
        <v>24</v>
      </c>
      <c r="H3575" t="s">
        <v>25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1086</v>
      </c>
      <c r="O3575" s="8">
        <f>E3575/D3575*100</f>
        <v>102.8</v>
      </c>
      <c r="P3575" s="12">
        <f>E3575/L3575</f>
        <v>39.53846153846154</v>
      </c>
      <c r="Q3575" t="str">
        <f>LEFT(N3575,SEARCH("/",N3575,1)-1)</f>
        <v>theater</v>
      </c>
      <c r="R3575" t="str">
        <f>RIGHT(N3575,LEN(N3575)-SEARCH("/",N3575,1))</f>
        <v>plays</v>
      </c>
      <c r="S3575" s="15">
        <f t="shared" si="110"/>
        <v>41921.375532407408</v>
      </c>
      <c r="T3575" s="15">
        <f t="shared" si="111"/>
        <v>41951.417199074072</v>
      </c>
    </row>
    <row r="3576" spans="1:20" ht="60" x14ac:dyDescent="0.25">
      <c r="A3576">
        <v>3574</v>
      </c>
      <c r="B3576" s="3" t="s">
        <v>7237</v>
      </c>
      <c r="C3576" s="3" t="s">
        <v>7238</v>
      </c>
      <c r="D3576" s="12">
        <v>5800</v>
      </c>
      <c r="E3576" s="12">
        <v>6155</v>
      </c>
      <c r="F3576" t="s">
        <v>16</v>
      </c>
      <c r="G3576" t="s">
        <v>17</v>
      </c>
      <c r="H3576" t="s">
        <v>18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1086</v>
      </c>
      <c r="O3576" s="8">
        <f>E3576/D3576*100</f>
        <v>106.12068965517241</v>
      </c>
      <c r="P3576" s="12">
        <f>E3576/L3576</f>
        <v>136.77777777777777</v>
      </c>
      <c r="Q3576" t="str">
        <f>LEFT(N3576,SEARCH("/",N3576,1)-1)</f>
        <v>theater</v>
      </c>
      <c r="R3576" t="str">
        <f>RIGHT(N3576,LEN(N3576)-SEARCH("/",N3576,1))</f>
        <v>plays</v>
      </c>
      <c r="S3576" s="15">
        <f t="shared" si="110"/>
        <v>41926.942685185182</v>
      </c>
      <c r="T3576" s="15">
        <f t="shared" si="111"/>
        <v>41956.984351851846</v>
      </c>
    </row>
    <row r="3577" spans="1:20" ht="60" x14ac:dyDescent="0.25">
      <c r="A3577">
        <v>3575</v>
      </c>
      <c r="B3577" s="3" t="s">
        <v>7239</v>
      </c>
      <c r="C3577" s="3" t="s">
        <v>7240</v>
      </c>
      <c r="D3577" s="12">
        <v>10000</v>
      </c>
      <c r="E3577" s="12">
        <v>10133</v>
      </c>
      <c r="F3577" t="s">
        <v>16</v>
      </c>
      <c r="G3577" t="s">
        <v>17</v>
      </c>
      <c r="H3577" t="s">
        <v>18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1086</v>
      </c>
      <c r="O3577" s="8">
        <f>E3577/D3577*100</f>
        <v>101.33000000000001</v>
      </c>
      <c r="P3577" s="12">
        <f>E3577/L3577</f>
        <v>99.343137254901961</v>
      </c>
      <c r="Q3577" t="str">
        <f>LEFT(N3577,SEARCH("/",N3577,1)-1)</f>
        <v>theater</v>
      </c>
      <c r="R3577" t="str">
        <f>RIGHT(N3577,LEN(N3577)-SEARCH("/",N3577,1))</f>
        <v>plays</v>
      </c>
      <c r="S3577" s="15">
        <f t="shared" si="110"/>
        <v>42561.783877314811</v>
      </c>
      <c r="T3577" s="15">
        <f t="shared" si="111"/>
        <v>42593.165972222225</v>
      </c>
    </row>
    <row r="3578" spans="1:20" ht="45" x14ac:dyDescent="0.25">
      <c r="A3578">
        <v>3576</v>
      </c>
      <c r="B3578" s="3" t="s">
        <v>7241</v>
      </c>
      <c r="C3578" s="3" t="s">
        <v>7242</v>
      </c>
      <c r="D3578" s="12">
        <v>100</v>
      </c>
      <c r="E3578" s="12">
        <v>100</v>
      </c>
      <c r="F3578" t="s">
        <v>16</v>
      </c>
      <c r="G3578" t="s">
        <v>17</v>
      </c>
      <c r="H3578" t="s">
        <v>18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1086</v>
      </c>
      <c r="O3578" s="8">
        <f>E3578/D3578*100</f>
        <v>100</v>
      </c>
      <c r="P3578" s="12">
        <f>E3578/L3578</f>
        <v>20</v>
      </c>
      <c r="Q3578" t="str">
        <f>LEFT(N3578,SEARCH("/",N3578,1)-1)</f>
        <v>theater</v>
      </c>
      <c r="R3578" t="str">
        <f>RIGHT(N3578,LEN(N3578)-SEARCH("/",N3578,1))</f>
        <v>plays</v>
      </c>
      <c r="S3578" s="15">
        <f t="shared" si="110"/>
        <v>42649.54923611111</v>
      </c>
      <c r="T3578" s="15">
        <f t="shared" si="111"/>
        <v>42709.590902777782</v>
      </c>
    </row>
    <row r="3579" spans="1:20" ht="45" x14ac:dyDescent="0.25">
      <c r="A3579">
        <v>3577</v>
      </c>
      <c r="B3579" s="3" t="s">
        <v>7243</v>
      </c>
      <c r="C3579" s="3" t="s">
        <v>7244</v>
      </c>
      <c r="D3579" s="12">
        <v>600</v>
      </c>
      <c r="E3579" s="12">
        <v>780</v>
      </c>
      <c r="F3579" t="s">
        <v>16</v>
      </c>
      <c r="G3579" t="s">
        <v>17</v>
      </c>
      <c r="H3579" t="s">
        <v>18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1086</v>
      </c>
      <c r="O3579" s="8">
        <f>E3579/D3579*100</f>
        <v>130</v>
      </c>
      <c r="P3579" s="12">
        <f>E3579/L3579</f>
        <v>28.888888888888889</v>
      </c>
      <c r="Q3579" t="str">
        <f>LEFT(N3579,SEARCH("/",N3579,1)-1)</f>
        <v>theater</v>
      </c>
      <c r="R3579" t="str">
        <f>RIGHT(N3579,LEN(N3579)-SEARCH("/",N3579,1))</f>
        <v>plays</v>
      </c>
      <c r="S3579" s="15">
        <f t="shared" si="110"/>
        <v>42093.786840277782</v>
      </c>
      <c r="T3579" s="15">
        <f t="shared" si="111"/>
        <v>42120.26944444445</v>
      </c>
    </row>
    <row r="3580" spans="1:20" ht="45" x14ac:dyDescent="0.25">
      <c r="A3580">
        <v>3578</v>
      </c>
      <c r="B3580" s="3" t="s">
        <v>7245</v>
      </c>
      <c r="C3580" s="3" t="s">
        <v>7246</v>
      </c>
      <c r="D3580" s="12">
        <v>1500</v>
      </c>
      <c r="E3580" s="12">
        <v>1500.2</v>
      </c>
      <c r="F3580" t="s">
        <v>16</v>
      </c>
      <c r="G3580" t="s">
        <v>24</v>
      </c>
      <c r="H3580" t="s">
        <v>25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1086</v>
      </c>
      <c r="O3580" s="8">
        <f>E3580/D3580*100</f>
        <v>100.01333333333334</v>
      </c>
      <c r="P3580" s="12">
        <f>E3580/L3580</f>
        <v>40.545945945945945</v>
      </c>
      <c r="Q3580" t="str">
        <f>LEFT(N3580,SEARCH("/",N3580,1)-1)</f>
        <v>theater</v>
      </c>
      <c r="R3580" t="str">
        <f>RIGHT(N3580,LEN(N3580)-SEARCH("/",N3580,1))</f>
        <v>plays</v>
      </c>
      <c r="S3580" s="15">
        <f t="shared" si="110"/>
        <v>42460.733530092592</v>
      </c>
      <c r="T3580" s="15">
        <f t="shared" si="111"/>
        <v>42490.733530092592</v>
      </c>
    </row>
    <row r="3581" spans="1:20" ht="60" x14ac:dyDescent="0.25">
      <c r="A3581">
        <v>3579</v>
      </c>
      <c r="B3581" s="3" t="s">
        <v>7247</v>
      </c>
      <c r="C3581" s="3" t="s">
        <v>7248</v>
      </c>
      <c r="D3581" s="12">
        <v>500</v>
      </c>
      <c r="E3581" s="12">
        <v>500</v>
      </c>
      <c r="F3581" t="s">
        <v>16</v>
      </c>
      <c r="G3581" t="s">
        <v>24</v>
      </c>
      <c r="H3581" t="s">
        <v>25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1086</v>
      </c>
      <c r="O3581" s="8">
        <f>E3581/D3581*100</f>
        <v>100</v>
      </c>
      <c r="P3581" s="12">
        <f>E3581/L3581</f>
        <v>35.714285714285715</v>
      </c>
      <c r="Q3581" t="str">
        <f>LEFT(N3581,SEARCH("/",N3581,1)-1)</f>
        <v>theater</v>
      </c>
      <c r="R3581" t="str">
        <f>RIGHT(N3581,LEN(N3581)-SEARCH("/",N3581,1))</f>
        <v>plays</v>
      </c>
      <c r="S3581" s="15">
        <f t="shared" si="110"/>
        <v>42430.762222222227</v>
      </c>
      <c r="T3581" s="15">
        <f t="shared" si="111"/>
        <v>42460.720555555556</v>
      </c>
    </row>
    <row r="3582" spans="1:20" ht="45" x14ac:dyDescent="0.25">
      <c r="A3582">
        <v>3580</v>
      </c>
      <c r="B3582" s="3" t="s">
        <v>7249</v>
      </c>
      <c r="C3582" s="3" t="s">
        <v>7250</v>
      </c>
      <c r="D3582" s="12">
        <v>900</v>
      </c>
      <c r="E3582" s="12">
        <v>1025</v>
      </c>
      <c r="F3582" t="s">
        <v>16</v>
      </c>
      <c r="G3582" t="s">
        <v>17</v>
      </c>
      <c r="H3582" t="s">
        <v>18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1086</v>
      </c>
      <c r="O3582" s="8">
        <f>E3582/D3582*100</f>
        <v>113.88888888888889</v>
      </c>
      <c r="P3582" s="12">
        <f>E3582/L3582</f>
        <v>37.962962962962962</v>
      </c>
      <c r="Q3582" t="str">
        <f>LEFT(N3582,SEARCH("/",N3582,1)-1)</f>
        <v>theater</v>
      </c>
      <c r="R3582" t="str">
        <f>RIGHT(N3582,LEN(N3582)-SEARCH("/",N3582,1))</f>
        <v>plays</v>
      </c>
      <c r="S3582" s="15">
        <f t="shared" si="110"/>
        <v>42026.176180555558</v>
      </c>
      <c r="T3582" s="15">
        <f t="shared" si="111"/>
        <v>42064.207638888889</v>
      </c>
    </row>
    <row r="3583" spans="1:20" ht="60" x14ac:dyDescent="0.25">
      <c r="A3583">
        <v>3581</v>
      </c>
      <c r="B3583" s="3" t="s">
        <v>7251</v>
      </c>
      <c r="C3583" s="3" t="s">
        <v>7252</v>
      </c>
      <c r="D3583" s="12">
        <v>1500</v>
      </c>
      <c r="E3583" s="12">
        <v>1500</v>
      </c>
      <c r="F3583" t="s">
        <v>16</v>
      </c>
      <c r="G3583" t="s">
        <v>24</v>
      </c>
      <c r="H3583" t="s">
        <v>25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1086</v>
      </c>
      <c r="O3583" s="8">
        <f>E3583/D3583*100</f>
        <v>100</v>
      </c>
      <c r="P3583" s="12">
        <f>E3583/L3583</f>
        <v>33.333333333333336</v>
      </c>
      <c r="Q3583" t="str">
        <f>LEFT(N3583,SEARCH("/",N3583,1)-1)</f>
        <v>theater</v>
      </c>
      <c r="R3583" t="str">
        <f>RIGHT(N3583,LEN(N3583)-SEARCH("/",N3583,1))</f>
        <v>plays</v>
      </c>
      <c r="S3583" s="15">
        <f t="shared" si="110"/>
        <v>41836.471180555556</v>
      </c>
      <c r="T3583" s="15">
        <f t="shared" si="111"/>
        <v>41850.471180555556</v>
      </c>
    </row>
    <row r="3584" spans="1:20" ht="45" x14ac:dyDescent="0.25">
      <c r="A3584">
        <v>3582</v>
      </c>
      <c r="B3584" s="3" t="s">
        <v>7253</v>
      </c>
      <c r="C3584" s="3" t="s">
        <v>7254</v>
      </c>
      <c r="D3584" s="12">
        <v>1000</v>
      </c>
      <c r="E3584" s="12">
        <v>2870</v>
      </c>
      <c r="F3584" t="s">
        <v>16</v>
      </c>
      <c r="G3584" t="s">
        <v>17</v>
      </c>
      <c r="H3584" t="s">
        <v>18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1086</v>
      </c>
      <c r="O3584" s="8">
        <f>E3584/D3584*100</f>
        <v>287</v>
      </c>
      <c r="P3584" s="12">
        <f>E3584/L3584</f>
        <v>58.571428571428569</v>
      </c>
      <c r="Q3584" t="str">
        <f>LEFT(N3584,SEARCH("/",N3584,1)-1)</f>
        <v>theater</v>
      </c>
      <c r="R3584" t="str">
        <f>RIGHT(N3584,LEN(N3584)-SEARCH("/",N3584,1))</f>
        <v>plays</v>
      </c>
      <c r="S3584" s="15">
        <f t="shared" si="110"/>
        <v>42451.095856481479</v>
      </c>
      <c r="T3584" s="15">
        <f t="shared" si="111"/>
        <v>42465.095856481479</v>
      </c>
    </row>
    <row r="3585" spans="1:20" ht="60" x14ac:dyDescent="0.25">
      <c r="A3585">
        <v>3583</v>
      </c>
      <c r="B3585" s="3" t="s">
        <v>7255</v>
      </c>
      <c r="C3585" s="3" t="s">
        <v>7256</v>
      </c>
      <c r="D3585" s="12">
        <v>3000</v>
      </c>
      <c r="E3585" s="12">
        <v>3255</v>
      </c>
      <c r="F3585" t="s">
        <v>16</v>
      </c>
      <c r="G3585" t="s">
        <v>17</v>
      </c>
      <c r="H3585" t="s">
        <v>18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1086</v>
      </c>
      <c r="O3585" s="8">
        <f>E3585/D3585*100</f>
        <v>108.5</v>
      </c>
      <c r="P3585" s="12">
        <f>E3585/L3585</f>
        <v>135.625</v>
      </c>
      <c r="Q3585" t="str">
        <f>LEFT(N3585,SEARCH("/",N3585,1)-1)</f>
        <v>theater</v>
      </c>
      <c r="R3585" t="str">
        <f>RIGHT(N3585,LEN(N3585)-SEARCH("/",N3585,1))</f>
        <v>plays</v>
      </c>
      <c r="S3585" s="15">
        <f t="shared" si="110"/>
        <v>42418.425983796296</v>
      </c>
      <c r="T3585" s="15">
        <f t="shared" si="111"/>
        <v>42478.384317129632</v>
      </c>
    </row>
    <row r="3586" spans="1:20" ht="90" x14ac:dyDescent="0.25">
      <c r="A3586">
        <v>3584</v>
      </c>
      <c r="B3586" s="3" t="s">
        <v>7257</v>
      </c>
      <c r="C3586" s="3" t="s">
        <v>7258</v>
      </c>
      <c r="D3586" s="12">
        <v>3000</v>
      </c>
      <c r="E3586" s="12">
        <v>3465</v>
      </c>
      <c r="F3586" t="s">
        <v>16</v>
      </c>
      <c r="G3586" t="s">
        <v>24</v>
      </c>
      <c r="H3586" t="s">
        <v>25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1086</v>
      </c>
      <c r="O3586" s="8">
        <f>E3586/D3586*100</f>
        <v>115.5</v>
      </c>
      <c r="P3586" s="12">
        <f>E3586/L3586</f>
        <v>30.9375</v>
      </c>
      <c r="Q3586" t="str">
        <f>LEFT(N3586,SEARCH("/",N3586,1)-1)</f>
        <v>theater</v>
      </c>
      <c r="R3586" t="str">
        <f>RIGHT(N3586,LEN(N3586)-SEARCH("/",N3586,1))</f>
        <v>plays</v>
      </c>
      <c r="S3586" s="15">
        <f t="shared" si="110"/>
        <v>42168.316481481481</v>
      </c>
      <c r="T3586" s="15">
        <f t="shared" si="111"/>
        <v>42198.316481481481</v>
      </c>
    </row>
    <row r="3587" spans="1:20" ht="45" x14ac:dyDescent="0.25">
      <c r="A3587">
        <v>3585</v>
      </c>
      <c r="B3587" s="3" t="s">
        <v>7259</v>
      </c>
      <c r="C3587" s="3" t="s">
        <v>7260</v>
      </c>
      <c r="D3587" s="12">
        <v>3400</v>
      </c>
      <c r="E3587" s="12">
        <v>4050</v>
      </c>
      <c r="F3587" t="s">
        <v>16</v>
      </c>
      <c r="G3587" t="s">
        <v>17</v>
      </c>
      <c r="H3587" t="s">
        <v>18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1086</v>
      </c>
      <c r="O3587" s="8">
        <f>E3587/D3587*100</f>
        <v>119.11764705882352</v>
      </c>
      <c r="P3587" s="12">
        <f>E3587/L3587</f>
        <v>176.08695652173913</v>
      </c>
      <c r="Q3587" t="str">
        <f>LEFT(N3587,SEARCH("/",N3587,1)-1)</f>
        <v>theater</v>
      </c>
      <c r="R3587" t="str">
        <f>RIGHT(N3587,LEN(N3587)-SEARCH("/",N3587,1))</f>
        <v>plays</v>
      </c>
      <c r="S3587" s="15">
        <f t="shared" ref="S3587:S3650" si="112">(((J3587/60)/60)/24)+DATE(1970,1,1)</f>
        <v>41964.716319444444</v>
      </c>
      <c r="T3587" s="15">
        <f t="shared" ref="T3587:T3650" si="113">(((I3587/60)/60)/24)+DATE(1970,1,1)</f>
        <v>41994.716319444444</v>
      </c>
    </row>
    <row r="3588" spans="1:20" ht="30" x14ac:dyDescent="0.25">
      <c r="A3588">
        <v>3586</v>
      </c>
      <c r="B3588" s="3" t="s">
        <v>7261</v>
      </c>
      <c r="C3588" s="3" t="s">
        <v>7262</v>
      </c>
      <c r="D3588" s="12">
        <v>7500</v>
      </c>
      <c r="E3588" s="12">
        <v>8207</v>
      </c>
      <c r="F3588" t="s">
        <v>16</v>
      </c>
      <c r="G3588" t="s">
        <v>17</v>
      </c>
      <c r="H3588" t="s">
        <v>18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1086</v>
      </c>
      <c r="O3588" s="8">
        <f>E3588/D3588*100</f>
        <v>109.42666666666668</v>
      </c>
      <c r="P3588" s="12">
        <f>E3588/L3588</f>
        <v>151.9814814814815</v>
      </c>
      <c r="Q3588" t="str">
        <f>LEFT(N3588,SEARCH("/",N3588,1)-1)</f>
        <v>theater</v>
      </c>
      <c r="R3588" t="str">
        <f>RIGHT(N3588,LEN(N3588)-SEARCH("/",N3588,1))</f>
        <v>plays</v>
      </c>
      <c r="S3588" s="15">
        <f t="shared" si="112"/>
        <v>42576.697569444441</v>
      </c>
      <c r="T3588" s="15">
        <f t="shared" si="113"/>
        <v>42636.697569444441</v>
      </c>
    </row>
    <row r="3589" spans="1:20" ht="45" x14ac:dyDescent="0.25">
      <c r="A3589">
        <v>3587</v>
      </c>
      <c r="B3589" s="3" t="s">
        <v>7263</v>
      </c>
      <c r="C3589" s="3" t="s">
        <v>7264</v>
      </c>
      <c r="D3589" s="12">
        <v>500</v>
      </c>
      <c r="E3589" s="12">
        <v>633</v>
      </c>
      <c r="F3589" t="s">
        <v>16</v>
      </c>
      <c r="G3589" t="s">
        <v>24</v>
      </c>
      <c r="H3589" t="s">
        <v>25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1086</v>
      </c>
      <c r="O3589" s="8">
        <f>E3589/D3589*100</f>
        <v>126.6</v>
      </c>
      <c r="P3589" s="12">
        <f>E3589/L3589</f>
        <v>22.607142857142858</v>
      </c>
      <c r="Q3589" t="str">
        <f>LEFT(N3589,SEARCH("/",N3589,1)-1)</f>
        <v>theater</v>
      </c>
      <c r="R3589" t="str">
        <f>RIGHT(N3589,LEN(N3589)-SEARCH("/",N3589,1))</f>
        <v>plays</v>
      </c>
      <c r="S3589" s="15">
        <f t="shared" si="112"/>
        <v>42503.539976851855</v>
      </c>
      <c r="T3589" s="15">
        <f t="shared" si="113"/>
        <v>42548.791666666672</v>
      </c>
    </row>
    <row r="3590" spans="1:20" ht="45" x14ac:dyDescent="0.25">
      <c r="A3590">
        <v>3588</v>
      </c>
      <c r="B3590" s="3" t="s">
        <v>7265</v>
      </c>
      <c r="C3590" s="3" t="s">
        <v>7266</v>
      </c>
      <c r="D3590" s="12">
        <v>200</v>
      </c>
      <c r="E3590" s="12">
        <v>201</v>
      </c>
      <c r="F3590" t="s">
        <v>16</v>
      </c>
      <c r="G3590" t="s">
        <v>24</v>
      </c>
      <c r="H3590" t="s">
        <v>25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1086</v>
      </c>
      <c r="O3590" s="8">
        <f>E3590/D3590*100</f>
        <v>100.49999999999999</v>
      </c>
      <c r="P3590" s="12">
        <f>E3590/L3590</f>
        <v>18.272727272727273</v>
      </c>
      <c r="Q3590" t="str">
        <f>LEFT(N3590,SEARCH("/",N3590,1)-1)</f>
        <v>theater</v>
      </c>
      <c r="R3590" t="str">
        <f>RIGHT(N3590,LEN(N3590)-SEARCH("/",N3590,1))</f>
        <v>plays</v>
      </c>
      <c r="S3590" s="15">
        <f t="shared" si="112"/>
        <v>42101.828819444447</v>
      </c>
      <c r="T3590" s="15">
        <f t="shared" si="113"/>
        <v>42123.958333333328</v>
      </c>
    </row>
    <row r="3591" spans="1:20" ht="45" x14ac:dyDescent="0.25">
      <c r="A3591">
        <v>3589</v>
      </c>
      <c r="B3591" s="3" t="s">
        <v>7267</v>
      </c>
      <c r="C3591" s="3" t="s">
        <v>7268</v>
      </c>
      <c r="D3591" s="12">
        <v>4000</v>
      </c>
      <c r="E3591" s="12">
        <v>5100</v>
      </c>
      <c r="F3591" t="s">
        <v>16</v>
      </c>
      <c r="G3591" t="s">
        <v>17</v>
      </c>
      <c r="H3591" t="s">
        <v>18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1086</v>
      </c>
      <c r="O3591" s="8">
        <f>E3591/D3591*100</f>
        <v>127.49999999999999</v>
      </c>
      <c r="P3591" s="12">
        <f>E3591/L3591</f>
        <v>82.258064516129039</v>
      </c>
      <c r="Q3591" t="str">
        <f>LEFT(N3591,SEARCH("/",N3591,1)-1)</f>
        <v>theater</v>
      </c>
      <c r="R3591" t="str">
        <f>RIGHT(N3591,LEN(N3591)-SEARCH("/",N3591,1))</f>
        <v>plays</v>
      </c>
      <c r="S3591" s="15">
        <f t="shared" si="112"/>
        <v>42125.647534722222</v>
      </c>
      <c r="T3591" s="15">
        <f t="shared" si="113"/>
        <v>42150.647534722222</v>
      </c>
    </row>
    <row r="3592" spans="1:20" ht="60" x14ac:dyDescent="0.25">
      <c r="A3592">
        <v>3590</v>
      </c>
      <c r="B3592" s="3" t="s">
        <v>7269</v>
      </c>
      <c r="C3592" s="3" t="s">
        <v>7270</v>
      </c>
      <c r="D3592" s="12">
        <v>5000</v>
      </c>
      <c r="E3592" s="12">
        <v>5003</v>
      </c>
      <c r="F3592" t="s">
        <v>16</v>
      </c>
      <c r="G3592" t="s">
        <v>24</v>
      </c>
      <c r="H3592" t="s">
        <v>25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1086</v>
      </c>
      <c r="O3592" s="8">
        <f>E3592/D3592*100</f>
        <v>100.05999999999999</v>
      </c>
      <c r="P3592" s="12">
        <f>E3592/L3592</f>
        <v>68.534246575342465</v>
      </c>
      <c r="Q3592" t="str">
        <f>LEFT(N3592,SEARCH("/",N3592,1)-1)</f>
        <v>theater</v>
      </c>
      <c r="R3592" t="str">
        <f>RIGHT(N3592,LEN(N3592)-SEARCH("/",N3592,1))</f>
        <v>plays</v>
      </c>
      <c r="S3592" s="15">
        <f t="shared" si="112"/>
        <v>41902.333726851852</v>
      </c>
      <c r="T3592" s="15">
        <f t="shared" si="113"/>
        <v>41932.333726851852</v>
      </c>
    </row>
    <row r="3593" spans="1:20" ht="60" x14ac:dyDescent="0.25">
      <c r="A3593">
        <v>3591</v>
      </c>
      <c r="B3593" s="3" t="s">
        <v>7271</v>
      </c>
      <c r="C3593" s="3" t="s">
        <v>7272</v>
      </c>
      <c r="D3593" s="12">
        <v>700</v>
      </c>
      <c r="E3593" s="12">
        <v>1225</v>
      </c>
      <c r="F3593" t="s">
        <v>16</v>
      </c>
      <c r="G3593" t="s">
        <v>17</v>
      </c>
      <c r="H3593" t="s">
        <v>18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1086</v>
      </c>
      <c r="O3593" s="8">
        <f>E3593/D3593*100</f>
        <v>175</v>
      </c>
      <c r="P3593" s="12">
        <f>E3593/L3593</f>
        <v>68.055555555555557</v>
      </c>
      <c r="Q3593" t="str">
        <f>LEFT(N3593,SEARCH("/",N3593,1)-1)</f>
        <v>theater</v>
      </c>
      <c r="R3593" t="str">
        <f>RIGHT(N3593,LEN(N3593)-SEARCH("/",N3593,1))</f>
        <v>plays</v>
      </c>
      <c r="S3593" s="15">
        <f t="shared" si="112"/>
        <v>42003.948425925926</v>
      </c>
      <c r="T3593" s="15">
        <f t="shared" si="113"/>
        <v>42028.207638888889</v>
      </c>
    </row>
    <row r="3594" spans="1:20" ht="45" x14ac:dyDescent="0.25">
      <c r="A3594">
        <v>3592</v>
      </c>
      <c r="B3594" s="3" t="s">
        <v>7273</v>
      </c>
      <c r="C3594" s="3" t="s">
        <v>7274</v>
      </c>
      <c r="D3594" s="12">
        <v>2000</v>
      </c>
      <c r="E3594" s="12">
        <v>2545</v>
      </c>
      <c r="F3594" t="s">
        <v>16</v>
      </c>
      <c r="G3594" t="s">
        <v>17</v>
      </c>
      <c r="H3594" t="s">
        <v>18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1086</v>
      </c>
      <c r="O3594" s="8">
        <f>E3594/D3594*100</f>
        <v>127.25</v>
      </c>
      <c r="P3594" s="12">
        <f>E3594/L3594</f>
        <v>72.714285714285708</v>
      </c>
      <c r="Q3594" t="str">
        <f>LEFT(N3594,SEARCH("/",N3594,1)-1)</f>
        <v>theater</v>
      </c>
      <c r="R3594" t="str">
        <f>RIGHT(N3594,LEN(N3594)-SEARCH("/",N3594,1))</f>
        <v>plays</v>
      </c>
      <c r="S3594" s="15">
        <f t="shared" si="112"/>
        <v>41988.829942129625</v>
      </c>
      <c r="T3594" s="15">
        <f t="shared" si="113"/>
        <v>42046.207638888889</v>
      </c>
    </row>
    <row r="3595" spans="1:20" ht="45" x14ac:dyDescent="0.25">
      <c r="A3595">
        <v>3593</v>
      </c>
      <c r="B3595" s="3" t="s">
        <v>7275</v>
      </c>
      <c r="C3595" s="3" t="s">
        <v>7276</v>
      </c>
      <c r="D3595" s="12">
        <v>3000</v>
      </c>
      <c r="E3595" s="12">
        <v>3319</v>
      </c>
      <c r="F3595" t="s">
        <v>16</v>
      </c>
      <c r="G3595" t="s">
        <v>17</v>
      </c>
      <c r="H3595" t="s">
        <v>18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1086</v>
      </c>
      <c r="O3595" s="8">
        <f>E3595/D3595*100</f>
        <v>110.63333333333334</v>
      </c>
      <c r="P3595" s="12">
        <f>E3595/L3595</f>
        <v>77.186046511627907</v>
      </c>
      <c r="Q3595" t="str">
        <f>LEFT(N3595,SEARCH("/",N3595,1)-1)</f>
        <v>theater</v>
      </c>
      <c r="R3595" t="str">
        <f>RIGHT(N3595,LEN(N3595)-SEARCH("/",N3595,1))</f>
        <v>plays</v>
      </c>
      <c r="S3595" s="15">
        <f t="shared" si="112"/>
        <v>41974.898599537039</v>
      </c>
      <c r="T3595" s="15">
        <f t="shared" si="113"/>
        <v>42009.851388888885</v>
      </c>
    </row>
    <row r="3596" spans="1:20" ht="60" x14ac:dyDescent="0.25">
      <c r="A3596">
        <v>3594</v>
      </c>
      <c r="B3596" s="3" t="s">
        <v>7277</v>
      </c>
      <c r="C3596" s="3" t="s">
        <v>7278</v>
      </c>
      <c r="D3596" s="12">
        <v>1600</v>
      </c>
      <c r="E3596" s="12">
        <v>2015</v>
      </c>
      <c r="F3596" t="s">
        <v>16</v>
      </c>
      <c r="G3596" t="s">
        <v>17</v>
      </c>
      <c r="H3596" t="s">
        <v>18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1086</v>
      </c>
      <c r="O3596" s="8">
        <f>E3596/D3596*100</f>
        <v>125.93749999999999</v>
      </c>
      <c r="P3596" s="12">
        <f>E3596/L3596</f>
        <v>55.972222222222221</v>
      </c>
      <c r="Q3596" t="str">
        <f>LEFT(N3596,SEARCH("/",N3596,1)-1)</f>
        <v>theater</v>
      </c>
      <c r="R3596" t="str">
        <f>RIGHT(N3596,LEN(N3596)-SEARCH("/",N3596,1))</f>
        <v>plays</v>
      </c>
      <c r="S3596" s="15">
        <f t="shared" si="112"/>
        <v>42592.066921296297</v>
      </c>
      <c r="T3596" s="15">
        <f t="shared" si="113"/>
        <v>42617.066921296297</v>
      </c>
    </row>
    <row r="3597" spans="1:20" ht="30" x14ac:dyDescent="0.25">
      <c r="A3597">
        <v>3595</v>
      </c>
      <c r="B3597" s="3" t="s">
        <v>7279</v>
      </c>
      <c r="C3597" s="3" t="s">
        <v>7280</v>
      </c>
      <c r="D3597" s="12">
        <v>2600</v>
      </c>
      <c r="E3597" s="12">
        <v>3081</v>
      </c>
      <c r="F3597" t="s">
        <v>16</v>
      </c>
      <c r="G3597" t="s">
        <v>17</v>
      </c>
      <c r="H3597" t="s">
        <v>18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1086</v>
      </c>
      <c r="O3597" s="8">
        <f>E3597/D3597*100</f>
        <v>118.5</v>
      </c>
      <c r="P3597" s="12">
        <f>E3597/L3597</f>
        <v>49.693548387096776</v>
      </c>
      <c r="Q3597" t="str">
        <f>LEFT(N3597,SEARCH("/",N3597,1)-1)</f>
        <v>theater</v>
      </c>
      <c r="R3597" t="str">
        <f>RIGHT(N3597,LEN(N3597)-SEARCH("/",N3597,1))</f>
        <v>plays</v>
      </c>
      <c r="S3597" s="15">
        <f t="shared" si="112"/>
        <v>42050.008368055554</v>
      </c>
      <c r="T3597" s="15">
        <f t="shared" si="113"/>
        <v>42076.290972222225</v>
      </c>
    </row>
    <row r="3598" spans="1:20" ht="45" x14ac:dyDescent="0.25">
      <c r="A3598">
        <v>3596</v>
      </c>
      <c r="B3598" s="3" t="s">
        <v>7281</v>
      </c>
      <c r="C3598" s="3" t="s">
        <v>7282</v>
      </c>
      <c r="D3598" s="12">
        <v>1100</v>
      </c>
      <c r="E3598" s="12">
        <v>1185</v>
      </c>
      <c r="F3598" t="s">
        <v>16</v>
      </c>
      <c r="G3598" t="s">
        <v>159</v>
      </c>
      <c r="H3598" t="s">
        <v>160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1086</v>
      </c>
      <c r="O3598" s="8">
        <f>E3598/D3598*100</f>
        <v>107.72727272727273</v>
      </c>
      <c r="P3598" s="12">
        <f>E3598/L3598</f>
        <v>79</v>
      </c>
      <c r="Q3598" t="str">
        <f>LEFT(N3598,SEARCH("/",N3598,1)-1)</f>
        <v>theater</v>
      </c>
      <c r="R3598" t="str">
        <f>RIGHT(N3598,LEN(N3598)-SEARCH("/",N3598,1))</f>
        <v>plays</v>
      </c>
      <c r="S3598" s="15">
        <f t="shared" si="112"/>
        <v>41856.715069444443</v>
      </c>
      <c r="T3598" s="15">
        <f t="shared" si="113"/>
        <v>41877.715069444443</v>
      </c>
    </row>
    <row r="3599" spans="1:20" ht="30" x14ac:dyDescent="0.25">
      <c r="A3599">
        <v>3597</v>
      </c>
      <c r="B3599" s="3" t="s">
        <v>7283</v>
      </c>
      <c r="C3599" s="3" t="s">
        <v>7284</v>
      </c>
      <c r="D3599" s="12">
        <v>2500</v>
      </c>
      <c r="E3599" s="12">
        <v>2565</v>
      </c>
      <c r="F3599" t="s">
        <v>16</v>
      </c>
      <c r="G3599" t="s">
        <v>17</v>
      </c>
      <c r="H3599" t="s">
        <v>18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1086</v>
      </c>
      <c r="O3599" s="8">
        <f>E3599/D3599*100</f>
        <v>102.60000000000001</v>
      </c>
      <c r="P3599" s="12">
        <f>E3599/L3599</f>
        <v>77.727272727272734</v>
      </c>
      <c r="Q3599" t="str">
        <f>LEFT(N3599,SEARCH("/",N3599,1)-1)</f>
        <v>theater</v>
      </c>
      <c r="R3599" t="str">
        <f>RIGHT(N3599,LEN(N3599)-SEARCH("/",N3599,1))</f>
        <v>plays</v>
      </c>
      <c r="S3599" s="15">
        <f t="shared" si="112"/>
        <v>42417.585532407407</v>
      </c>
      <c r="T3599" s="15">
        <f t="shared" si="113"/>
        <v>42432.249305555553</v>
      </c>
    </row>
    <row r="3600" spans="1:20" ht="45" x14ac:dyDescent="0.25">
      <c r="A3600">
        <v>3598</v>
      </c>
      <c r="B3600" s="3" t="s">
        <v>7285</v>
      </c>
      <c r="C3600" s="3" t="s">
        <v>7286</v>
      </c>
      <c r="D3600" s="12">
        <v>1000</v>
      </c>
      <c r="E3600" s="12">
        <v>1101</v>
      </c>
      <c r="F3600" t="s">
        <v>16</v>
      </c>
      <c r="G3600" t="s">
        <v>17</v>
      </c>
      <c r="H3600" t="s">
        <v>18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1086</v>
      </c>
      <c r="O3600" s="8">
        <f>E3600/D3600*100</f>
        <v>110.1</v>
      </c>
      <c r="P3600" s="12">
        <f>E3600/L3600</f>
        <v>40.777777777777779</v>
      </c>
      <c r="Q3600" t="str">
        <f>LEFT(N3600,SEARCH("/",N3600,1)-1)</f>
        <v>theater</v>
      </c>
      <c r="R3600" t="str">
        <f>RIGHT(N3600,LEN(N3600)-SEARCH("/",N3600,1))</f>
        <v>plays</v>
      </c>
      <c r="S3600" s="15">
        <f t="shared" si="112"/>
        <v>41866.79886574074</v>
      </c>
      <c r="T3600" s="15">
        <f t="shared" si="113"/>
        <v>41885.207638888889</v>
      </c>
    </row>
    <row r="3601" spans="1:20" ht="45" x14ac:dyDescent="0.25">
      <c r="A3601">
        <v>3599</v>
      </c>
      <c r="B3601" s="3" t="s">
        <v>7287</v>
      </c>
      <c r="C3601" s="3" t="s">
        <v>7288</v>
      </c>
      <c r="D3601" s="12">
        <v>500</v>
      </c>
      <c r="E3601" s="12">
        <v>1010</v>
      </c>
      <c r="F3601" t="s">
        <v>16</v>
      </c>
      <c r="G3601" t="s">
        <v>17</v>
      </c>
      <c r="H3601" t="s">
        <v>18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1086</v>
      </c>
      <c r="O3601" s="8">
        <f>E3601/D3601*100</f>
        <v>202</v>
      </c>
      <c r="P3601" s="12">
        <f>E3601/L3601</f>
        <v>59.411764705882355</v>
      </c>
      <c r="Q3601" t="str">
        <f>LEFT(N3601,SEARCH("/",N3601,1)-1)</f>
        <v>theater</v>
      </c>
      <c r="R3601" t="str">
        <f>RIGHT(N3601,LEN(N3601)-SEARCH("/",N3601,1))</f>
        <v>plays</v>
      </c>
      <c r="S3601" s="15">
        <f t="shared" si="112"/>
        <v>42220.79487268519</v>
      </c>
      <c r="T3601" s="15">
        <f t="shared" si="113"/>
        <v>42246</v>
      </c>
    </row>
    <row r="3602" spans="1:20" ht="30" x14ac:dyDescent="0.25">
      <c r="A3602">
        <v>3600</v>
      </c>
      <c r="B3602" s="3" t="s">
        <v>7289</v>
      </c>
      <c r="C3602" s="3" t="s">
        <v>7290</v>
      </c>
      <c r="D3602" s="12">
        <v>10</v>
      </c>
      <c r="E3602" s="12">
        <v>13</v>
      </c>
      <c r="F3602" t="s">
        <v>16</v>
      </c>
      <c r="G3602" t="s">
        <v>17</v>
      </c>
      <c r="H3602" t="s">
        <v>18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1086</v>
      </c>
      <c r="O3602" s="8">
        <f>E3602/D3602*100</f>
        <v>130</v>
      </c>
      <c r="P3602" s="12">
        <f>E3602/L3602</f>
        <v>3.25</v>
      </c>
      <c r="Q3602" t="str">
        <f>LEFT(N3602,SEARCH("/",N3602,1)-1)</f>
        <v>theater</v>
      </c>
      <c r="R3602" t="str">
        <f>RIGHT(N3602,LEN(N3602)-SEARCH("/",N3602,1))</f>
        <v>plays</v>
      </c>
      <c r="S3602" s="15">
        <f t="shared" si="112"/>
        <v>42628.849120370374</v>
      </c>
      <c r="T3602" s="15">
        <f t="shared" si="113"/>
        <v>42656.849120370374</v>
      </c>
    </row>
    <row r="3603" spans="1:20" ht="45" x14ac:dyDescent="0.25">
      <c r="A3603">
        <v>3601</v>
      </c>
      <c r="B3603" s="3" t="s">
        <v>7291</v>
      </c>
      <c r="C3603" s="3" t="s">
        <v>7292</v>
      </c>
      <c r="D3603" s="12">
        <v>2000</v>
      </c>
      <c r="E3603" s="12">
        <v>2087</v>
      </c>
      <c r="F3603" t="s">
        <v>16</v>
      </c>
      <c r="G3603" t="s">
        <v>24</v>
      </c>
      <c r="H3603" t="s">
        <v>25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1086</v>
      </c>
      <c r="O3603" s="8">
        <f>E3603/D3603*100</f>
        <v>104.35000000000001</v>
      </c>
      <c r="P3603" s="12">
        <f>E3603/L3603</f>
        <v>39.377358490566039</v>
      </c>
      <c r="Q3603" t="str">
        <f>LEFT(N3603,SEARCH("/",N3603,1)-1)</f>
        <v>theater</v>
      </c>
      <c r="R3603" t="str">
        <f>RIGHT(N3603,LEN(N3603)-SEARCH("/",N3603,1))</f>
        <v>plays</v>
      </c>
      <c r="S3603" s="15">
        <f t="shared" si="112"/>
        <v>41990.99863425926</v>
      </c>
      <c r="T3603" s="15">
        <f t="shared" si="113"/>
        <v>42020.99863425926</v>
      </c>
    </row>
    <row r="3604" spans="1:20" ht="60" x14ac:dyDescent="0.25">
      <c r="A3604">
        <v>3602</v>
      </c>
      <c r="B3604" s="3" t="s">
        <v>7293</v>
      </c>
      <c r="C3604" s="3" t="s">
        <v>7294</v>
      </c>
      <c r="D3604" s="12">
        <v>4000</v>
      </c>
      <c r="E3604" s="12">
        <v>4002</v>
      </c>
      <c r="F3604" t="s">
        <v>16</v>
      </c>
      <c r="G3604" t="s">
        <v>17</v>
      </c>
      <c r="H3604" t="s">
        <v>18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1086</v>
      </c>
      <c r="O3604" s="8">
        <f>E3604/D3604*100</f>
        <v>100.05</v>
      </c>
      <c r="P3604" s="12">
        <f>E3604/L3604</f>
        <v>81.673469387755105</v>
      </c>
      <c r="Q3604" t="str">
        <f>LEFT(N3604,SEARCH("/",N3604,1)-1)</f>
        <v>theater</v>
      </c>
      <c r="R3604" t="str">
        <f>RIGHT(N3604,LEN(N3604)-SEARCH("/",N3604,1))</f>
        <v>plays</v>
      </c>
      <c r="S3604" s="15">
        <f t="shared" si="112"/>
        <v>42447.894432870366</v>
      </c>
      <c r="T3604" s="15">
        <f t="shared" si="113"/>
        <v>42507.894432870366</v>
      </c>
    </row>
    <row r="3605" spans="1:20" ht="60" x14ac:dyDescent="0.25">
      <c r="A3605">
        <v>3603</v>
      </c>
      <c r="B3605" s="3" t="s">
        <v>7295</v>
      </c>
      <c r="C3605" s="3" t="s">
        <v>7296</v>
      </c>
      <c r="D3605" s="12">
        <v>1500</v>
      </c>
      <c r="E3605" s="12">
        <v>2560</v>
      </c>
      <c r="F3605" t="s">
        <v>16</v>
      </c>
      <c r="G3605" t="s">
        <v>17</v>
      </c>
      <c r="H3605" t="s">
        <v>18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1086</v>
      </c>
      <c r="O3605" s="8">
        <f>E3605/D3605*100</f>
        <v>170.66666666666669</v>
      </c>
      <c r="P3605" s="12">
        <f>E3605/L3605</f>
        <v>44.912280701754383</v>
      </c>
      <c r="Q3605" t="str">
        <f>LEFT(N3605,SEARCH("/",N3605,1)-1)</f>
        <v>theater</v>
      </c>
      <c r="R3605" t="str">
        <f>RIGHT(N3605,LEN(N3605)-SEARCH("/",N3605,1))</f>
        <v>plays</v>
      </c>
      <c r="S3605" s="15">
        <f t="shared" si="112"/>
        <v>42283.864351851851</v>
      </c>
      <c r="T3605" s="15">
        <f t="shared" si="113"/>
        <v>42313.906018518523</v>
      </c>
    </row>
    <row r="3606" spans="1:20" ht="60" x14ac:dyDescent="0.25">
      <c r="A3606">
        <v>3604</v>
      </c>
      <c r="B3606" s="3" t="s">
        <v>7297</v>
      </c>
      <c r="C3606" s="3" t="s">
        <v>7298</v>
      </c>
      <c r="D3606" s="12">
        <v>3000</v>
      </c>
      <c r="E3606" s="12">
        <v>3385</v>
      </c>
      <c r="F3606" t="s">
        <v>16</v>
      </c>
      <c r="G3606" t="s">
        <v>17</v>
      </c>
      <c r="H3606" t="s">
        <v>18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1086</v>
      </c>
      <c r="O3606" s="8">
        <f>E3606/D3606*100</f>
        <v>112.83333333333334</v>
      </c>
      <c r="P3606" s="12">
        <f>E3606/L3606</f>
        <v>49.05797101449275</v>
      </c>
      <c r="Q3606" t="str">
        <f>LEFT(N3606,SEARCH("/",N3606,1)-1)</f>
        <v>theater</v>
      </c>
      <c r="R3606" t="str">
        <f>RIGHT(N3606,LEN(N3606)-SEARCH("/",N3606,1))</f>
        <v>plays</v>
      </c>
      <c r="S3606" s="15">
        <f t="shared" si="112"/>
        <v>42483.015694444446</v>
      </c>
      <c r="T3606" s="15">
        <f t="shared" si="113"/>
        <v>42489.290972222225</v>
      </c>
    </row>
    <row r="3607" spans="1:20" ht="60" x14ac:dyDescent="0.25">
      <c r="A3607">
        <v>3605</v>
      </c>
      <c r="B3607" s="3" t="s">
        <v>7299</v>
      </c>
      <c r="C3607" s="3" t="s">
        <v>7300</v>
      </c>
      <c r="D3607" s="12">
        <v>250</v>
      </c>
      <c r="E3607" s="12">
        <v>460</v>
      </c>
      <c r="F3607" t="s">
        <v>16</v>
      </c>
      <c r="G3607" t="s">
        <v>24</v>
      </c>
      <c r="H3607" t="s">
        <v>25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1086</v>
      </c>
      <c r="O3607" s="8">
        <f>E3607/D3607*100</f>
        <v>184</v>
      </c>
      <c r="P3607" s="12">
        <f>E3607/L3607</f>
        <v>30.666666666666668</v>
      </c>
      <c r="Q3607" t="str">
        <f>LEFT(N3607,SEARCH("/",N3607,1)-1)</f>
        <v>theater</v>
      </c>
      <c r="R3607" t="str">
        <f>RIGHT(N3607,LEN(N3607)-SEARCH("/",N3607,1))</f>
        <v>plays</v>
      </c>
      <c r="S3607" s="15">
        <f t="shared" si="112"/>
        <v>42383.793124999997</v>
      </c>
      <c r="T3607" s="15">
        <f t="shared" si="113"/>
        <v>42413.793124999997</v>
      </c>
    </row>
    <row r="3608" spans="1:20" ht="60" x14ac:dyDescent="0.25">
      <c r="A3608">
        <v>3606</v>
      </c>
      <c r="B3608" s="3" t="s">
        <v>7301</v>
      </c>
      <c r="C3608" s="3" t="s">
        <v>7302</v>
      </c>
      <c r="D3608" s="12">
        <v>3000</v>
      </c>
      <c r="E3608" s="12">
        <v>3908</v>
      </c>
      <c r="F3608" t="s">
        <v>16</v>
      </c>
      <c r="G3608" t="s">
        <v>24</v>
      </c>
      <c r="H3608" t="s">
        <v>25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1086</v>
      </c>
      <c r="O3608" s="8">
        <f>E3608/D3608*100</f>
        <v>130.26666666666665</v>
      </c>
      <c r="P3608" s="12">
        <f>E3608/L3608</f>
        <v>61.0625</v>
      </c>
      <c r="Q3608" t="str">
        <f>LEFT(N3608,SEARCH("/",N3608,1)-1)</f>
        <v>theater</v>
      </c>
      <c r="R3608" t="str">
        <f>RIGHT(N3608,LEN(N3608)-SEARCH("/",N3608,1))</f>
        <v>plays</v>
      </c>
      <c r="S3608" s="15">
        <f t="shared" si="112"/>
        <v>42566.604826388888</v>
      </c>
      <c r="T3608" s="15">
        <f t="shared" si="113"/>
        <v>42596.604826388888</v>
      </c>
    </row>
    <row r="3609" spans="1:20" ht="30" x14ac:dyDescent="0.25">
      <c r="A3609">
        <v>3607</v>
      </c>
      <c r="B3609" s="3" t="s">
        <v>7303</v>
      </c>
      <c r="C3609" s="3" t="s">
        <v>7304</v>
      </c>
      <c r="D3609" s="12">
        <v>550</v>
      </c>
      <c r="E3609" s="12">
        <v>580</v>
      </c>
      <c r="F3609" t="s">
        <v>16</v>
      </c>
      <c r="G3609" t="s">
        <v>24</v>
      </c>
      <c r="H3609" t="s">
        <v>25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1086</v>
      </c>
      <c r="O3609" s="8">
        <f>E3609/D3609*100</f>
        <v>105.45454545454544</v>
      </c>
      <c r="P3609" s="12">
        <f>E3609/L3609</f>
        <v>29</v>
      </c>
      <c r="Q3609" t="str">
        <f>LEFT(N3609,SEARCH("/",N3609,1)-1)</f>
        <v>theater</v>
      </c>
      <c r="R3609" t="str">
        <f>RIGHT(N3609,LEN(N3609)-SEARCH("/",N3609,1))</f>
        <v>plays</v>
      </c>
      <c r="S3609" s="15">
        <f t="shared" si="112"/>
        <v>42338.963912037041</v>
      </c>
      <c r="T3609" s="15">
        <f t="shared" si="113"/>
        <v>42353</v>
      </c>
    </row>
    <row r="3610" spans="1:20" ht="60" x14ac:dyDescent="0.25">
      <c r="A3610">
        <v>3608</v>
      </c>
      <c r="B3610" s="3" t="s">
        <v>7305</v>
      </c>
      <c r="C3610" s="3" t="s">
        <v>7306</v>
      </c>
      <c r="D3610" s="12">
        <v>800</v>
      </c>
      <c r="E3610" s="12">
        <v>800</v>
      </c>
      <c r="F3610" t="s">
        <v>16</v>
      </c>
      <c r="G3610" t="s">
        <v>24</v>
      </c>
      <c r="H3610" t="s">
        <v>25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1086</v>
      </c>
      <c r="O3610" s="8">
        <f>E3610/D3610*100</f>
        <v>100</v>
      </c>
      <c r="P3610" s="12">
        <f>E3610/L3610</f>
        <v>29.62962962962963</v>
      </c>
      <c r="Q3610" t="str">
        <f>LEFT(N3610,SEARCH("/",N3610,1)-1)</f>
        <v>theater</v>
      </c>
      <c r="R3610" t="str">
        <f>RIGHT(N3610,LEN(N3610)-SEARCH("/",N3610,1))</f>
        <v>plays</v>
      </c>
      <c r="S3610" s="15">
        <f t="shared" si="112"/>
        <v>42506.709375000006</v>
      </c>
      <c r="T3610" s="15">
        <f t="shared" si="113"/>
        <v>42538.583333333328</v>
      </c>
    </row>
    <row r="3611" spans="1:20" ht="60" x14ac:dyDescent="0.25">
      <c r="A3611">
        <v>3609</v>
      </c>
      <c r="B3611" s="3" t="s">
        <v>7307</v>
      </c>
      <c r="C3611" s="3" t="s">
        <v>7308</v>
      </c>
      <c r="D3611" s="12">
        <v>1960</v>
      </c>
      <c r="E3611" s="12">
        <v>3005</v>
      </c>
      <c r="F3611" t="s">
        <v>16</v>
      </c>
      <c r="G3611" t="s">
        <v>24</v>
      </c>
      <c r="H3611" t="s">
        <v>25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1086</v>
      </c>
      <c r="O3611" s="8">
        <f>E3611/D3611*100</f>
        <v>153.31632653061226</v>
      </c>
      <c r="P3611" s="12">
        <f>E3611/L3611</f>
        <v>143.0952380952381</v>
      </c>
      <c r="Q3611" t="str">
        <f>LEFT(N3611,SEARCH("/",N3611,1)-1)</f>
        <v>theater</v>
      </c>
      <c r="R3611" t="str">
        <f>RIGHT(N3611,LEN(N3611)-SEARCH("/",N3611,1))</f>
        <v>plays</v>
      </c>
      <c r="S3611" s="15">
        <f t="shared" si="112"/>
        <v>42429.991724537031</v>
      </c>
      <c r="T3611" s="15">
        <f t="shared" si="113"/>
        <v>42459.950057870374</v>
      </c>
    </row>
    <row r="3612" spans="1:20" ht="45" x14ac:dyDescent="0.25">
      <c r="A3612">
        <v>3610</v>
      </c>
      <c r="B3612" s="3" t="s">
        <v>7309</v>
      </c>
      <c r="C3612" s="3" t="s">
        <v>7310</v>
      </c>
      <c r="D3612" s="12">
        <v>1000</v>
      </c>
      <c r="E3612" s="12">
        <v>1623</v>
      </c>
      <c r="F3612" t="s">
        <v>16</v>
      </c>
      <c r="G3612" t="s">
        <v>24</v>
      </c>
      <c r="H3612" t="s">
        <v>25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1086</v>
      </c>
      <c r="O3612" s="8">
        <f>E3612/D3612*100</f>
        <v>162.30000000000001</v>
      </c>
      <c r="P3612" s="12">
        <f>E3612/L3612</f>
        <v>52.354838709677416</v>
      </c>
      <c r="Q3612" t="str">
        <f>LEFT(N3612,SEARCH("/",N3612,1)-1)</f>
        <v>theater</v>
      </c>
      <c r="R3612" t="str">
        <f>RIGHT(N3612,LEN(N3612)-SEARCH("/",N3612,1))</f>
        <v>plays</v>
      </c>
      <c r="S3612" s="15">
        <f t="shared" si="112"/>
        <v>42203.432129629626</v>
      </c>
      <c r="T3612" s="15">
        <f t="shared" si="113"/>
        <v>42233.432129629626</v>
      </c>
    </row>
    <row r="3613" spans="1:20" ht="60" x14ac:dyDescent="0.25">
      <c r="A3613">
        <v>3611</v>
      </c>
      <c r="B3613" s="3" t="s">
        <v>7311</v>
      </c>
      <c r="C3613" s="3" t="s">
        <v>7312</v>
      </c>
      <c r="D3613" s="12">
        <v>2500</v>
      </c>
      <c r="E3613" s="12">
        <v>3400</v>
      </c>
      <c r="F3613" t="s">
        <v>16</v>
      </c>
      <c r="G3613" t="s">
        <v>24</v>
      </c>
      <c r="H3613" t="s">
        <v>25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1086</v>
      </c>
      <c r="O3613" s="8">
        <f>E3613/D3613*100</f>
        <v>136</v>
      </c>
      <c r="P3613" s="12">
        <f>E3613/L3613</f>
        <v>66.666666666666671</v>
      </c>
      <c r="Q3613" t="str">
        <f>LEFT(N3613,SEARCH("/",N3613,1)-1)</f>
        <v>theater</v>
      </c>
      <c r="R3613" t="str">
        <f>RIGHT(N3613,LEN(N3613)-SEARCH("/",N3613,1))</f>
        <v>plays</v>
      </c>
      <c r="S3613" s="15">
        <f t="shared" si="112"/>
        <v>42072.370381944449</v>
      </c>
      <c r="T3613" s="15">
        <f t="shared" si="113"/>
        <v>42102.370381944449</v>
      </c>
    </row>
    <row r="3614" spans="1:20" ht="45" x14ac:dyDescent="0.25">
      <c r="A3614">
        <v>3612</v>
      </c>
      <c r="B3614" s="3" t="s">
        <v>7313</v>
      </c>
      <c r="C3614" s="3" t="s">
        <v>7314</v>
      </c>
      <c r="D3614" s="12">
        <v>5000</v>
      </c>
      <c r="E3614" s="12">
        <v>7220</v>
      </c>
      <c r="F3614" t="s">
        <v>16</v>
      </c>
      <c r="G3614" t="s">
        <v>159</v>
      </c>
      <c r="H3614" t="s">
        <v>160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1086</v>
      </c>
      <c r="O3614" s="8">
        <f>E3614/D3614*100</f>
        <v>144.4</v>
      </c>
      <c r="P3614" s="12">
        <f>E3614/L3614</f>
        <v>126.66666666666667</v>
      </c>
      <c r="Q3614" t="str">
        <f>LEFT(N3614,SEARCH("/",N3614,1)-1)</f>
        <v>theater</v>
      </c>
      <c r="R3614" t="str">
        <f>RIGHT(N3614,LEN(N3614)-SEARCH("/",N3614,1))</f>
        <v>plays</v>
      </c>
      <c r="S3614" s="15">
        <f t="shared" si="112"/>
        <v>41789.726979166669</v>
      </c>
      <c r="T3614" s="15">
        <f t="shared" si="113"/>
        <v>41799.726979166669</v>
      </c>
    </row>
    <row r="3615" spans="1:20" ht="45" x14ac:dyDescent="0.25">
      <c r="A3615">
        <v>3613</v>
      </c>
      <c r="B3615" s="3" t="s">
        <v>7315</v>
      </c>
      <c r="C3615" s="3" t="s">
        <v>7316</v>
      </c>
      <c r="D3615" s="12">
        <v>1250</v>
      </c>
      <c r="E3615" s="12">
        <v>1250</v>
      </c>
      <c r="F3615" t="s">
        <v>16</v>
      </c>
      <c r="G3615" t="s">
        <v>17</v>
      </c>
      <c r="H3615" t="s">
        <v>18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1086</v>
      </c>
      <c r="O3615" s="8">
        <f>E3615/D3615*100</f>
        <v>100</v>
      </c>
      <c r="P3615" s="12">
        <f>E3615/L3615</f>
        <v>62.5</v>
      </c>
      <c r="Q3615" t="str">
        <f>LEFT(N3615,SEARCH("/",N3615,1)-1)</f>
        <v>theater</v>
      </c>
      <c r="R3615" t="str">
        <f>RIGHT(N3615,LEN(N3615)-SEARCH("/",N3615,1))</f>
        <v>plays</v>
      </c>
      <c r="S3615" s="15">
        <f t="shared" si="112"/>
        <v>41788.58997685185</v>
      </c>
      <c r="T3615" s="15">
        <f t="shared" si="113"/>
        <v>41818.58997685185</v>
      </c>
    </row>
    <row r="3616" spans="1:20" ht="45" x14ac:dyDescent="0.25">
      <c r="A3616">
        <v>3614</v>
      </c>
      <c r="B3616" s="3" t="s">
        <v>6969</v>
      </c>
      <c r="C3616" s="3" t="s">
        <v>7317</v>
      </c>
      <c r="D3616" s="12">
        <v>2500</v>
      </c>
      <c r="E3616" s="12">
        <v>2520</v>
      </c>
      <c r="F3616" t="s">
        <v>16</v>
      </c>
      <c r="G3616" t="s">
        <v>17</v>
      </c>
      <c r="H3616" t="s">
        <v>18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1086</v>
      </c>
      <c r="O3616" s="8">
        <f>E3616/D3616*100</f>
        <v>100.8</v>
      </c>
      <c r="P3616" s="12">
        <f>E3616/L3616</f>
        <v>35.492957746478872</v>
      </c>
      <c r="Q3616" t="str">
        <f>LEFT(N3616,SEARCH("/",N3616,1)-1)</f>
        <v>theater</v>
      </c>
      <c r="R3616" t="str">
        <f>RIGHT(N3616,LEN(N3616)-SEARCH("/",N3616,1))</f>
        <v>plays</v>
      </c>
      <c r="S3616" s="15">
        <f t="shared" si="112"/>
        <v>42144.041851851856</v>
      </c>
      <c r="T3616" s="15">
        <f t="shared" si="113"/>
        <v>42174.041851851856</v>
      </c>
    </row>
    <row r="3617" spans="1:20" ht="60" x14ac:dyDescent="0.25">
      <c r="A3617">
        <v>3615</v>
      </c>
      <c r="B3617" s="3" t="s">
        <v>7318</v>
      </c>
      <c r="C3617" s="3" t="s">
        <v>7319</v>
      </c>
      <c r="D3617" s="12">
        <v>2500</v>
      </c>
      <c r="E3617" s="12">
        <v>2670</v>
      </c>
      <c r="F3617" t="s">
        <v>16</v>
      </c>
      <c r="G3617" t="s">
        <v>24</v>
      </c>
      <c r="H3617" t="s">
        <v>25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1086</v>
      </c>
      <c r="O3617" s="8">
        <f>E3617/D3617*100</f>
        <v>106.80000000000001</v>
      </c>
      <c r="P3617" s="12">
        <f>E3617/L3617</f>
        <v>37.083333333333336</v>
      </c>
      <c r="Q3617" t="str">
        <f>LEFT(N3617,SEARCH("/",N3617,1)-1)</f>
        <v>theater</v>
      </c>
      <c r="R3617" t="str">
        <f>RIGHT(N3617,LEN(N3617)-SEARCH("/",N3617,1))</f>
        <v>plays</v>
      </c>
      <c r="S3617" s="15">
        <f t="shared" si="112"/>
        <v>42318.593703703707</v>
      </c>
      <c r="T3617" s="15">
        <f t="shared" si="113"/>
        <v>42348.593703703707</v>
      </c>
    </row>
    <row r="3618" spans="1:20" ht="60" x14ac:dyDescent="0.25">
      <c r="A3618">
        <v>3616</v>
      </c>
      <c r="B3618" s="3" t="s">
        <v>7320</v>
      </c>
      <c r="C3618" s="3" t="s">
        <v>7321</v>
      </c>
      <c r="D3618" s="12">
        <v>2500</v>
      </c>
      <c r="E3618" s="12">
        <v>3120</v>
      </c>
      <c r="F3618" t="s">
        <v>16</v>
      </c>
      <c r="G3618" t="s">
        <v>24</v>
      </c>
      <c r="H3618" t="s">
        <v>25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1086</v>
      </c>
      <c r="O3618" s="8">
        <f>E3618/D3618*100</f>
        <v>124.8</v>
      </c>
      <c r="P3618" s="12">
        <f>E3618/L3618</f>
        <v>69.333333333333329</v>
      </c>
      <c r="Q3618" t="str">
        <f>LEFT(N3618,SEARCH("/",N3618,1)-1)</f>
        <v>theater</v>
      </c>
      <c r="R3618" t="str">
        <f>RIGHT(N3618,LEN(N3618)-SEARCH("/",N3618,1))</f>
        <v>plays</v>
      </c>
      <c r="S3618" s="15">
        <f t="shared" si="112"/>
        <v>42052.949814814812</v>
      </c>
      <c r="T3618" s="15">
        <f t="shared" si="113"/>
        <v>42082.908148148148</v>
      </c>
    </row>
    <row r="3619" spans="1:20" ht="60" x14ac:dyDescent="0.25">
      <c r="A3619">
        <v>3617</v>
      </c>
      <c r="B3619" s="3" t="s">
        <v>7322</v>
      </c>
      <c r="C3619" s="3" t="s">
        <v>7323</v>
      </c>
      <c r="D3619" s="12">
        <v>740</v>
      </c>
      <c r="E3619" s="12">
        <v>880</v>
      </c>
      <c r="F3619" t="s">
        <v>16</v>
      </c>
      <c r="G3619" t="s">
        <v>24</v>
      </c>
      <c r="H3619" t="s">
        <v>25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1086</v>
      </c>
      <c r="O3619" s="8">
        <f>E3619/D3619*100</f>
        <v>118.91891891891892</v>
      </c>
      <c r="P3619" s="12">
        <f>E3619/L3619</f>
        <v>17.254901960784313</v>
      </c>
      <c r="Q3619" t="str">
        <f>LEFT(N3619,SEARCH("/",N3619,1)-1)</f>
        <v>theater</v>
      </c>
      <c r="R3619" t="str">
        <f>RIGHT(N3619,LEN(N3619)-SEARCH("/",N3619,1))</f>
        <v>plays</v>
      </c>
      <c r="S3619" s="15">
        <f t="shared" si="112"/>
        <v>42779.610289351855</v>
      </c>
      <c r="T3619" s="15">
        <f t="shared" si="113"/>
        <v>42794</v>
      </c>
    </row>
    <row r="3620" spans="1:20" ht="60" x14ac:dyDescent="0.25">
      <c r="A3620">
        <v>3618</v>
      </c>
      <c r="B3620" s="3" t="s">
        <v>7324</v>
      </c>
      <c r="C3620" s="3" t="s">
        <v>7325</v>
      </c>
      <c r="D3620" s="12">
        <v>2000</v>
      </c>
      <c r="E3620" s="12">
        <v>2020</v>
      </c>
      <c r="F3620" t="s">
        <v>16</v>
      </c>
      <c r="G3620" t="s">
        <v>24</v>
      </c>
      <c r="H3620" t="s">
        <v>25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1086</v>
      </c>
      <c r="O3620" s="8">
        <f>E3620/D3620*100</f>
        <v>101</v>
      </c>
      <c r="P3620" s="12">
        <f>E3620/L3620</f>
        <v>36.071428571428569</v>
      </c>
      <c r="Q3620" t="str">
        <f>LEFT(N3620,SEARCH("/",N3620,1)-1)</f>
        <v>theater</v>
      </c>
      <c r="R3620" t="str">
        <f>RIGHT(N3620,LEN(N3620)-SEARCH("/",N3620,1))</f>
        <v>plays</v>
      </c>
      <c r="S3620" s="15">
        <f t="shared" si="112"/>
        <v>42128.627893518518</v>
      </c>
      <c r="T3620" s="15">
        <f t="shared" si="113"/>
        <v>42158.627893518518</v>
      </c>
    </row>
    <row r="3621" spans="1:20" ht="60" x14ac:dyDescent="0.25">
      <c r="A3621">
        <v>3619</v>
      </c>
      <c r="B3621" s="3" t="s">
        <v>7326</v>
      </c>
      <c r="C3621" s="3" t="s">
        <v>7327</v>
      </c>
      <c r="D3621" s="12">
        <v>1000</v>
      </c>
      <c r="E3621" s="12">
        <v>1130</v>
      </c>
      <c r="F3621" t="s">
        <v>16</v>
      </c>
      <c r="G3621" t="s">
        <v>17</v>
      </c>
      <c r="H3621" t="s">
        <v>18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1086</v>
      </c>
      <c r="O3621" s="8">
        <f>E3621/D3621*100</f>
        <v>112.99999999999999</v>
      </c>
      <c r="P3621" s="12">
        <f>E3621/L3621</f>
        <v>66.470588235294116</v>
      </c>
      <c r="Q3621" t="str">
        <f>LEFT(N3621,SEARCH("/",N3621,1)-1)</f>
        <v>theater</v>
      </c>
      <c r="R3621" t="str">
        <f>RIGHT(N3621,LEN(N3621)-SEARCH("/",N3621,1))</f>
        <v>plays</v>
      </c>
      <c r="S3621" s="15">
        <f t="shared" si="112"/>
        <v>42661.132245370376</v>
      </c>
      <c r="T3621" s="15">
        <f t="shared" si="113"/>
        <v>42693.916666666672</v>
      </c>
    </row>
    <row r="3622" spans="1:20" ht="60" x14ac:dyDescent="0.25">
      <c r="A3622">
        <v>3620</v>
      </c>
      <c r="B3622" s="3" t="s">
        <v>7328</v>
      </c>
      <c r="C3622" s="3" t="s">
        <v>7329</v>
      </c>
      <c r="D3622" s="12">
        <v>10500</v>
      </c>
      <c r="E3622" s="12">
        <v>11045</v>
      </c>
      <c r="F3622" t="s">
        <v>16</v>
      </c>
      <c r="G3622" t="s">
        <v>17</v>
      </c>
      <c r="H3622" t="s">
        <v>18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1086</v>
      </c>
      <c r="O3622" s="8">
        <f>E3622/D3622*100</f>
        <v>105.19047619047619</v>
      </c>
      <c r="P3622" s="12">
        <f>E3622/L3622</f>
        <v>56.065989847715734</v>
      </c>
      <c r="Q3622" t="str">
        <f>LEFT(N3622,SEARCH("/",N3622,1)-1)</f>
        <v>theater</v>
      </c>
      <c r="R3622" t="str">
        <f>RIGHT(N3622,LEN(N3622)-SEARCH("/",N3622,1))</f>
        <v>plays</v>
      </c>
      <c r="S3622" s="15">
        <f t="shared" si="112"/>
        <v>42037.938206018516</v>
      </c>
      <c r="T3622" s="15">
        <f t="shared" si="113"/>
        <v>42068.166666666672</v>
      </c>
    </row>
    <row r="3623" spans="1:20" ht="60" x14ac:dyDescent="0.25">
      <c r="A3623">
        <v>3621</v>
      </c>
      <c r="B3623" s="3" t="s">
        <v>7330</v>
      </c>
      <c r="C3623" s="3" t="s">
        <v>7331</v>
      </c>
      <c r="D3623" s="12">
        <v>3000</v>
      </c>
      <c r="E3623" s="12">
        <v>3292</v>
      </c>
      <c r="F3623" t="s">
        <v>16</v>
      </c>
      <c r="G3623" t="s">
        <v>17</v>
      </c>
      <c r="H3623" t="s">
        <v>18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1086</v>
      </c>
      <c r="O3623" s="8">
        <f>E3623/D3623*100</f>
        <v>109.73333333333332</v>
      </c>
      <c r="P3623" s="12">
        <f>E3623/L3623</f>
        <v>47.028571428571432</v>
      </c>
      <c r="Q3623" t="str">
        <f>LEFT(N3623,SEARCH("/",N3623,1)-1)</f>
        <v>theater</v>
      </c>
      <c r="R3623" t="str">
        <f>RIGHT(N3623,LEN(N3623)-SEARCH("/",N3623,1))</f>
        <v>plays</v>
      </c>
      <c r="S3623" s="15">
        <f t="shared" si="112"/>
        <v>42619.935694444444</v>
      </c>
      <c r="T3623" s="15">
        <f t="shared" si="113"/>
        <v>42643.875</v>
      </c>
    </row>
    <row r="3624" spans="1:20" ht="30" x14ac:dyDescent="0.25">
      <c r="A3624">
        <v>3622</v>
      </c>
      <c r="B3624" s="3" t="s">
        <v>7332</v>
      </c>
      <c r="C3624" s="3" t="s">
        <v>7333</v>
      </c>
      <c r="D3624" s="12">
        <v>1000</v>
      </c>
      <c r="E3624" s="12">
        <v>1000.99</v>
      </c>
      <c r="F3624" t="s">
        <v>16</v>
      </c>
      <c r="G3624" t="s">
        <v>17</v>
      </c>
      <c r="H3624" t="s">
        <v>18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1086</v>
      </c>
      <c r="O3624" s="8">
        <f>E3624/D3624*100</f>
        <v>100.099</v>
      </c>
      <c r="P3624" s="12">
        <f>E3624/L3624</f>
        <v>47.666190476190479</v>
      </c>
      <c r="Q3624" t="str">
        <f>LEFT(N3624,SEARCH("/",N3624,1)-1)</f>
        <v>theater</v>
      </c>
      <c r="R3624" t="str">
        <f>RIGHT(N3624,LEN(N3624)-SEARCH("/",N3624,1))</f>
        <v>plays</v>
      </c>
      <c r="S3624" s="15">
        <f t="shared" si="112"/>
        <v>41877.221886574072</v>
      </c>
      <c r="T3624" s="15">
        <f t="shared" si="113"/>
        <v>41910.140972222223</v>
      </c>
    </row>
    <row r="3625" spans="1:20" ht="45" x14ac:dyDescent="0.25">
      <c r="A3625">
        <v>3623</v>
      </c>
      <c r="B3625" s="3" t="s">
        <v>7334</v>
      </c>
      <c r="C3625" s="3" t="s">
        <v>7335</v>
      </c>
      <c r="D3625" s="12">
        <v>2500</v>
      </c>
      <c r="E3625" s="12">
        <v>3000</v>
      </c>
      <c r="F3625" t="s">
        <v>16</v>
      </c>
      <c r="G3625" t="s">
        <v>17</v>
      </c>
      <c r="H3625" t="s">
        <v>18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1086</v>
      </c>
      <c r="O3625" s="8">
        <f>E3625/D3625*100</f>
        <v>120</v>
      </c>
      <c r="P3625" s="12">
        <f>E3625/L3625</f>
        <v>88.235294117647058</v>
      </c>
      <c r="Q3625" t="str">
        <f>LEFT(N3625,SEARCH("/",N3625,1)-1)</f>
        <v>theater</v>
      </c>
      <c r="R3625" t="str">
        <f>RIGHT(N3625,LEN(N3625)-SEARCH("/",N3625,1))</f>
        <v>plays</v>
      </c>
      <c r="S3625" s="15">
        <f t="shared" si="112"/>
        <v>41828.736921296295</v>
      </c>
      <c r="T3625" s="15">
        <f t="shared" si="113"/>
        <v>41846.291666666664</v>
      </c>
    </row>
    <row r="3626" spans="1:20" ht="75" x14ac:dyDescent="0.25">
      <c r="A3626">
        <v>3624</v>
      </c>
      <c r="B3626" s="3" t="s">
        <v>7336</v>
      </c>
      <c r="C3626" s="3" t="s">
        <v>7337</v>
      </c>
      <c r="D3626" s="12">
        <v>3000</v>
      </c>
      <c r="E3626" s="12">
        <v>3148</v>
      </c>
      <c r="F3626" t="s">
        <v>16</v>
      </c>
      <c r="G3626" t="s">
        <v>17</v>
      </c>
      <c r="H3626" t="s">
        <v>18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1086</v>
      </c>
      <c r="O3626" s="8">
        <f>E3626/D3626*100</f>
        <v>104.93333333333332</v>
      </c>
      <c r="P3626" s="12">
        <f>E3626/L3626</f>
        <v>80.717948717948715</v>
      </c>
      <c r="Q3626" t="str">
        <f>LEFT(N3626,SEARCH("/",N3626,1)-1)</f>
        <v>theater</v>
      </c>
      <c r="R3626" t="str">
        <f>RIGHT(N3626,LEN(N3626)-SEARCH("/",N3626,1))</f>
        <v>plays</v>
      </c>
      <c r="S3626" s="15">
        <f t="shared" si="112"/>
        <v>42545.774189814809</v>
      </c>
      <c r="T3626" s="15">
        <f t="shared" si="113"/>
        <v>42605.774189814809</v>
      </c>
    </row>
    <row r="3627" spans="1:20" ht="60" x14ac:dyDescent="0.25">
      <c r="A3627">
        <v>3625</v>
      </c>
      <c r="B3627" s="3" t="s">
        <v>7338</v>
      </c>
      <c r="C3627" s="3" t="s">
        <v>7339</v>
      </c>
      <c r="D3627" s="12">
        <v>3000</v>
      </c>
      <c r="E3627" s="12">
        <v>3080</v>
      </c>
      <c r="F3627" t="s">
        <v>16</v>
      </c>
      <c r="G3627" t="s">
        <v>24</v>
      </c>
      <c r="H3627" t="s">
        <v>25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1086</v>
      </c>
      <c r="O3627" s="8">
        <f>E3627/D3627*100</f>
        <v>102.66666666666666</v>
      </c>
      <c r="P3627" s="12">
        <f>E3627/L3627</f>
        <v>39.487179487179489</v>
      </c>
      <c r="Q3627" t="str">
        <f>LEFT(N3627,SEARCH("/",N3627,1)-1)</f>
        <v>theater</v>
      </c>
      <c r="R3627" t="str">
        <f>RIGHT(N3627,LEN(N3627)-SEARCH("/",N3627,1))</f>
        <v>plays</v>
      </c>
      <c r="S3627" s="15">
        <f t="shared" si="112"/>
        <v>42157.652511574073</v>
      </c>
      <c r="T3627" s="15">
        <f t="shared" si="113"/>
        <v>42187.652511574073</v>
      </c>
    </row>
    <row r="3628" spans="1:20" ht="60" x14ac:dyDescent="0.25">
      <c r="A3628">
        <v>3626</v>
      </c>
      <c r="B3628" s="3" t="s">
        <v>7340</v>
      </c>
      <c r="C3628" s="3" t="s">
        <v>7341</v>
      </c>
      <c r="D3628" s="12">
        <v>4000</v>
      </c>
      <c r="E3628" s="12">
        <v>4073</v>
      </c>
      <c r="F3628" t="s">
        <v>16</v>
      </c>
      <c r="G3628" t="s">
        <v>24</v>
      </c>
      <c r="H3628" t="s">
        <v>25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1086</v>
      </c>
      <c r="O3628" s="8">
        <f>E3628/D3628*100</f>
        <v>101.82500000000002</v>
      </c>
      <c r="P3628" s="12">
        <f>E3628/L3628</f>
        <v>84.854166666666671</v>
      </c>
      <c r="Q3628" t="str">
        <f>LEFT(N3628,SEARCH("/",N3628,1)-1)</f>
        <v>theater</v>
      </c>
      <c r="R3628" t="str">
        <f>RIGHT(N3628,LEN(N3628)-SEARCH("/",N3628,1))</f>
        <v>plays</v>
      </c>
      <c r="S3628" s="15">
        <f t="shared" si="112"/>
        <v>41846.667326388888</v>
      </c>
      <c r="T3628" s="15">
        <f t="shared" si="113"/>
        <v>41867.667326388888</v>
      </c>
    </row>
    <row r="3629" spans="1:20" ht="60" x14ac:dyDescent="0.25">
      <c r="A3629">
        <v>3627</v>
      </c>
      <c r="B3629" s="3" t="s">
        <v>7342</v>
      </c>
      <c r="C3629" s="3" t="s">
        <v>7343</v>
      </c>
      <c r="D3629" s="12">
        <v>2000</v>
      </c>
      <c r="E3629" s="12">
        <v>2000</v>
      </c>
      <c r="F3629" t="s">
        <v>16</v>
      </c>
      <c r="G3629" t="s">
        <v>17</v>
      </c>
      <c r="H3629" t="s">
        <v>18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1086</v>
      </c>
      <c r="O3629" s="8">
        <f>E3629/D3629*100</f>
        <v>100</v>
      </c>
      <c r="P3629" s="12">
        <f>E3629/L3629</f>
        <v>68.965517241379317</v>
      </c>
      <c r="Q3629" t="str">
        <f>LEFT(N3629,SEARCH("/",N3629,1)-1)</f>
        <v>theater</v>
      </c>
      <c r="R3629" t="str">
        <f>RIGHT(N3629,LEN(N3629)-SEARCH("/",N3629,1))</f>
        <v>plays</v>
      </c>
      <c r="S3629" s="15">
        <f t="shared" si="112"/>
        <v>42460.741747685184</v>
      </c>
      <c r="T3629" s="15">
        <f t="shared" si="113"/>
        <v>42511.165972222225</v>
      </c>
    </row>
    <row r="3630" spans="1:20" ht="60" x14ac:dyDescent="0.25">
      <c r="A3630">
        <v>3628</v>
      </c>
      <c r="B3630" s="3" t="s">
        <v>7344</v>
      </c>
      <c r="C3630" s="3" t="s">
        <v>7345</v>
      </c>
      <c r="D3630" s="12">
        <v>100000</v>
      </c>
      <c r="E3630" s="12">
        <v>0</v>
      </c>
      <c r="F3630" t="s">
        <v>357</v>
      </c>
      <c r="G3630" t="s">
        <v>17</v>
      </c>
      <c r="H3630" t="s">
        <v>18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5931</v>
      </c>
      <c r="O3630" s="8">
        <f>E3630/D3630*100</f>
        <v>0</v>
      </c>
      <c r="P3630" s="12" t="e">
        <f>E3630/L3630</f>
        <v>#DIV/0!</v>
      </c>
      <c r="Q3630" t="str">
        <f>LEFT(N3630,SEARCH("/",N3630,1)-1)</f>
        <v>theater</v>
      </c>
      <c r="R3630" t="str">
        <f>RIGHT(N3630,LEN(N3630)-SEARCH("/",N3630,1))</f>
        <v>musical</v>
      </c>
      <c r="S3630" s="15">
        <f t="shared" si="112"/>
        <v>42291.833287037036</v>
      </c>
      <c r="T3630" s="15">
        <f t="shared" si="113"/>
        <v>42351.874953703707</v>
      </c>
    </row>
    <row r="3631" spans="1:20" ht="60" x14ac:dyDescent="0.25">
      <c r="A3631">
        <v>3629</v>
      </c>
      <c r="B3631" s="3" t="s">
        <v>7346</v>
      </c>
      <c r="C3631" s="3" t="s">
        <v>7347</v>
      </c>
      <c r="D3631" s="12">
        <v>1000000</v>
      </c>
      <c r="E3631" s="12">
        <v>2</v>
      </c>
      <c r="F3631" t="s">
        <v>357</v>
      </c>
      <c r="G3631" t="s">
        <v>17</v>
      </c>
      <c r="H3631" t="s">
        <v>18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5931</v>
      </c>
      <c r="O3631" s="8">
        <f>E3631/D3631*100</f>
        <v>1.9999999999999998E-4</v>
      </c>
      <c r="P3631" s="12">
        <f>E3631/L3631</f>
        <v>1</v>
      </c>
      <c r="Q3631" t="str">
        <f>LEFT(N3631,SEARCH("/",N3631,1)-1)</f>
        <v>theater</v>
      </c>
      <c r="R3631" t="str">
        <f>RIGHT(N3631,LEN(N3631)-SEARCH("/",N3631,1))</f>
        <v>musical</v>
      </c>
      <c r="S3631" s="15">
        <f t="shared" si="112"/>
        <v>42437.094490740739</v>
      </c>
      <c r="T3631" s="15">
        <f t="shared" si="113"/>
        <v>42495.708333333328</v>
      </c>
    </row>
    <row r="3632" spans="1:20" ht="60" x14ac:dyDescent="0.25">
      <c r="A3632">
        <v>3630</v>
      </c>
      <c r="B3632" s="3" t="s">
        <v>7348</v>
      </c>
      <c r="C3632" s="3" t="s">
        <v>7349</v>
      </c>
      <c r="D3632" s="12">
        <v>3000</v>
      </c>
      <c r="E3632" s="12">
        <v>1</v>
      </c>
      <c r="F3632" t="s">
        <v>357</v>
      </c>
      <c r="G3632" t="s">
        <v>24</v>
      </c>
      <c r="H3632" t="s">
        <v>25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5931</v>
      </c>
      <c r="O3632" s="8">
        <f>E3632/D3632*100</f>
        <v>3.3333333333333333E-2</v>
      </c>
      <c r="P3632" s="12">
        <f>E3632/L3632</f>
        <v>1</v>
      </c>
      <c r="Q3632" t="str">
        <f>LEFT(N3632,SEARCH("/",N3632,1)-1)</f>
        <v>theater</v>
      </c>
      <c r="R3632" t="str">
        <f>RIGHT(N3632,LEN(N3632)-SEARCH("/",N3632,1))</f>
        <v>musical</v>
      </c>
      <c r="S3632" s="15">
        <f t="shared" si="112"/>
        <v>41942.84710648148</v>
      </c>
      <c r="T3632" s="15">
        <f t="shared" si="113"/>
        <v>41972.888773148152</v>
      </c>
    </row>
    <row r="3633" spans="1:20" ht="60" x14ac:dyDescent="0.25">
      <c r="A3633">
        <v>3631</v>
      </c>
      <c r="B3633" s="3" t="s">
        <v>7350</v>
      </c>
      <c r="C3633" s="3" t="s">
        <v>7351</v>
      </c>
      <c r="D3633" s="12">
        <v>17100</v>
      </c>
      <c r="E3633" s="12">
        <v>8725</v>
      </c>
      <c r="F3633" t="s">
        <v>357</v>
      </c>
      <c r="G3633" t="s">
        <v>17</v>
      </c>
      <c r="H3633" t="s">
        <v>18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5931</v>
      </c>
      <c r="O3633" s="8">
        <f>E3633/D3633*100</f>
        <v>51.023391812865491</v>
      </c>
      <c r="P3633" s="12">
        <f>E3633/L3633</f>
        <v>147.88135593220338</v>
      </c>
      <c r="Q3633" t="str">
        <f>LEFT(N3633,SEARCH("/",N3633,1)-1)</f>
        <v>theater</v>
      </c>
      <c r="R3633" t="str">
        <f>RIGHT(N3633,LEN(N3633)-SEARCH("/",N3633,1))</f>
        <v>musical</v>
      </c>
      <c r="S3633" s="15">
        <f t="shared" si="112"/>
        <v>41880.753437499996</v>
      </c>
      <c r="T3633" s="15">
        <f t="shared" si="113"/>
        <v>41905.165972222225</v>
      </c>
    </row>
    <row r="3634" spans="1:20" ht="60" x14ac:dyDescent="0.25">
      <c r="A3634">
        <v>3632</v>
      </c>
      <c r="B3634" s="3" t="s">
        <v>7352</v>
      </c>
      <c r="C3634" s="3" t="s">
        <v>7353</v>
      </c>
      <c r="D3634" s="12">
        <v>500</v>
      </c>
      <c r="E3634" s="12">
        <v>100</v>
      </c>
      <c r="F3634" t="s">
        <v>357</v>
      </c>
      <c r="G3634" t="s">
        <v>24</v>
      </c>
      <c r="H3634" t="s">
        <v>25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5931</v>
      </c>
      <c r="O3634" s="8">
        <f>E3634/D3634*100</f>
        <v>20</v>
      </c>
      <c r="P3634" s="12">
        <f>E3634/L3634</f>
        <v>100</v>
      </c>
      <c r="Q3634" t="str">
        <f>LEFT(N3634,SEARCH("/",N3634,1)-1)</f>
        <v>theater</v>
      </c>
      <c r="R3634" t="str">
        <f>RIGHT(N3634,LEN(N3634)-SEARCH("/",N3634,1))</f>
        <v>musical</v>
      </c>
      <c r="S3634" s="15">
        <f t="shared" si="112"/>
        <v>41946.936909722222</v>
      </c>
      <c r="T3634" s="15">
        <f t="shared" si="113"/>
        <v>41966.936909722222</v>
      </c>
    </row>
    <row r="3635" spans="1:20" ht="45" x14ac:dyDescent="0.25">
      <c r="A3635">
        <v>3633</v>
      </c>
      <c r="B3635" s="3" t="s">
        <v>7354</v>
      </c>
      <c r="C3635" s="3" t="s">
        <v>7355</v>
      </c>
      <c r="D3635" s="12">
        <v>5000</v>
      </c>
      <c r="E3635" s="12">
        <v>1762</v>
      </c>
      <c r="F3635" t="s">
        <v>357</v>
      </c>
      <c r="G3635" t="s">
        <v>17</v>
      </c>
      <c r="H3635" t="s">
        <v>18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5931</v>
      </c>
      <c r="O3635" s="8">
        <f>E3635/D3635*100</f>
        <v>35.24</v>
      </c>
      <c r="P3635" s="12">
        <f>E3635/L3635</f>
        <v>56.838709677419352</v>
      </c>
      <c r="Q3635" t="str">
        <f>LEFT(N3635,SEARCH("/",N3635,1)-1)</f>
        <v>theater</v>
      </c>
      <c r="R3635" t="str">
        <f>RIGHT(N3635,LEN(N3635)-SEARCH("/",N3635,1))</f>
        <v>musical</v>
      </c>
      <c r="S3635" s="15">
        <f t="shared" si="112"/>
        <v>42649.623460648145</v>
      </c>
      <c r="T3635" s="15">
        <f t="shared" si="113"/>
        <v>42693.041666666672</v>
      </c>
    </row>
    <row r="3636" spans="1:20" ht="60" x14ac:dyDescent="0.25">
      <c r="A3636">
        <v>3634</v>
      </c>
      <c r="B3636" s="3" t="s">
        <v>7356</v>
      </c>
      <c r="C3636" s="3" t="s">
        <v>7357</v>
      </c>
      <c r="D3636" s="12">
        <v>75000</v>
      </c>
      <c r="E3636" s="12">
        <v>3185</v>
      </c>
      <c r="F3636" t="s">
        <v>357</v>
      </c>
      <c r="G3636" t="s">
        <v>159</v>
      </c>
      <c r="H3636" t="s">
        <v>160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5931</v>
      </c>
      <c r="O3636" s="8">
        <f>E3636/D3636*100</f>
        <v>4.246666666666667</v>
      </c>
      <c r="P3636" s="12">
        <f>E3636/L3636</f>
        <v>176.94444444444446</v>
      </c>
      <c r="Q3636" t="str">
        <f>LEFT(N3636,SEARCH("/",N3636,1)-1)</f>
        <v>theater</v>
      </c>
      <c r="R3636" t="str">
        <f>RIGHT(N3636,LEN(N3636)-SEARCH("/",N3636,1))</f>
        <v>musical</v>
      </c>
      <c r="S3636" s="15">
        <f t="shared" si="112"/>
        <v>42701.166365740741</v>
      </c>
      <c r="T3636" s="15">
        <f t="shared" si="113"/>
        <v>42749.165972222225</v>
      </c>
    </row>
    <row r="3637" spans="1:20" ht="30" x14ac:dyDescent="0.25">
      <c r="A3637">
        <v>3635</v>
      </c>
      <c r="B3637" s="3" t="s">
        <v>7358</v>
      </c>
      <c r="C3637" s="3" t="s">
        <v>7359</v>
      </c>
      <c r="D3637" s="12">
        <v>3500</v>
      </c>
      <c r="E3637" s="12">
        <v>1276</v>
      </c>
      <c r="F3637" t="s">
        <v>357</v>
      </c>
      <c r="G3637" t="s">
        <v>17</v>
      </c>
      <c r="H3637" t="s">
        <v>18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5931</v>
      </c>
      <c r="O3637" s="8">
        <f>E3637/D3637*100</f>
        <v>36.457142857142856</v>
      </c>
      <c r="P3637" s="12">
        <f>E3637/L3637</f>
        <v>127.6</v>
      </c>
      <c r="Q3637" t="str">
        <f>LEFT(N3637,SEARCH("/",N3637,1)-1)</f>
        <v>theater</v>
      </c>
      <c r="R3637" t="str">
        <f>RIGHT(N3637,LEN(N3637)-SEARCH("/",N3637,1))</f>
        <v>musical</v>
      </c>
      <c r="S3637" s="15">
        <f t="shared" si="112"/>
        <v>42450.88282407407</v>
      </c>
      <c r="T3637" s="15">
        <f t="shared" si="113"/>
        <v>42480.88282407407</v>
      </c>
    </row>
    <row r="3638" spans="1:20" ht="45" x14ac:dyDescent="0.25">
      <c r="A3638">
        <v>3636</v>
      </c>
      <c r="B3638" s="3" t="s">
        <v>7360</v>
      </c>
      <c r="C3638" s="3" t="s">
        <v>7361</v>
      </c>
      <c r="D3638" s="12">
        <v>150000</v>
      </c>
      <c r="E3638" s="12">
        <v>0</v>
      </c>
      <c r="F3638" t="s">
        <v>357</v>
      </c>
      <c r="G3638" t="s">
        <v>17</v>
      </c>
      <c r="H3638" t="s">
        <v>18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5931</v>
      </c>
      <c r="O3638" s="8">
        <f>E3638/D3638*100</f>
        <v>0</v>
      </c>
      <c r="P3638" s="12" t="e">
        <f>E3638/L3638</f>
        <v>#DIV/0!</v>
      </c>
      <c r="Q3638" t="str">
        <f>LEFT(N3638,SEARCH("/",N3638,1)-1)</f>
        <v>theater</v>
      </c>
      <c r="R3638" t="str">
        <f>RIGHT(N3638,LEN(N3638)-SEARCH("/",N3638,1))</f>
        <v>musical</v>
      </c>
      <c r="S3638" s="15">
        <f t="shared" si="112"/>
        <v>42226.694780092599</v>
      </c>
      <c r="T3638" s="15">
        <f t="shared" si="113"/>
        <v>42261.694780092599</v>
      </c>
    </row>
    <row r="3639" spans="1:20" ht="60" x14ac:dyDescent="0.25">
      <c r="A3639">
        <v>3637</v>
      </c>
      <c r="B3639" s="3" t="s">
        <v>7362</v>
      </c>
      <c r="C3639" s="3" t="s">
        <v>7363</v>
      </c>
      <c r="D3639" s="12">
        <v>3000</v>
      </c>
      <c r="E3639" s="12">
        <v>926</v>
      </c>
      <c r="F3639" t="s">
        <v>357</v>
      </c>
      <c r="G3639" t="s">
        <v>17</v>
      </c>
      <c r="H3639" t="s">
        <v>18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5931</v>
      </c>
      <c r="O3639" s="8">
        <f>E3639/D3639*100</f>
        <v>30.866666666666664</v>
      </c>
      <c r="P3639" s="12">
        <f>E3639/L3639</f>
        <v>66.142857142857139</v>
      </c>
      <c r="Q3639" t="str">
        <f>LEFT(N3639,SEARCH("/",N3639,1)-1)</f>
        <v>theater</v>
      </c>
      <c r="R3639" t="str">
        <f>RIGHT(N3639,LEN(N3639)-SEARCH("/",N3639,1))</f>
        <v>musical</v>
      </c>
      <c r="S3639" s="15">
        <f t="shared" si="112"/>
        <v>41975.700636574074</v>
      </c>
      <c r="T3639" s="15">
        <f t="shared" si="113"/>
        <v>42005.700636574074</v>
      </c>
    </row>
    <row r="3640" spans="1:20" ht="30" x14ac:dyDescent="0.25">
      <c r="A3640">
        <v>3638</v>
      </c>
      <c r="B3640" s="3" t="s">
        <v>7364</v>
      </c>
      <c r="C3640" s="3" t="s">
        <v>7365</v>
      </c>
      <c r="D3640" s="12">
        <v>3300</v>
      </c>
      <c r="E3640" s="12">
        <v>216</v>
      </c>
      <c r="F3640" t="s">
        <v>357</v>
      </c>
      <c r="G3640" t="s">
        <v>159</v>
      </c>
      <c r="H3640" t="s">
        <v>160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5931</v>
      </c>
      <c r="O3640" s="8">
        <f>E3640/D3640*100</f>
        <v>6.5454545454545459</v>
      </c>
      <c r="P3640" s="12">
        <f>E3640/L3640</f>
        <v>108</v>
      </c>
      <c r="Q3640" t="str">
        <f>LEFT(N3640,SEARCH("/",N3640,1)-1)</f>
        <v>theater</v>
      </c>
      <c r="R3640" t="str">
        <f>RIGHT(N3640,LEN(N3640)-SEARCH("/",N3640,1))</f>
        <v>musical</v>
      </c>
      <c r="S3640" s="15">
        <f t="shared" si="112"/>
        <v>42053.672824074078</v>
      </c>
      <c r="T3640" s="15">
        <f t="shared" si="113"/>
        <v>42113.631157407406</v>
      </c>
    </row>
    <row r="3641" spans="1:20" ht="60" x14ac:dyDescent="0.25">
      <c r="A3641">
        <v>3639</v>
      </c>
      <c r="B3641" s="3" t="s">
        <v>7366</v>
      </c>
      <c r="C3641" s="3" t="s">
        <v>7367</v>
      </c>
      <c r="D3641" s="12">
        <v>25000</v>
      </c>
      <c r="E3641" s="12">
        <v>1</v>
      </c>
      <c r="F3641" t="s">
        <v>357</v>
      </c>
      <c r="G3641" t="s">
        <v>17</v>
      </c>
      <c r="H3641" t="s">
        <v>18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5931</v>
      </c>
      <c r="O3641" s="8">
        <f>E3641/D3641*100</f>
        <v>4.0000000000000001E-3</v>
      </c>
      <c r="P3641" s="12">
        <f>E3641/L3641</f>
        <v>1</v>
      </c>
      <c r="Q3641" t="str">
        <f>LEFT(N3641,SEARCH("/",N3641,1)-1)</f>
        <v>theater</v>
      </c>
      <c r="R3641" t="str">
        <f>RIGHT(N3641,LEN(N3641)-SEARCH("/",N3641,1))</f>
        <v>musical</v>
      </c>
      <c r="S3641" s="15">
        <f t="shared" si="112"/>
        <v>42590.677152777775</v>
      </c>
      <c r="T3641" s="15">
        <f t="shared" si="113"/>
        <v>42650.632638888885</v>
      </c>
    </row>
    <row r="3642" spans="1:20" ht="75" x14ac:dyDescent="0.25">
      <c r="A3642">
        <v>3640</v>
      </c>
      <c r="B3642" s="3" t="s">
        <v>7368</v>
      </c>
      <c r="C3642" s="3" t="s">
        <v>7369</v>
      </c>
      <c r="D3642" s="12">
        <v>1000</v>
      </c>
      <c r="E3642" s="12">
        <v>55</v>
      </c>
      <c r="F3642" t="s">
        <v>357</v>
      </c>
      <c r="G3642" t="s">
        <v>17</v>
      </c>
      <c r="H3642" t="s">
        <v>18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5931</v>
      </c>
      <c r="O3642" s="8">
        <f>E3642/D3642*100</f>
        <v>5.5</v>
      </c>
      <c r="P3642" s="12">
        <f>E3642/L3642</f>
        <v>18.333333333333332</v>
      </c>
      <c r="Q3642" t="str">
        <f>LEFT(N3642,SEARCH("/",N3642,1)-1)</f>
        <v>theater</v>
      </c>
      <c r="R3642" t="str">
        <f>RIGHT(N3642,LEN(N3642)-SEARCH("/",N3642,1))</f>
        <v>musical</v>
      </c>
      <c r="S3642" s="15">
        <f t="shared" si="112"/>
        <v>42104.781597222223</v>
      </c>
      <c r="T3642" s="15">
        <f t="shared" si="113"/>
        <v>42134.781597222223</v>
      </c>
    </row>
    <row r="3643" spans="1:20" ht="60" x14ac:dyDescent="0.25">
      <c r="A3643">
        <v>3641</v>
      </c>
      <c r="B3643" s="3" t="s">
        <v>7370</v>
      </c>
      <c r="C3643" s="3" t="s">
        <v>7371</v>
      </c>
      <c r="D3643" s="12">
        <v>3000</v>
      </c>
      <c r="E3643" s="12">
        <v>0</v>
      </c>
      <c r="F3643" t="s">
        <v>357</v>
      </c>
      <c r="G3643" t="s">
        <v>17</v>
      </c>
      <c r="H3643" t="s">
        <v>18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5931</v>
      </c>
      <c r="O3643" s="8">
        <f>E3643/D3643*100</f>
        <v>0</v>
      </c>
      <c r="P3643" s="12" t="e">
        <f>E3643/L3643</f>
        <v>#DIV/0!</v>
      </c>
      <c r="Q3643" t="str">
        <f>LEFT(N3643,SEARCH("/",N3643,1)-1)</f>
        <v>theater</v>
      </c>
      <c r="R3643" t="str">
        <f>RIGHT(N3643,LEN(N3643)-SEARCH("/",N3643,1))</f>
        <v>musical</v>
      </c>
      <c r="S3643" s="15">
        <f t="shared" si="112"/>
        <v>41899.627071759263</v>
      </c>
      <c r="T3643" s="15">
        <f t="shared" si="113"/>
        <v>41917.208333333336</v>
      </c>
    </row>
    <row r="3644" spans="1:20" ht="60" x14ac:dyDescent="0.25">
      <c r="A3644">
        <v>3642</v>
      </c>
      <c r="B3644" s="3" t="s">
        <v>7372</v>
      </c>
      <c r="C3644" s="3" t="s">
        <v>7373</v>
      </c>
      <c r="D3644" s="12">
        <v>700</v>
      </c>
      <c r="E3644" s="12">
        <v>15</v>
      </c>
      <c r="F3644" t="s">
        <v>357</v>
      </c>
      <c r="G3644" t="s">
        <v>502</v>
      </c>
      <c r="H3644" t="s">
        <v>55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5931</v>
      </c>
      <c r="O3644" s="8">
        <f>E3644/D3644*100</f>
        <v>2.1428571428571428</v>
      </c>
      <c r="P3644" s="12">
        <f>E3644/L3644</f>
        <v>7.5</v>
      </c>
      <c r="Q3644" t="str">
        <f>LEFT(N3644,SEARCH("/",N3644,1)-1)</f>
        <v>theater</v>
      </c>
      <c r="R3644" t="str">
        <f>RIGHT(N3644,LEN(N3644)-SEARCH("/",N3644,1))</f>
        <v>musical</v>
      </c>
      <c r="S3644" s="15">
        <f t="shared" si="112"/>
        <v>42297.816284722227</v>
      </c>
      <c r="T3644" s="15">
        <f t="shared" si="113"/>
        <v>42338.708333333328</v>
      </c>
    </row>
    <row r="3645" spans="1:20" ht="45" x14ac:dyDescent="0.25">
      <c r="A3645">
        <v>3643</v>
      </c>
      <c r="B3645" s="3" t="s">
        <v>7374</v>
      </c>
      <c r="C3645" s="3" t="s">
        <v>7375</v>
      </c>
      <c r="D3645" s="12">
        <v>25000</v>
      </c>
      <c r="E3645" s="12">
        <v>0</v>
      </c>
      <c r="F3645" t="s">
        <v>357</v>
      </c>
      <c r="G3645" t="s">
        <v>17</v>
      </c>
      <c r="H3645" t="s">
        <v>18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5931</v>
      </c>
      <c r="O3645" s="8">
        <f>E3645/D3645*100</f>
        <v>0</v>
      </c>
      <c r="P3645" s="12" t="e">
        <f>E3645/L3645</f>
        <v>#DIV/0!</v>
      </c>
      <c r="Q3645" t="str">
        <f>LEFT(N3645,SEARCH("/",N3645,1)-1)</f>
        <v>theater</v>
      </c>
      <c r="R3645" t="str">
        <f>RIGHT(N3645,LEN(N3645)-SEARCH("/",N3645,1))</f>
        <v>musical</v>
      </c>
      <c r="S3645" s="15">
        <f t="shared" si="112"/>
        <v>42285.143969907411</v>
      </c>
      <c r="T3645" s="15">
        <f t="shared" si="113"/>
        <v>42325.185636574075</v>
      </c>
    </row>
    <row r="3646" spans="1:20" ht="45" x14ac:dyDescent="0.25">
      <c r="A3646">
        <v>3644</v>
      </c>
      <c r="B3646" s="3" t="s">
        <v>7376</v>
      </c>
      <c r="C3646" s="3" t="s">
        <v>7377</v>
      </c>
      <c r="D3646" s="12">
        <v>5000</v>
      </c>
      <c r="E3646" s="12">
        <v>821</v>
      </c>
      <c r="F3646" t="s">
        <v>357</v>
      </c>
      <c r="G3646" t="s">
        <v>17</v>
      </c>
      <c r="H3646" t="s">
        <v>18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5931</v>
      </c>
      <c r="O3646" s="8">
        <f>E3646/D3646*100</f>
        <v>16.420000000000002</v>
      </c>
      <c r="P3646" s="12">
        <f>E3646/L3646</f>
        <v>68.416666666666671</v>
      </c>
      <c r="Q3646" t="str">
        <f>LEFT(N3646,SEARCH("/",N3646,1)-1)</f>
        <v>theater</v>
      </c>
      <c r="R3646" t="str">
        <f>RIGHT(N3646,LEN(N3646)-SEARCH("/",N3646,1))</f>
        <v>musical</v>
      </c>
      <c r="S3646" s="15">
        <f t="shared" si="112"/>
        <v>42409.241747685184</v>
      </c>
      <c r="T3646" s="15">
        <f t="shared" si="113"/>
        <v>42437.207638888889</v>
      </c>
    </row>
    <row r="3647" spans="1:20" ht="60" x14ac:dyDescent="0.25">
      <c r="A3647">
        <v>3645</v>
      </c>
      <c r="B3647" s="3" t="s">
        <v>7378</v>
      </c>
      <c r="C3647" s="3" t="s">
        <v>7379</v>
      </c>
      <c r="D3647" s="12">
        <v>1000</v>
      </c>
      <c r="E3647" s="12">
        <v>1</v>
      </c>
      <c r="F3647" t="s">
        <v>357</v>
      </c>
      <c r="G3647" t="s">
        <v>159</v>
      </c>
      <c r="H3647" t="s">
        <v>160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5931</v>
      </c>
      <c r="O3647" s="8">
        <f>E3647/D3647*100</f>
        <v>0.1</v>
      </c>
      <c r="P3647" s="12">
        <f>E3647/L3647</f>
        <v>1</v>
      </c>
      <c r="Q3647" t="str">
        <f>LEFT(N3647,SEARCH("/",N3647,1)-1)</f>
        <v>theater</v>
      </c>
      <c r="R3647" t="str">
        <f>RIGHT(N3647,LEN(N3647)-SEARCH("/",N3647,1))</f>
        <v>musical</v>
      </c>
      <c r="S3647" s="15">
        <f t="shared" si="112"/>
        <v>42665.970347222217</v>
      </c>
      <c r="T3647" s="15">
        <f t="shared" si="113"/>
        <v>42696.012013888889</v>
      </c>
    </row>
    <row r="3648" spans="1:20" ht="45" x14ac:dyDescent="0.25">
      <c r="A3648">
        <v>3646</v>
      </c>
      <c r="B3648" s="3" t="s">
        <v>7380</v>
      </c>
      <c r="C3648" s="3" t="s">
        <v>7381</v>
      </c>
      <c r="D3648" s="12">
        <v>10000</v>
      </c>
      <c r="E3648" s="12">
        <v>481</v>
      </c>
      <c r="F3648" t="s">
        <v>357</v>
      </c>
      <c r="G3648" t="s">
        <v>17</v>
      </c>
      <c r="H3648" t="s">
        <v>18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5931</v>
      </c>
      <c r="O3648" s="8">
        <f>E3648/D3648*100</f>
        <v>4.8099999999999996</v>
      </c>
      <c r="P3648" s="12">
        <f>E3648/L3648</f>
        <v>60.125</v>
      </c>
      <c r="Q3648" t="str">
        <f>LEFT(N3648,SEARCH("/",N3648,1)-1)</f>
        <v>theater</v>
      </c>
      <c r="R3648" t="str">
        <f>RIGHT(N3648,LEN(N3648)-SEARCH("/",N3648,1))</f>
        <v>musical</v>
      </c>
      <c r="S3648" s="15">
        <f t="shared" si="112"/>
        <v>42140.421319444446</v>
      </c>
      <c r="T3648" s="15">
        <f t="shared" si="113"/>
        <v>42171.979166666672</v>
      </c>
    </row>
    <row r="3649" spans="1:20" ht="60" x14ac:dyDescent="0.25">
      <c r="A3649">
        <v>3647</v>
      </c>
      <c r="B3649" s="3" t="s">
        <v>7382</v>
      </c>
      <c r="C3649" s="3" t="s">
        <v>7383</v>
      </c>
      <c r="D3649" s="12">
        <v>500</v>
      </c>
      <c r="E3649" s="12">
        <v>30</v>
      </c>
      <c r="F3649" t="s">
        <v>357</v>
      </c>
      <c r="G3649" t="s">
        <v>24</v>
      </c>
      <c r="H3649" t="s">
        <v>25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5931</v>
      </c>
      <c r="O3649" s="8">
        <f>E3649/D3649*100</f>
        <v>6</v>
      </c>
      <c r="P3649" s="12">
        <f>E3649/L3649</f>
        <v>15</v>
      </c>
      <c r="Q3649" t="str">
        <f>LEFT(N3649,SEARCH("/",N3649,1)-1)</f>
        <v>theater</v>
      </c>
      <c r="R3649" t="str">
        <f>RIGHT(N3649,LEN(N3649)-SEARCH("/",N3649,1))</f>
        <v>musical</v>
      </c>
      <c r="S3649" s="15">
        <f t="shared" si="112"/>
        <v>42598.749155092592</v>
      </c>
      <c r="T3649" s="15">
        <f t="shared" si="113"/>
        <v>42643.749155092592</v>
      </c>
    </row>
    <row r="3650" spans="1:20" ht="30" x14ac:dyDescent="0.25">
      <c r="A3650">
        <v>3648</v>
      </c>
      <c r="B3650" s="3" t="s">
        <v>7384</v>
      </c>
      <c r="C3650" s="3" t="s">
        <v>7385</v>
      </c>
      <c r="D3650" s="12">
        <v>40000</v>
      </c>
      <c r="E3650" s="12">
        <v>40153</v>
      </c>
      <c r="F3650" t="s">
        <v>16</v>
      </c>
      <c r="G3650" t="s">
        <v>17</v>
      </c>
      <c r="H3650" t="s">
        <v>18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1086</v>
      </c>
      <c r="O3650" s="8">
        <f>E3650/D3650*100</f>
        <v>100.38249999999999</v>
      </c>
      <c r="P3650" s="12">
        <f>E3650/L3650</f>
        <v>550.04109589041093</v>
      </c>
      <c r="Q3650" t="str">
        <f>LEFT(N3650,SEARCH("/",N3650,1)-1)</f>
        <v>theater</v>
      </c>
      <c r="R3650" t="str">
        <f>RIGHT(N3650,LEN(N3650)-SEARCH("/",N3650,1))</f>
        <v>plays</v>
      </c>
      <c r="S3650" s="15">
        <f t="shared" si="112"/>
        <v>41887.292187500003</v>
      </c>
      <c r="T3650" s="15">
        <f t="shared" si="113"/>
        <v>41917.292187500003</v>
      </c>
    </row>
    <row r="3651" spans="1:20" ht="45" x14ac:dyDescent="0.25">
      <c r="A3651">
        <v>3649</v>
      </c>
      <c r="B3651" s="3" t="s">
        <v>7386</v>
      </c>
      <c r="C3651" s="3" t="s">
        <v>7387</v>
      </c>
      <c r="D3651" s="12">
        <v>750</v>
      </c>
      <c r="E3651" s="12">
        <v>780</v>
      </c>
      <c r="F3651" t="s">
        <v>16</v>
      </c>
      <c r="G3651" t="s">
        <v>159</v>
      </c>
      <c r="H3651" t="s">
        <v>160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1086</v>
      </c>
      <c r="O3651" s="8">
        <f>E3651/D3651*100</f>
        <v>104</v>
      </c>
      <c r="P3651" s="12">
        <f>E3651/L3651</f>
        <v>97.5</v>
      </c>
      <c r="Q3651" t="str">
        <f>LEFT(N3651,SEARCH("/",N3651,1)-1)</f>
        <v>theater</v>
      </c>
      <c r="R3651" t="str">
        <f>RIGHT(N3651,LEN(N3651)-SEARCH("/",N3651,1))</f>
        <v>plays</v>
      </c>
      <c r="S3651" s="15">
        <f t="shared" ref="S3651:S3714" si="114">(((J3651/60)/60)/24)+DATE(1970,1,1)</f>
        <v>41780.712893518517</v>
      </c>
      <c r="T3651" s="15">
        <f t="shared" ref="T3651:T3714" si="115">(((I3651/60)/60)/24)+DATE(1970,1,1)</f>
        <v>41806.712893518517</v>
      </c>
    </row>
    <row r="3652" spans="1:20" ht="60" x14ac:dyDescent="0.25">
      <c r="A3652">
        <v>3650</v>
      </c>
      <c r="B3652" s="3" t="s">
        <v>7388</v>
      </c>
      <c r="C3652" s="3" t="s">
        <v>7389</v>
      </c>
      <c r="D3652" s="12">
        <v>500</v>
      </c>
      <c r="E3652" s="12">
        <v>500</v>
      </c>
      <c r="F3652" t="s">
        <v>16</v>
      </c>
      <c r="G3652" t="s">
        <v>24</v>
      </c>
      <c r="H3652" t="s">
        <v>25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1086</v>
      </c>
      <c r="O3652" s="8">
        <f>E3652/D3652*100</f>
        <v>100</v>
      </c>
      <c r="P3652" s="12">
        <f>E3652/L3652</f>
        <v>29.411764705882351</v>
      </c>
      <c r="Q3652" t="str">
        <f>LEFT(N3652,SEARCH("/",N3652,1)-1)</f>
        <v>theater</v>
      </c>
      <c r="R3652" t="str">
        <f>RIGHT(N3652,LEN(N3652)-SEARCH("/",N3652,1))</f>
        <v>plays</v>
      </c>
      <c r="S3652" s="15">
        <f t="shared" si="114"/>
        <v>42381.478981481487</v>
      </c>
      <c r="T3652" s="15">
        <f t="shared" si="115"/>
        <v>42402.478981481487</v>
      </c>
    </row>
    <row r="3653" spans="1:20" ht="45" x14ac:dyDescent="0.25">
      <c r="A3653">
        <v>3651</v>
      </c>
      <c r="B3653" s="3" t="s">
        <v>7390</v>
      </c>
      <c r="C3653" s="3" t="s">
        <v>7391</v>
      </c>
      <c r="D3653" s="12">
        <v>500</v>
      </c>
      <c r="E3653" s="12">
        <v>520</v>
      </c>
      <c r="F3653" t="s">
        <v>16</v>
      </c>
      <c r="G3653" t="s">
        <v>17</v>
      </c>
      <c r="H3653" t="s">
        <v>18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1086</v>
      </c>
      <c r="O3653" s="8">
        <f>E3653/D3653*100</f>
        <v>104</v>
      </c>
      <c r="P3653" s="12">
        <f>E3653/L3653</f>
        <v>57.777777777777779</v>
      </c>
      <c r="Q3653" t="str">
        <f>LEFT(N3653,SEARCH("/",N3653,1)-1)</f>
        <v>theater</v>
      </c>
      <c r="R3653" t="str">
        <f>RIGHT(N3653,LEN(N3653)-SEARCH("/",N3653,1))</f>
        <v>plays</v>
      </c>
      <c r="S3653" s="15">
        <f t="shared" si="114"/>
        <v>41828.646319444444</v>
      </c>
      <c r="T3653" s="15">
        <f t="shared" si="115"/>
        <v>41861.665972222225</v>
      </c>
    </row>
    <row r="3654" spans="1:20" ht="60" x14ac:dyDescent="0.25">
      <c r="A3654">
        <v>3652</v>
      </c>
      <c r="B3654" s="3" t="s">
        <v>5821</v>
      </c>
      <c r="C3654" s="3" t="s">
        <v>7392</v>
      </c>
      <c r="D3654" s="12">
        <v>300</v>
      </c>
      <c r="E3654" s="12">
        <v>752</v>
      </c>
      <c r="F3654" t="s">
        <v>16</v>
      </c>
      <c r="G3654" t="s">
        <v>159</v>
      </c>
      <c r="H3654" t="s">
        <v>160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1086</v>
      </c>
      <c r="O3654" s="8">
        <f>E3654/D3654*100</f>
        <v>250.66666666666669</v>
      </c>
      <c r="P3654" s="12">
        <f>E3654/L3654</f>
        <v>44.235294117647058</v>
      </c>
      <c r="Q3654" t="str">
        <f>LEFT(N3654,SEARCH("/",N3654,1)-1)</f>
        <v>theater</v>
      </c>
      <c r="R3654" t="str">
        <f>RIGHT(N3654,LEN(N3654)-SEARCH("/",N3654,1))</f>
        <v>plays</v>
      </c>
      <c r="S3654" s="15">
        <f t="shared" si="114"/>
        <v>42596.644699074073</v>
      </c>
      <c r="T3654" s="15">
        <f t="shared" si="115"/>
        <v>42607.165972222225</v>
      </c>
    </row>
    <row r="3655" spans="1:20" ht="60" x14ac:dyDescent="0.25">
      <c r="A3655">
        <v>3653</v>
      </c>
      <c r="B3655" s="3" t="s">
        <v>7393</v>
      </c>
      <c r="C3655" s="3" t="s">
        <v>7394</v>
      </c>
      <c r="D3655" s="12">
        <v>2000</v>
      </c>
      <c r="E3655" s="12">
        <v>2010</v>
      </c>
      <c r="F3655" t="s">
        <v>16</v>
      </c>
      <c r="G3655" t="s">
        <v>24</v>
      </c>
      <c r="H3655" t="s">
        <v>25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1086</v>
      </c>
      <c r="O3655" s="8">
        <f>E3655/D3655*100</f>
        <v>100.49999999999999</v>
      </c>
      <c r="P3655" s="12">
        <f>E3655/L3655</f>
        <v>60.909090909090907</v>
      </c>
      <c r="Q3655" t="str">
        <f>LEFT(N3655,SEARCH("/",N3655,1)-1)</f>
        <v>theater</v>
      </c>
      <c r="R3655" t="str">
        <f>RIGHT(N3655,LEN(N3655)-SEARCH("/",N3655,1))</f>
        <v>plays</v>
      </c>
      <c r="S3655" s="15">
        <f t="shared" si="114"/>
        <v>42191.363506944443</v>
      </c>
      <c r="T3655" s="15">
        <f t="shared" si="115"/>
        <v>42221.363506944443</v>
      </c>
    </row>
    <row r="3656" spans="1:20" ht="60" x14ac:dyDescent="0.25">
      <c r="A3656">
        <v>3654</v>
      </c>
      <c r="B3656" s="3" t="s">
        <v>7395</v>
      </c>
      <c r="C3656" s="3" t="s">
        <v>7396</v>
      </c>
      <c r="D3656" s="12">
        <v>1500</v>
      </c>
      <c r="E3656" s="12">
        <v>2616</v>
      </c>
      <c r="F3656" t="s">
        <v>16</v>
      </c>
      <c r="G3656" t="s">
        <v>24</v>
      </c>
      <c r="H3656" t="s">
        <v>25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1086</v>
      </c>
      <c r="O3656" s="8">
        <f>E3656/D3656*100</f>
        <v>174.4</v>
      </c>
      <c r="P3656" s="12">
        <f>E3656/L3656</f>
        <v>68.84210526315789</v>
      </c>
      <c r="Q3656" t="str">
        <f>LEFT(N3656,SEARCH("/",N3656,1)-1)</f>
        <v>theater</v>
      </c>
      <c r="R3656" t="str">
        <f>RIGHT(N3656,LEN(N3656)-SEARCH("/",N3656,1))</f>
        <v>plays</v>
      </c>
      <c r="S3656" s="15">
        <f t="shared" si="114"/>
        <v>42440.416504629626</v>
      </c>
      <c r="T3656" s="15">
        <f t="shared" si="115"/>
        <v>42463.708333333328</v>
      </c>
    </row>
    <row r="3657" spans="1:20" ht="60" x14ac:dyDescent="0.25">
      <c r="A3657">
        <v>3655</v>
      </c>
      <c r="B3657" s="3" t="s">
        <v>7397</v>
      </c>
      <c r="C3657" s="3" t="s">
        <v>7398</v>
      </c>
      <c r="D3657" s="12">
        <v>5000</v>
      </c>
      <c r="E3657" s="12">
        <v>5813</v>
      </c>
      <c r="F3657" t="s">
        <v>16</v>
      </c>
      <c r="G3657" t="s">
        <v>17</v>
      </c>
      <c r="H3657" t="s">
        <v>18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1086</v>
      </c>
      <c r="O3657" s="8">
        <f>E3657/D3657*100</f>
        <v>116.26</v>
      </c>
      <c r="P3657" s="12">
        <f>E3657/L3657</f>
        <v>73.582278481012665</v>
      </c>
      <c r="Q3657" t="str">
        <f>LEFT(N3657,SEARCH("/",N3657,1)-1)</f>
        <v>theater</v>
      </c>
      <c r="R3657" t="str">
        <f>RIGHT(N3657,LEN(N3657)-SEARCH("/",N3657,1))</f>
        <v>plays</v>
      </c>
      <c r="S3657" s="15">
        <f t="shared" si="114"/>
        <v>42173.803217592591</v>
      </c>
      <c r="T3657" s="15">
        <f t="shared" si="115"/>
        <v>42203.290972222225</v>
      </c>
    </row>
    <row r="3658" spans="1:20" ht="60" x14ac:dyDescent="0.25">
      <c r="A3658">
        <v>3656</v>
      </c>
      <c r="B3658" s="3" t="s">
        <v>7399</v>
      </c>
      <c r="C3658" s="3" t="s">
        <v>7400</v>
      </c>
      <c r="D3658" s="12">
        <v>5000</v>
      </c>
      <c r="E3658" s="12">
        <v>5291</v>
      </c>
      <c r="F3658" t="s">
        <v>16</v>
      </c>
      <c r="G3658" t="s">
        <v>2089</v>
      </c>
      <c r="H3658" t="s">
        <v>2090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1086</v>
      </c>
      <c r="O3658" s="8">
        <f>E3658/D3658*100</f>
        <v>105.82000000000001</v>
      </c>
      <c r="P3658" s="12">
        <f>E3658/L3658</f>
        <v>115.02173913043478</v>
      </c>
      <c r="Q3658" t="str">
        <f>LEFT(N3658,SEARCH("/",N3658,1)-1)</f>
        <v>theater</v>
      </c>
      <c r="R3658" t="str">
        <f>RIGHT(N3658,LEN(N3658)-SEARCH("/",N3658,1))</f>
        <v>plays</v>
      </c>
      <c r="S3658" s="15">
        <f t="shared" si="114"/>
        <v>42737.910138888896</v>
      </c>
      <c r="T3658" s="15">
        <f t="shared" si="115"/>
        <v>42767.957638888889</v>
      </c>
    </row>
    <row r="3659" spans="1:20" ht="60" x14ac:dyDescent="0.25">
      <c r="A3659">
        <v>3657</v>
      </c>
      <c r="B3659" s="3" t="s">
        <v>7401</v>
      </c>
      <c r="C3659" s="3" t="s">
        <v>7402</v>
      </c>
      <c r="D3659" s="12">
        <v>2000</v>
      </c>
      <c r="E3659" s="12">
        <v>2215</v>
      </c>
      <c r="F3659" t="s">
        <v>16</v>
      </c>
      <c r="G3659" t="s">
        <v>309</v>
      </c>
      <c r="H3659" t="s">
        <v>310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1086</v>
      </c>
      <c r="O3659" s="8">
        <f>E3659/D3659*100</f>
        <v>110.75</v>
      </c>
      <c r="P3659" s="12">
        <f>E3659/L3659</f>
        <v>110.75</v>
      </c>
      <c r="Q3659" t="str">
        <f>LEFT(N3659,SEARCH("/",N3659,1)-1)</f>
        <v>theater</v>
      </c>
      <c r="R3659" t="str">
        <f>RIGHT(N3659,LEN(N3659)-SEARCH("/",N3659,1))</f>
        <v>plays</v>
      </c>
      <c r="S3659" s="15">
        <f t="shared" si="114"/>
        <v>42499.629849537043</v>
      </c>
      <c r="T3659" s="15">
        <f t="shared" si="115"/>
        <v>42522.904166666667</v>
      </c>
    </row>
    <row r="3660" spans="1:20" ht="30" x14ac:dyDescent="0.25">
      <c r="A3660">
        <v>3658</v>
      </c>
      <c r="B3660" s="3" t="s">
        <v>7403</v>
      </c>
      <c r="C3660" s="3" t="s">
        <v>7404</v>
      </c>
      <c r="D3660" s="12">
        <v>1500</v>
      </c>
      <c r="E3660" s="12">
        <v>1510</v>
      </c>
      <c r="F3660" t="s">
        <v>16</v>
      </c>
      <c r="G3660" t="s">
        <v>17</v>
      </c>
      <c r="H3660" t="s">
        <v>18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1086</v>
      </c>
      <c r="O3660" s="8">
        <f>E3660/D3660*100</f>
        <v>100.66666666666666</v>
      </c>
      <c r="P3660" s="12">
        <f>E3660/L3660</f>
        <v>75.5</v>
      </c>
      <c r="Q3660" t="str">
        <f>LEFT(N3660,SEARCH("/",N3660,1)-1)</f>
        <v>theater</v>
      </c>
      <c r="R3660" t="str">
        <f>RIGHT(N3660,LEN(N3660)-SEARCH("/",N3660,1))</f>
        <v>plays</v>
      </c>
      <c r="S3660" s="15">
        <f t="shared" si="114"/>
        <v>41775.858564814815</v>
      </c>
      <c r="T3660" s="15">
        <f t="shared" si="115"/>
        <v>41822.165972222225</v>
      </c>
    </row>
    <row r="3661" spans="1:20" ht="45" x14ac:dyDescent="0.25">
      <c r="A3661">
        <v>3659</v>
      </c>
      <c r="B3661" s="3" t="s">
        <v>7405</v>
      </c>
      <c r="C3661" s="3" t="s">
        <v>7406</v>
      </c>
      <c r="D3661" s="12">
        <v>3000</v>
      </c>
      <c r="E3661" s="12">
        <v>3061</v>
      </c>
      <c r="F3661" t="s">
        <v>16</v>
      </c>
      <c r="G3661" t="s">
        <v>17</v>
      </c>
      <c r="H3661" t="s">
        <v>18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1086</v>
      </c>
      <c r="O3661" s="8">
        <f>E3661/D3661*100</f>
        <v>102.03333333333333</v>
      </c>
      <c r="P3661" s="12">
        <f>E3661/L3661</f>
        <v>235.46153846153845</v>
      </c>
      <c r="Q3661" t="str">
        <f>LEFT(N3661,SEARCH("/",N3661,1)-1)</f>
        <v>theater</v>
      </c>
      <c r="R3661" t="str">
        <f>RIGHT(N3661,LEN(N3661)-SEARCH("/",N3661,1))</f>
        <v>plays</v>
      </c>
      <c r="S3661" s="15">
        <f t="shared" si="114"/>
        <v>42055.277199074073</v>
      </c>
      <c r="T3661" s="15">
        <f t="shared" si="115"/>
        <v>42082.610416666663</v>
      </c>
    </row>
    <row r="3662" spans="1:20" ht="60" x14ac:dyDescent="0.25">
      <c r="A3662">
        <v>3660</v>
      </c>
      <c r="B3662" s="3" t="s">
        <v>7407</v>
      </c>
      <c r="C3662" s="3" t="s">
        <v>7408</v>
      </c>
      <c r="D3662" s="12">
        <v>250</v>
      </c>
      <c r="E3662" s="12">
        <v>250</v>
      </c>
      <c r="F3662" t="s">
        <v>16</v>
      </c>
      <c r="G3662" t="s">
        <v>24</v>
      </c>
      <c r="H3662" t="s">
        <v>25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1086</v>
      </c>
      <c r="O3662" s="8">
        <f>E3662/D3662*100</f>
        <v>100</v>
      </c>
      <c r="P3662" s="12">
        <f>E3662/L3662</f>
        <v>11.363636363636363</v>
      </c>
      <c r="Q3662" t="str">
        <f>LEFT(N3662,SEARCH("/",N3662,1)-1)</f>
        <v>theater</v>
      </c>
      <c r="R3662" t="str">
        <f>RIGHT(N3662,LEN(N3662)-SEARCH("/",N3662,1))</f>
        <v>plays</v>
      </c>
      <c r="S3662" s="15">
        <f t="shared" si="114"/>
        <v>41971.881076388891</v>
      </c>
      <c r="T3662" s="15">
        <f t="shared" si="115"/>
        <v>41996.881076388891</v>
      </c>
    </row>
    <row r="3663" spans="1:20" ht="60" x14ac:dyDescent="0.25">
      <c r="A3663">
        <v>3661</v>
      </c>
      <c r="B3663" s="3" t="s">
        <v>7409</v>
      </c>
      <c r="C3663" s="3" t="s">
        <v>7410</v>
      </c>
      <c r="D3663" s="12">
        <v>3000</v>
      </c>
      <c r="E3663" s="12">
        <v>3330</v>
      </c>
      <c r="F3663" t="s">
        <v>16</v>
      </c>
      <c r="G3663" t="s">
        <v>17</v>
      </c>
      <c r="H3663" t="s">
        <v>18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1086</v>
      </c>
      <c r="O3663" s="8">
        <f>E3663/D3663*100</f>
        <v>111.00000000000001</v>
      </c>
      <c r="P3663" s="12">
        <f>E3663/L3663</f>
        <v>92.5</v>
      </c>
      <c r="Q3663" t="str">
        <f>LEFT(N3663,SEARCH("/",N3663,1)-1)</f>
        <v>theater</v>
      </c>
      <c r="R3663" t="str">
        <f>RIGHT(N3663,LEN(N3663)-SEARCH("/",N3663,1))</f>
        <v>plays</v>
      </c>
      <c r="S3663" s="15">
        <f t="shared" si="114"/>
        <v>42447.896666666667</v>
      </c>
      <c r="T3663" s="15">
        <f t="shared" si="115"/>
        <v>42470.166666666672</v>
      </c>
    </row>
    <row r="3664" spans="1:20" ht="60" x14ac:dyDescent="0.25">
      <c r="A3664">
        <v>3662</v>
      </c>
      <c r="B3664" s="3" t="s">
        <v>7411</v>
      </c>
      <c r="C3664" s="3" t="s">
        <v>7412</v>
      </c>
      <c r="D3664" s="12">
        <v>8000</v>
      </c>
      <c r="E3664" s="12">
        <v>8114</v>
      </c>
      <c r="F3664" t="s">
        <v>16</v>
      </c>
      <c r="G3664" t="s">
        <v>159</v>
      </c>
      <c r="H3664" t="s">
        <v>160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1086</v>
      </c>
      <c r="O3664" s="8">
        <f>E3664/D3664*100</f>
        <v>101.42500000000001</v>
      </c>
      <c r="P3664" s="12">
        <f>E3664/L3664</f>
        <v>202.85</v>
      </c>
      <c r="Q3664" t="str">
        <f>LEFT(N3664,SEARCH("/",N3664,1)-1)</f>
        <v>theater</v>
      </c>
      <c r="R3664" t="str">
        <f>RIGHT(N3664,LEN(N3664)-SEARCH("/",N3664,1))</f>
        <v>plays</v>
      </c>
      <c r="S3664" s="15">
        <f t="shared" si="114"/>
        <v>42064.220069444447</v>
      </c>
      <c r="T3664" s="15">
        <f t="shared" si="115"/>
        <v>42094.178402777776</v>
      </c>
    </row>
    <row r="3665" spans="1:20" ht="60" x14ac:dyDescent="0.25">
      <c r="A3665">
        <v>3663</v>
      </c>
      <c r="B3665" s="3" t="s">
        <v>7413</v>
      </c>
      <c r="C3665" s="3" t="s">
        <v>7414</v>
      </c>
      <c r="D3665" s="12">
        <v>225</v>
      </c>
      <c r="E3665" s="12">
        <v>234</v>
      </c>
      <c r="F3665" t="s">
        <v>16</v>
      </c>
      <c r="G3665" t="s">
        <v>24</v>
      </c>
      <c r="H3665" t="s">
        <v>25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1086</v>
      </c>
      <c r="O3665" s="8">
        <f>E3665/D3665*100</f>
        <v>104</v>
      </c>
      <c r="P3665" s="12">
        <f>E3665/L3665</f>
        <v>26</v>
      </c>
      <c r="Q3665" t="str">
        <f>LEFT(N3665,SEARCH("/",N3665,1)-1)</f>
        <v>theater</v>
      </c>
      <c r="R3665" t="str">
        <f>RIGHT(N3665,LEN(N3665)-SEARCH("/",N3665,1))</f>
        <v>plays</v>
      </c>
      <c r="S3665" s="15">
        <f t="shared" si="114"/>
        <v>42665.451736111107</v>
      </c>
      <c r="T3665" s="15">
        <f t="shared" si="115"/>
        <v>42725.493402777778</v>
      </c>
    </row>
    <row r="3666" spans="1:20" ht="60" x14ac:dyDescent="0.25">
      <c r="A3666">
        <v>3664</v>
      </c>
      <c r="B3666" s="3" t="s">
        <v>7415</v>
      </c>
      <c r="C3666" s="3" t="s">
        <v>7416</v>
      </c>
      <c r="D3666" s="12">
        <v>800</v>
      </c>
      <c r="E3666" s="12">
        <v>875</v>
      </c>
      <c r="F3666" t="s">
        <v>16</v>
      </c>
      <c r="G3666" t="s">
        <v>17</v>
      </c>
      <c r="H3666" t="s">
        <v>18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1086</v>
      </c>
      <c r="O3666" s="8">
        <f>E3666/D3666*100</f>
        <v>109.375</v>
      </c>
      <c r="P3666" s="12">
        <f>E3666/L3666</f>
        <v>46.05263157894737</v>
      </c>
      <c r="Q3666" t="str">
        <f>LEFT(N3666,SEARCH("/",N3666,1)-1)</f>
        <v>theater</v>
      </c>
      <c r="R3666" t="str">
        <f>RIGHT(N3666,LEN(N3666)-SEARCH("/",N3666,1))</f>
        <v>plays</v>
      </c>
      <c r="S3666" s="15">
        <f t="shared" si="114"/>
        <v>42523.248715277776</v>
      </c>
      <c r="T3666" s="15">
        <f t="shared" si="115"/>
        <v>42537.248715277776</v>
      </c>
    </row>
    <row r="3667" spans="1:20" ht="60" x14ac:dyDescent="0.25">
      <c r="A3667">
        <v>3665</v>
      </c>
      <c r="B3667" s="3" t="s">
        <v>7417</v>
      </c>
      <c r="C3667" s="3" t="s">
        <v>7418</v>
      </c>
      <c r="D3667" s="12">
        <v>620</v>
      </c>
      <c r="E3667" s="12">
        <v>714</v>
      </c>
      <c r="F3667" t="s">
        <v>16</v>
      </c>
      <c r="G3667" t="s">
        <v>179</v>
      </c>
      <c r="H3667" t="s">
        <v>55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1086</v>
      </c>
      <c r="O3667" s="8">
        <f>E3667/D3667*100</f>
        <v>115.16129032258064</v>
      </c>
      <c r="P3667" s="12">
        <f>E3667/L3667</f>
        <v>51</v>
      </c>
      <c r="Q3667" t="str">
        <f>LEFT(N3667,SEARCH("/",N3667,1)-1)</f>
        <v>theater</v>
      </c>
      <c r="R3667" t="str">
        <f>RIGHT(N3667,LEN(N3667)-SEARCH("/",N3667,1))</f>
        <v>plays</v>
      </c>
      <c r="S3667" s="15">
        <f t="shared" si="114"/>
        <v>42294.808124999996</v>
      </c>
      <c r="T3667" s="15">
        <f t="shared" si="115"/>
        <v>42305.829166666663</v>
      </c>
    </row>
    <row r="3668" spans="1:20" ht="30" x14ac:dyDescent="0.25">
      <c r="A3668">
        <v>3666</v>
      </c>
      <c r="B3668" s="3" t="s">
        <v>7419</v>
      </c>
      <c r="C3668" s="3" t="s">
        <v>7420</v>
      </c>
      <c r="D3668" s="12">
        <v>1200</v>
      </c>
      <c r="E3668" s="12">
        <v>1200</v>
      </c>
      <c r="F3668" t="s">
        <v>16</v>
      </c>
      <c r="G3668" t="s">
        <v>17</v>
      </c>
      <c r="H3668" t="s">
        <v>18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1086</v>
      </c>
      <c r="O3668" s="8">
        <f>E3668/D3668*100</f>
        <v>100</v>
      </c>
      <c r="P3668" s="12">
        <f>E3668/L3668</f>
        <v>31.578947368421051</v>
      </c>
      <c r="Q3668" t="str">
        <f>LEFT(N3668,SEARCH("/",N3668,1)-1)</f>
        <v>theater</v>
      </c>
      <c r="R3668" t="str">
        <f>RIGHT(N3668,LEN(N3668)-SEARCH("/",N3668,1))</f>
        <v>plays</v>
      </c>
      <c r="S3668" s="15">
        <f t="shared" si="114"/>
        <v>41822.90488425926</v>
      </c>
      <c r="T3668" s="15">
        <f t="shared" si="115"/>
        <v>41844.291666666664</v>
      </c>
    </row>
    <row r="3669" spans="1:20" ht="60" x14ac:dyDescent="0.25">
      <c r="A3669">
        <v>3667</v>
      </c>
      <c r="B3669" s="3" t="s">
        <v>7421</v>
      </c>
      <c r="C3669" s="3" t="s">
        <v>7422</v>
      </c>
      <c r="D3669" s="12">
        <v>3000</v>
      </c>
      <c r="E3669" s="12">
        <v>3095.11</v>
      </c>
      <c r="F3669" t="s">
        <v>16</v>
      </c>
      <c r="G3669" t="s">
        <v>24</v>
      </c>
      <c r="H3669" t="s">
        <v>25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1086</v>
      </c>
      <c r="O3669" s="8">
        <f>E3669/D3669*100</f>
        <v>103.17033333333335</v>
      </c>
      <c r="P3669" s="12">
        <f>E3669/L3669</f>
        <v>53.363965517241382</v>
      </c>
      <c r="Q3669" t="str">
        <f>LEFT(N3669,SEARCH("/",N3669,1)-1)</f>
        <v>theater</v>
      </c>
      <c r="R3669" t="str">
        <f>RIGHT(N3669,LEN(N3669)-SEARCH("/",N3669,1))</f>
        <v>plays</v>
      </c>
      <c r="S3669" s="15">
        <f t="shared" si="114"/>
        <v>42173.970127314817</v>
      </c>
      <c r="T3669" s="15">
        <f t="shared" si="115"/>
        <v>42203.970127314817</v>
      </c>
    </row>
    <row r="3670" spans="1:20" ht="60" x14ac:dyDescent="0.25">
      <c r="A3670">
        <v>3668</v>
      </c>
      <c r="B3670" s="3" t="s">
        <v>7423</v>
      </c>
      <c r="C3670" s="3" t="s">
        <v>7424</v>
      </c>
      <c r="D3670" s="12">
        <v>1000</v>
      </c>
      <c r="E3670" s="12">
        <v>1035</v>
      </c>
      <c r="F3670" t="s">
        <v>16</v>
      </c>
      <c r="G3670" t="s">
        <v>17</v>
      </c>
      <c r="H3670" t="s">
        <v>18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1086</v>
      </c>
      <c r="O3670" s="8">
        <f>E3670/D3670*100</f>
        <v>103.49999999999999</v>
      </c>
      <c r="P3670" s="12">
        <f>E3670/L3670</f>
        <v>36.964285714285715</v>
      </c>
      <c r="Q3670" t="str">
        <f>LEFT(N3670,SEARCH("/",N3670,1)-1)</f>
        <v>theater</v>
      </c>
      <c r="R3670" t="str">
        <f>RIGHT(N3670,LEN(N3670)-SEARCH("/",N3670,1))</f>
        <v>plays</v>
      </c>
      <c r="S3670" s="15">
        <f t="shared" si="114"/>
        <v>42185.556157407409</v>
      </c>
      <c r="T3670" s="15">
        <f t="shared" si="115"/>
        <v>42208.772916666669</v>
      </c>
    </row>
    <row r="3671" spans="1:20" ht="60" x14ac:dyDescent="0.25">
      <c r="A3671">
        <v>3669</v>
      </c>
      <c r="B3671" s="3" t="s">
        <v>7425</v>
      </c>
      <c r="C3671" s="3" t="s">
        <v>7426</v>
      </c>
      <c r="D3671" s="12">
        <v>1000</v>
      </c>
      <c r="E3671" s="12">
        <v>1382</v>
      </c>
      <c r="F3671" t="s">
        <v>16</v>
      </c>
      <c r="G3671" t="s">
        <v>24</v>
      </c>
      <c r="H3671" t="s">
        <v>25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1086</v>
      </c>
      <c r="O3671" s="8">
        <f>E3671/D3671*100</f>
        <v>138.19999999999999</v>
      </c>
      <c r="P3671" s="12">
        <f>E3671/L3671</f>
        <v>81.294117647058826</v>
      </c>
      <c r="Q3671" t="str">
        <f>LEFT(N3671,SEARCH("/",N3671,1)-1)</f>
        <v>theater</v>
      </c>
      <c r="R3671" t="str">
        <f>RIGHT(N3671,LEN(N3671)-SEARCH("/",N3671,1))</f>
        <v>plays</v>
      </c>
      <c r="S3671" s="15">
        <f t="shared" si="114"/>
        <v>42136.675196759257</v>
      </c>
      <c r="T3671" s="15">
        <f t="shared" si="115"/>
        <v>42166.675196759257</v>
      </c>
    </row>
    <row r="3672" spans="1:20" ht="60" x14ac:dyDescent="0.25">
      <c r="A3672">
        <v>3670</v>
      </c>
      <c r="B3672" s="3" t="s">
        <v>7427</v>
      </c>
      <c r="C3672" s="3" t="s">
        <v>7428</v>
      </c>
      <c r="D3672" s="12">
        <v>220</v>
      </c>
      <c r="E3672" s="12">
        <v>241</v>
      </c>
      <c r="F3672" t="s">
        <v>16</v>
      </c>
      <c r="G3672" t="s">
        <v>24</v>
      </c>
      <c r="H3672" t="s">
        <v>25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1086</v>
      </c>
      <c r="O3672" s="8">
        <f>E3672/D3672*100</f>
        <v>109.54545454545455</v>
      </c>
      <c r="P3672" s="12">
        <f>E3672/L3672</f>
        <v>20.083333333333332</v>
      </c>
      <c r="Q3672" t="str">
        <f>LEFT(N3672,SEARCH("/",N3672,1)-1)</f>
        <v>theater</v>
      </c>
      <c r="R3672" t="str">
        <f>RIGHT(N3672,LEN(N3672)-SEARCH("/",N3672,1))</f>
        <v>plays</v>
      </c>
      <c r="S3672" s="15">
        <f t="shared" si="114"/>
        <v>42142.514016203699</v>
      </c>
      <c r="T3672" s="15">
        <f t="shared" si="115"/>
        <v>42155.958333333328</v>
      </c>
    </row>
    <row r="3673" spans="1:20" ht="60" x14ac:dyDescent="0.25">
      <c r="A3673">
        <v>3671</v>
      </c>
      <c r="B3673" s="3" t="s">
        <v>7429</v>
      </c>
      <c r="C3673" s="3" t="s">
        <v>7430</v>
      </c>
      <c r="D3673" s="12">
        <v>3500</v>
      </c>
      <c r="E3673" s="12">
        <v>3530</v>
      </c>
      <c r="F3673" t="s">
        <v>16</v>
      </c>
      <c r="G3673" t="s">
        <v>17</v>
      </c>
      <c r="H3673" t="s">
        <v>18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1086</v>
      </c>
      <c r="O3673" s="8">
        <f>E3673/D3673*100</f>
        <v>100.85714285714286</v>
      </c>
      <c r="P3673" s="12">
        <f>E3673/L3673</f>
        <v>88.25</v>
      </c>
      <c r="Q3673" t="str">
        <f>LEFT(N3673,SEARCH("/",N3673,1)-1)</f>
        <v>theater</v>
      </c>
      <c r="R3673" t="str">
        <f>RIGHT(N3673,LEN(N3673)-SEARCH("/",N3673,1))</f>
        <v>plays</v>
      </c>
      <c r="S3673" s="15">
        <f t="shared" si="114"/>
        <v>41820.62809027778</v>
      </c>
      <c r="T3673" s="15">
        <f t="shared" si="115"/>
        <v>41841.165972222225</v>
      </c>
    </row>
    <row r="3674" spans="1:20" ht="60" x14ac:dyDescent="0.25">
      <c r="A3674">
        <v>3672</v>
      </c>
      <c r="B3674" s="3" t="s">
        <v>7431</v>
      </c>
      <c r="C3674" s="3" t="s">
        <v>7432</v>
      </c>
      <c r="D3674" s="12">
        <v>3000</v>
      </c>
      <c r="E3674" s="12">
        <v>3046</v>
      </c>
      <c r="F3674" t="s">
        <v>16</v>
      </c>
      <c r="G3674" t="s">
        <v>24</v>
      </c>
      <c r="H3674" t="s">
        <v>25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1086</v>
      </c>
      <c r="O3674" s="8">
        <f>E3674/D3674*100</f>
        <v>101.53333333333335</v>
      </c>
      <c r="P3674" s="12">
        <f>E3674/L3674</f>
        <v>53.438596491228068</v>
      </c>
      <c r="Q3674" t="str">
        <f>LEFT(N3674,SEARCH("/",N3674,1)-1)</f>
        <v>theater</v>
      </c>
      <c r="R3674" t="str">
        <f>RIGHT(N3674,LEN(N3674)-SEARCH("/",N3674,1))</f>
        <v>plays</v>
      </c>
      <c r="S3674" s="15">
        <f t="shared" si="114"/>
        <v>41878.946574074071</v>
      </c>
      <c r="T3674" s="15">
        <f t="shared" si="115"/>
        <v>41908.946574074071</v>
      </c>
    </row>
    <row r="3675" spans="1:20" ht="45" x14ac:dyDescent="0.25">
      <c r="A3675">
        <v>3673</v>
      </c>
      <c r="B3675" s="3" t="s">
        <v>7433</v>
      </c>
      <c r="C3675" s="3" t="s">
        <v>7434</v>
      </c>
      <c r="D3675" s="12">
        <v>4000</v>
      </c>
      <c r="E3675" s="12">
        <v>4545</v>
      </c>
      <c r="F3675" t="s">
        <v>16</v>
      </c>
      <c r="G3675" t="s">
        <v>24</v>
      </c>
      <c r="H3675" t="s">
        <v>25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1086</v>
      </c>
      <c r="O3675" s="8">
        <f>E3675/D3675*100</f>
        <v>113.625</v>
      </c>
      <c r="P3675" s="12">
        <f>E3675/L3675</f>
        <v>39.868421052631582</v>
      </c>
      <c r="Q3675" t="str">
        <f>LEFT(N3675,SEARCH("/",N3675,1)-1)</f>
        <v>theater</v>
      </c>
      <c r="R3675" t="str">
        <f>RIGHT(N3675,LEN(N3675)-SEARCH("/",N3675,1))</f>
        <v>plays</v>
      </c>
      <c r="S3675" s="15">
        <f t="shared" si="114"/>
        <v>41914.295104166667</v>
      </c>
      <c r="T3675" s="15">
        <f t="shared" si="115"/>
        <v>41948.536111111112</v>
      </c>
    </row>
    <row r="3676" spans="1:20" ht="60" x14ac:dyDescent="0.25">
      <c r="A3676">
        <v>3674</v>
      </c>
      <c r="B3676" s="3" t="s">
        <v>7435</v>
      </c>
      <c r="C3676" s="3" t="s">
        <v>7436</v>
      </c>
      <c r="D3676" s="12">
        <v>4500</v>
      </c>
      <c r="E3676" s="12">
        <v>4500</v>
      </c>
      <c r="F3676" t="s">
        <v>16</v>
      </c>
      <c r="G3676" t="s">
        <v>502</v>
      </c>
      <c r="H3676" t="s">
        <v>55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1086</v>
      </c>
      <c r="O3676" s="8">
        <f>E3676/D3676*100</f>
        <v>100</v>
      </c>
      <c r="P3676" s="12">
        <f>E3676/L3676</f>
        <v>145.16129032258064</v>
      </c>
      <c r="Q3676" t="str">
        <f>LEFT(N3676,SEARCH("/",N3676,1)-1)</f>
        <v>theater</v>
      </c>
      <c r="R3676" t="str">
        <f>RIGHT(N3676,LEN(N3676)-SEARCH("/",N3676,1))</f>
        <v>plays</v>
      </c>
      <c r="S3676" s="15">
        <f t="shared" si="114"/>
        <v>42556.873020833329</v>
      </c>
      <c r="T3676" s="15">
        <f t="shared" si="115"/>
        <v>42616.873020833329</v>
      </c>
    </row>
    <row r="3677" spans="1:20" ht="60" x14ac:dyDescent="0.25">
      <c r="A3677">
        <v>3675</v>
      </c>
      <c r="B3677" s="3" t="s">
        <v>7437</v>
      </c>
      <c r="C3677" s="3" t="s">
        <v>7438</v>
      </c>
      <c r="D3677" s="12">
        <v>50</v>
      </c>
      <c r="E3677" s="12">
        <v>70</v>
      </c>
      <c r="F3677" t="s">
        <v>16</v>
      </c>
      <c r="G3677" t="s">
        <v>24</v>
      </c>
      <c r="H3677" t="s">
        <v>25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1086</v>
      </c>
      <c r="O3677" s="8">
        <f>E3677/D3677*100</f>
        <v>140</v>
      </c>
      <c r="P3677" s="12">
        <f>E3677/L3677</f>
        <v>23.333333333333332</v>
      </c>
      <c r="Q3677" t="str">
        <f>LEFT(N3677,SEARCH("/",N3677,1)-1)</f>
        <v>theater</v>
      </c>
      <c r="R3677" t="str">
        <f>RIGHT(N3677,LEN(N3677)-SEARCH("/",N3677,1))</f>
        <v>plays</v>
      </c>
      <c r="S3677" s="15">
        <f t="shared" si="114"/>
        <v>42493.597013888888</v>
      </c>
      <c r="T3677" s="15">
        <f t="shared" si="115"/>
        <v>42505.958333333328</v>
      </c>
    </row>
    <row r="3678" spans="1:20" ht="60" x14ac:dyDescent="0.25">
      <c r="A3678">
        <v>3676</v>
      </c>
      <c r="B3678" s="3" t="s">
        <v>7439</v>
      </c>
      <c r="C3678" s="3" t="s">
        <v>7440</v>
      </c>
      <c r="D3678" s="12">
        <v>800</v>
      </c>
      <c r="E3678" s="12">
        <v>1030</v>
      </c>
      <c r="F3678" t="s">
        <v>16</v>
      </c>
      <c r="G3678" t="s">
        <v>17</v>
      </c>
      <c r="H3678" t="s">
        <v>18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1086</v>
      </c>
      <c r="O3678" s="8">
        <f>E3678/D3678*100</f>
        <v>128.75</v>
      </c>
      <c r="P3678" s="12">
        <f>E3678/L3678</f>
        <v>64.375</v>
      </c>
      <c r="Q3678" t="str">
        <f>LEFT(N3678,SEARCH("/",N3678,1)-1)</f>
        <v>theater</v>
      </c>
      <c r="R3678" t="str">
        <f>RIGHT(N3678,LEN(N3678)-SEARCH("/",N3678,1))</f>
        <v>plays</v>
      </c>
      <c r="S3678" s="15">
        <f t="shared" si="114"/>
        <v>41876.815787037034</v>
      </c>
      <c r="T3678" s="15">
        <f t="shared" si="115"/>
        <v>41894.815787037034</v>
      </c>
    </row>
    <row r="3679" spans="1:20" ht="45" x14ac:dyDescent="0.25">
      <c r="A3679">
        <v>3677</v>
      </c>
      <c r="B3679" s="3" t="s">
        <v>7441</v>
      </c>
      <c r="C3679" s="3" t="s">
        <v>7442</v>
      </c>
      <c r="D3679" s="12">
        <v>12000</v>
      </c>
      <c r="E3679" s="12">
        <v>12348.5</v>
      </c>
      <c r="F3679" t="s">
        <v>16</v>
      </c>
      <c r="G3679" t="s">
        <v>17</v>
      </c>
      <c r="H3679" t="s">
        <v>18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1086</v>
      </c>
      <c r="O3679" s="8">
        <f>E3679/D3679*100</f>
        <v>102.90416666666667</v>
      </c>
      <c r="P3679" s="12">
        <f>E3679/L3679</f>
        <v>62.052763819095475</v>
      </c>
      <c r="Q3679" t="str">
        <f>LEFT(N3679,SEARCH("/",N3679,1)-1)</f>
        <v>theater</v>
      </c>
      <c r="R3679" t="str">
        <f>RIGHT(N3679,LEN(N3679)-SEARCH("/",N3679,1))</f>
        <v>plays</v>
      </c>
      <c r="S3679" s="15">
        <f t="shared" si="114"/>
        <v>41802.574282407404</v>
      </c>
      <c r="T3679" s="15">
        <f t="shared" si="115"/>
        <v>41823.165972222225</v>
      </c>
    </row>
    <row r="3680" spans="1:20" ht="45" x14ac:dyDescent="0.25">
      <c r="A3680">
        <v>3678</v>
      </c>
      <c r="B3680" s="3" t="s">
        <v>7443</v>
      </c>
      <c r="C3680" s="3" t="s">
        <v>7444</v>
      </c>
      <c r="D3680" s="12">
        <v>2000</v>
      </c>
      <c r="E3680" s="12">
        <v>2050</v>
      </c>
      <c r="F3680" t="s">
        <v>16</v>
      </c>
      <c r="G3680" t="s">
        <v>24</v>
      </c>
      <c r="H3680" t="s">
        <v>25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1086</v>
      </c>
      <c r="O3680" s="8">
        <f>E3680/D3680*100</f>
        <v>102.49999999999999</v>
      </c>
      <c r="P3680" s="12">
        <f>E3680/L3680</f>
        <v>66.129032258064512</v>
      </c>
      <c r="Q3680" t="str">
        <f>LEFT(N3680,SEARCH("/",N3680,1)-1)</f>
        <v>theater</v>
      </c>
      <c r="R3680" t="str">
        <f>RIGHT(N3680,LEN(N3680)-SEARCH("/",N3680,1))</f>
        <v>plays</v>
      </c>
      <c r="S3680" s="15">
        <f t="shared" si="114"/>
        <v>42120.531226851846</v>
      </c>
      <c r="T3680" s="15">
        <f t="shared" si="115"/>
        <v>42155.531226851846</v>
      </c>
    </row>
    <row r="3681" spans="1:20" ht="60" x14ac:dyDescent="0.25">
      <c r="A3681">
        <v>3679</v>
      </c>
      <c r="B3681" s="3" t="s">
        <v>7445</v>
      </c>
      <c r="C3681" s="3" t="s">
        <v>7446</v>
      </c>
      <c r="D3681" s="12">
        <v>2000</v>
      </c>
      <c r="E3681" s="12">
        <v>2202</v>
      </c>
      <c r="F3681" t="s">
        <v>16</v>
      </c>
      <c r="G3681" t="s">
        <v>17</v>
      </c>
      <c r="H3681" t="s">
        <v>18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1086</v>
      </c>
      <c r="O3681" s="8">
        <f>E3681/D3681*100</f>
        <v>110.1</v>
      </c>
      <c r="P3681" s="12">
        <f>E3681/L3681</f>
        <v>73.400000000000006</v>
      </c>
      <c r="Q3681" t="str">
        <f>LEFT(N3681,SEARCH("/",N3681,1)-1)</f>
        <v>theater</v>
      </c>
      <c r="R3681" t="str">
        <f>RIGHT(N3681,LEN(N3681)-SEARCH("/",N3681,1))</f>
        <v>plays</v>
      </c>
      <c r="S3681" s="15">
        <f t="shared" si="114"/>
        <v>41786.761354166665</v>
      </c>
      <c r="T3681" s="15">
        <f t="shared" si="115"/>
        <v>41821.207638888889</v>
      </c>
    </row>
    <row r="3682" spans="1:20" ht="45" x14ac:dyDescent="0.25">
      <c r="A3682">
        <v>3680</v>
      </c>
      <c r="B3682" s="3" t="s">
        <v>7447</v>
      </c>
      <c r="C3682" s="3" t="s">
        <v>7448</v>
      </c>
      <c r="D3682" s="12">
        <v>3000</v>
      </c>
      <c r="E3682" s="12">
        <v>3383</v>
      </c>
      <c r="F3682" t="s">
        <v>16</v>
      </c>
      <c r="G3682" t="s">
        <v>17</v>
      </c>
      <c r="H3682" t="s">
        <v>18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1086</v>
      </c>
      <c r="O3682" s="8">
        <f>E3682/D3682*100</f>
        <v>112.76666666666667</v>
      </c>
      <c r="P3682" s="12">
        <f>E3682/L3682</f>
        <v>99.5</v>
      </c>
      <c r="Q3682" t="str">
        <f>LEFT(N3682,SEARCH("/",N3682,1)-1)</f>
        <v>theater</v>
      </c>
      <c r="R3682" t="str">
        <f>RIGHT(N3682,LEN(N3682)-SEARCH("/",N3682,1))</f>
        <v>plays</v>
      </c>
      <c r="S3682" s="15">
        <f t="shared" si="114"/>
        <v>42627.454097222217</v>
      </c>
      <c r="T3682" s="15">
        <f t="shared" si="115"/>
        <v>42648.454097222217</v>
      </c>
    </row>
    <row r="3683" spans="1:20" ht="60" x14ac:dyDescent="0.25">
      <c r="A3683">
        <v>3681</v>
      </c>
      <c r="B3683" s="3" t="s">
        <v>7449</v>
      </c>
      <c r="C3683" s="3" t="s">
        <v>7450</v>
      </c>
      <c r="D3683" s="12">
        <v>1000</v>
      </c>
      <c r="E3683" s="12">
        <v>1119</v>
      </c>
      <c r="F3683" t="s">
        <v>16</v>
      </c>
      <c r="G3683" t="s">
        <v>17</v>
      </c>
      <c r="H3683" t="s">
        <v>18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1086</v>
      </c>
      <c r="O3683" s="8">
        <f>E3683/D3683*100</f>
        <v>111.9</v>
      </c>
      <c r="P3683" s="12">
        <f>E3683/L3683</f>
        <v>62.166666666666664</v>
      </c>
      <c r="Q3683" t="str">
        <f>LEFT(N3683,SEARCH("/",N3683,1)-1)</f>
        <v>theater</v>
      </c>
      <c r="R3683" t="str">
        <f>RIGHT(N3683,LEN(N3683)-SEARCH("/",N3683,1))</f>
        <v>plays</v>
      </c>
      <c r="S3683" s="15">
        <f t="shared" si="114"/>
        <v>42374.651504629626</v>
      </c>
      <c r="T3683" s="15">
        <f t="shared" si="115"/>
        <v>42384.651504629626</v>
      </c>
    </row>
    <row r="3684" spans="1:20" ht="45" x14ac:dyDescent="0.25">
      <c r="A3684">
        <v>3682</v>
      </c>
      <c r="B3684" s="3" t="s">
        <v>7451</v>
      </c>
      <c r="C3684" s="3" t="s">
        <v>7452</v>
      </c>
      <c r="D3684" s="12">
        <v>3000</v>
      </c>
      <c r="E3684" s="12">
        <v>4176</v>
      </c>
      <c r="F3684" t="s">
        <v>16</v>
      </c>
      <c r="G3684" t="s">
        <v>17</v>
      </c>
      <c r="H3684" t="s">
        <v>18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1086</v>
      </c>
      <c r="O3684" s="8">
        <f>E3684/D3684*100</f>
        <v>139.19999999999999</v>
      </c>
      <c r="P3684" s="12">
        <f>E3684/L3684</f>
        <v>62.328358208955223</v>
      </c>
      <c r="Q3684" t="str">
        <f>LEFT(N3684,SEARCH("/",N3684,1)-1)</f>
        <v>theater</v>
      </c>
      <c r="R3684" t="str">
        <f>RIGHT(N3684,LEN(N3684)-SEARCH("/",N3684,1))</f>
        <v>plays</v>
      </c>
      <c r="S3684" s="15">
        <f t="shared" si="114"/>
        <v>41772.685393518521</v>
      </c>
      <c r="T3684" s="15">
        <f t="shared" si="115"/>
        <v>41806.290972222225</v>
      </c>
    </row>
    <row r="3685" spans="1:20" ht="45" x14ac:dyDescent="0.25">
      <c r="A3685">
        <v>3683</v>
      </c>
      <c r="B3685" s="3" t="s">
        <v>7453</v>
      </c>
      <c r="C3685" s="3" t="s">
        <v>7454</v>
      </c>
      <c r="D3685" s="12">
        <v>3500</v>
      </c>
      <c r="E3685" s="12">
        <v>3880</v>
      </c>
      <c r="F3685" t="s">
        <v>16</v>
      </c>
      <c r="G3685" t="s">
        <v>17</v>
      </c>
      <c r="H3685" t="s">
        <v>18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1086</v>
      </c>
      <c r="O3685" s="8">
        <f>E3685/D3685*100</f>
        <v>110.85714285714286</v>
      </c>
      <c r="P3685" s="12">
        <f>E3685/L3685</f>
        <v>58.787878787878789</v>
      </c>
      <c r="Q3685" t="str">
        <f>LEFT(N3685,SEARCH("/",N3685,1)-1)</f>
        <v>theater</v>
      </c>
      <c r="R3685" t="str">
        <f>RIGHT(N3685,LEN(N3685)-SEARCH("/",N3685,1))</f>
        <v>plays</v>
      </c>
      <c r="S3685" s="15">
        <f t="shared" si="114"/>
        <v>42633.116851851853</v>
      </c>
      <c r="T3685" s="15">
        <f t="shared" si="115"/>
        <v>42663.116851851853</v>
      </c>
    </row>
    <row r="3686" spans="1:20" ht="60" x14ac:dyDescent="0.25">
      <c r="A3686">
        <v>3684</v>
      </c>
      <c r="B3686" s="3" t="s">
        <v>7455</v>
      </c>
      <c r="C3686" s="3" t="s">
        <v>7456</v>
      </c>
      <c r="D3686" s="12">
        <v>750</v>
      </c>
      <c r="E3686" s="12">
        <v>1043</v>
      </c>
      <c r="F3686" t="s">
        <v>16</v>
      </c>
      <c r="G3686" t="s">
        <v>17</v>
      </c>
      <c r="H3686" t="s">
        <v>18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1086</v>
      </c>
      <c r="O3686" s="8">
        <f>E3686/D3686*100</f>
        <v>139.06666666666666</v>
      </c>
      <c r="P3686" s="12">
        <f>E3686/L3686</f>
        <v>45.347826086956523</v>
      </c>
      <c r="Q3686" t="str">
        <f>LEFT(N3686,SEARCH("/",N3686,1)-1)</f>
        <v>theater</v>
      </c>
      <c r="R3686" t="str">
        <f>RIGHT(N3686,LEN(N3686)-SEARCH("/",N3686,1))</f>
        <v>plays</v>
      </c>
      <c r="S3686" s="15">
        <f t="shared" si="114"/>
        <v>42219.180393518516</v>
      </c>
      <c r="T3686" s="15">
        <f t="shared" si="115"/>
        <v>42249.180393518516</v>
      </c>
    </row>
    <row r="3687" spans="1:20" ht="45" x14ac:dyDescent="0.25">
      <c r="A3687">
        <v>3685</v>
      </c>
      <c r="B3687" s="3" t="s">
        <v>7457</v>
      </c>
      <c r="C3687" s="3" t="s">
        <v>7458</v>
      </c>
      <c r="D3687" s="12">
        <v>5000</v>
      </c>
      <c r="E3687" s="12">
        <v>5285</v>
      </c>
      <c r="F3687" t="s">
        <v>16</v>
      </c>
      <c r="G3687" t="s">
        <v>17</v>
      </c>
      <c r="H3687" t="s">
        <v>18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1086</v>
      </c>
      <c r="O3687" s="8">
        <f>E3687/D3687*100</f>
        <v>105.69999999999999</v>
      </c>
      <c r="P3687" s="12">
        <f>E3687/L3687</f>
        <v>41.944444444444443</v>
      </c>
      <c r="Q3687" t="str">
        <f>LEFT(N3687,SEARCH("/",N3687,1)-1)</f>
        <v>theater</v>
      </c>
      <c r="R3687" t="str">
        <f>RIGHT(N3687,LEN(N3687)-SEARCH("/",N3687,1))</f>
        <v>plays</v>
      </c>
      <c r="S3687" s="15">
        <f t="shared" si="114"/>
        <v>41753.593275462961</v>
      </c>
      <c r="T3687" s="15">
        <f t="shared" si="115"/>
        <v>41778.875</v>
      </c>
    </row>
    <row r="3688" spans="1:20" ht="45" x14ac:dyDescent="0.25">
      <c r="A3688">
        <v>3686</v>
      </c>
      <c r="B3688" s="3" t="s">
        <v>7459</v>
      </c>
      <c r="C3688" s="3" t="s">
        <v>7460</v>
      </c>
      <c r="D3688" s="12">
        <v>350</v>
      </c>
      <c r="E3688" s="12">
        <v>355</v>
      </c>
      <c r="F3688" t="s">
        <v>16</v>
      </c>
      <c r="G3688" t="s">
        <v>17</v>
      </c>
      <c r="H3688" t="s">
        <v>18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1086</v>
      </c>
      <c r="O3688" s="8">
        <f>E3688/D3688*100</f>
        <v>101.42857142857142</v>
      </c>
      <c r="P3688" s="12">
        <f>E3688/L3688</f>
        <v>59.166666666666664</v>
      </c>
      <c r="Q3688" t="str">
        <f>LEFT(N3688,SEARCH("/",N3688,1)-1)</f>
        <v>theater</v>
      </c>
      <c r="R3688" t="str">
        <f>RIGHT(N3688,LEN(N3688)-SEARCH("/",N3688,1))</f>
        <v>plays</v>
      </c>
      <c r="S3688" s="15">
        <f t="shared" si="114"/>
        <v>42230.662731481483</v>
      </c>
      <c r="T3688" s="15">
        <f t="shared" si="115"/>
        <v>42245.165972222225</v>
      </c>
    </row>
    <row r="3689" spans="1:20" ht="60" x14ac:dyDescent="0.25">
      <c r="A3689">
        <v>3687</v>
      </c>
      <c r="B3689" s="3" t="s">
        <v>7461</v>
      </c>
      <c r="C3689" s="3" t="s">
        <v>7462</v>
      </c>
      <c r="D3689" s="12">
        <v>5000</v>
      </c>
      <c r="E3689" s="12">
        <v>5012.25</v>
      </c>
      <c r="F3689" t="s">
        <v>16</v>
      </c>
      <c r="G3689" t="s">
        <v>17</v>
      </c>
      <c r="H3689" t="s">
        <v>18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1086</v>
      </c>
      <c r="O3689" s="8">
        <f>E3689/D3689*100</f>
        <v>100.245</v>
      </c>
      <c r="P3689" s="12">
        <f>E3689/L3689</f>
        <v>200.49</v>
      </c>
      <c r="Q3689" t="str">
        <f>LEFT(N3689,SEARCH("/",N3689,1)-1)</f>
        <v>theater</v>
      </c>
      <c r="R3689" t="str">
        <f>RIGHT(N3689,LEN(N3689)-SEARCH("/",N3689,1))</f>
        <v>plays</v>
      </c>
      <c r="S3689" s="15">
        <f t="shared" si="114"/>
        <v>41787.218229166669</v>
      </c>
      <c r="T3689" s="15">
        <f t="shared" si="115"/>
        <v>41817.218229166669</v>
      </c>
    </row>
    <row r="3690" spans="1:20" ht="60" x14ac:dyDescent="0.25">
      <c r="A3690">
        <v>3688</v>
      </c>
      <c r="B3690" s="3" t="s">
        <v>7463</v>
      </c>
      <c r="C3690" s="3" t="s">
        <v>7464</v>
      </c>
      <c r="D3690" s="12">
        <v>3000</v>
      </c>
      <c r="E3690" s="12">
        <v>3275</v>
      </c>
      <c r="F3690" t="s">
        <v>16</v>
      </c>
      <c r="G3690" t="s">
        <v>24</v>
      </c>
      <c r="H3690" t="s">
        <v>25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1086</v>
      </c>
      <c r="O3690" s="8">
        <f>E3690/D3690*100</f>
        <v>109.16666666666666</v>
      </c>
      <c r="P3690" s="12">
        <f>E3690/L3690</f>
        <v>83.974358974358978</v>
      </c>
      <c r="Q3690" t="str">
        <f>LEFT(N3690,SEARCH("/",N3690,1)-1)</f>
        <v>theater</v>
      </c>
      <c r="R3690" t="str">
        <f>RIGHT(N3690,LEN(N3690)-SEARCH("/",N3690,1))</f>
        <v>plays</v>
      </c>
      <c r="S3690" s="15">
        <f t="shared" si="114"/>
        <v>41829.787083333329</v>
      </c>
      <c r="T3690" s="15">
        <f t="shared" si="115"/>
        <v>41859.787083333329</v>
      </c>
    </row>
    <row r="3691" spans="1:20" ht="60" x14ac:dyDescent="0.25">
      <c r="A3691">
        <v>3689</v>
      </c>
      <c r="B3691" s="3" t="s">
        <v>7465</v>
      </c>
      <c r="C3691" s="3" t="s">
        <v>7466</v>
      </c>
      <c r="D3691" s="12">
        <v>3000</v>
      </c>
      <c r="E3691" s="12">
        <v>3550</v>
      </c>
      <c r="F3691" t="s">
        <v>16</v>
      </c>
      <c r="G3691" t="s">
        <v>17</v>
      </c>
      <c r="H3691" t="s">
        <v>18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1086</v>
      </c>
      <c r="O3691" s="8">
        <f>E3691/D3691*100</f>
        <v>118.33333333333333</v>
      </c>
      <c r="P3691" s="12">
        <f>E3691/L3691</f>
        <v>57.258064516129032</v>
      </c>
      <c r="Q3691" t="str">
        <f>LEFT(N3691,SEARCH("/",N3691,1)-1)</f>
        <v>theater</v>
      </c>
      <c r="R3691" t="str">
        <f>RIGHT(N3691,LEN(N3691)-SEARCH("/",N3691,1))</f>
        <v>plays</v>
      </c>
      <c r="S3691" s="15">
        <f t="shared" si="114"/>
        <v>42147.826840277776</v>
      </c>
      <c r="T3691" s="15">
        <f t="shared" si="115"/>
        <v>42176.934027777781</v>
      </c>
    </row>
    <row r="3692" spans="1:20" ht="60" x14ac:dyDescent="0.25">
      <c r="A3692">
        <v>3690</v>
      </c>
      <c r="B3692" s="3" t="s">
        <v>7467</v>
      </c>
      <c r="C3692" s="3" t="s">
        <v>7468</v>
      </c>
      <c r="D3692" s="12">
        <v>1500</v>
      </c>
      <c r="E3692" s="12">
        <v>1800</v>
      </c>
      <c r="F3692" t="s">
        <v>16</v>
      </c>
      <c r="G3692" t="s">
        <v>17</v>
      </c>
      <c r="H3692" t="s">
        <v>18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1086</v>
      </c>
      <c r="O3692" s="8">
        <f>E3692/D3692*100</f>
        <v>120</v>
      </c>
      <c r="P3692" s="12">
        <f>E3692/L3692</f>
        <v>58.064516129032256</v>
      </c>
      <c r="Q3692" t="str">
        <f>LEFT(N3692,SEARCH("/",N3692,1)-1)</f>
        <v>theater</v>
      </c>
      <c r="R3692" t="str">
        <f>RIGHT(N3692,LEN(N3692)-SEARCH("/",N3692,1))</f>
        <v>plays</v>
      </c>
      <c r="S3692" s="15">
        <f t="shared" si="114"/>
        <v>41940.598182870373</v>
      </c>
      <c r="T3692" s="15">
        <f t="shared" si="115"/>
        <v>41970.639849537038</v>
      </c>
    </row>
    <row r="3693" spans="1:20" ht="30" x14ac:dyDescent="0.25">
      <c r="A3693">
        <v>3691</v>
      </c>
      <c r="B3693" s="3" t="s">
        <v>7469</v>
      </c>
      <c r="C3693" s="3" t="s">
        <v>7470</v>
      </c>
      <c r="D3693" s="12">
        <v>40000</v>
      </c>
      <c r="E3693" s="12">
        <v>51184</v>
      </c>
      <c r="F3693" t="s">
        <v>16</v>
      </c>
      <c r="G3693" t="s">
        <v>17</v>
      </c>
      <c r="H3693" t="s">
        <v>18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1086</v>
      </c>
      <c r="O3693" s="8">
        <f>E3693/D3693*100</f>
        <v>127.96000000000001</v>
      </c>
      <c r="P3693" s="12">
        <f>E3693/L3693</f>
        <v>186.80291970802921</v>
      </c>
      <c r="Q3693" t="str">
        <f>LEFT(N3693,SEARCH("/",N3693,1)-1)</f>
        <v>theater</v>
      </c>
      <c r="R3693" t="str">
        <f>RIGHT(N3693,LEN(N3693)-SEARCH("/",N3693,1))</f>
        <v>plays</v>
      </c>
      <c r="S3693" s="15">
        <f t="shared" si="114"/>
        <v>42020.700567129628</v>
      </c>
      <c r="T3693" s="15">
        <f t="shared" si="115"/>
        <v>42065.207638888889</v>
      </c>
    </row>
    <row r="3694" spans="1:20" ht="30" x14ac:dyDescent="0.25">
      <c r="A3694">
        <v>3692</v>
      </c>
      <c r="B3694" s="3" t="s">
        <v>7471</v>
      </c>
      <c r="C3694" s="3" t="s">
        <v>7472</v>
      </c>
      <c r="D3694" s="12">
        <v>1000</v>
      </c>
      <c r="E3694" s="12">
        <v>1260</v>
      </c>
      <c r="F3694" t="s">
        <v>16</v>
      </c>
      <c r="G3694" t="s">
        <v>17</v>
      </c>
      <c r="H3694" t="s">
        <v>18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1086</v>
      </c>
      <c r="O3694" s="8">
        <f>E3694/D3694*100</f>
        <v>126</v>
      </c>
      <c r="P3694" s="12">
        <f>E3694/L3694</f>
        <v>74.117647058823536</v>
      </c>
      <c r="Q3694" t="str">
        <f>LEFT(N3694,SEARCH("/",N3694,1)-1)</f>
        <v>theater</v>
      </c>
      <c r="R3694" t="str">
        <f>RIGHT(N3694,LEN(N3694)-SEARCH("/",N3694,1))</f>
        <v>plays</v>
      </c>
      <c r="S3694" s="15">
        <f t="shared" si="114"/>
        <v>41891.96503472222</v>
      </c>
      <c r="T3694" s="15">
        <f t="shared" si="115"/>
        <v>41901</v>
      </c>
    </row>
    <row r="3695" spans="1:20" ht="60" x14ac:dyDescent="0.25">
      <c r="A3695">
        <v>3693</v>
      </c>
      <c r="B3695" s="3" t="s">
        <v>7473</v>
      </c>
      <c r="C3695" s="3" t="s">
        <v>7474</v>
      </c>
      <c r="D3695" s="12">
        <v>333</v>
      </c>
      <c r="E3695" s="12">
        <v>430</v>
      </c>
      <c r="F3695" t="s">
        <v>16</v>
      </c>
      <c r="G3695" t="s">
        <v>24</v>
      </c>
      <c r="H3695" t="s">
        <v>25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1086</v>
      </c>
      <c r="O3695" s="8">
        <f>E3695/D3695*100</f>
        <v>129.12912912912913</v>
      </c>
      <c r="P3695" s="12">
        <f>E3695/L3695</f>
        <v>30.714285714285715</v>
      </c>
      <c r="Q3695" t="str">
        <f>LEFT(N3695,SEARCH("/",N3695,1)-1)</f>
        <v>theater</v>
      </c>
      <c r="R3695" t="str">
        <f>RIGHT(N3695,LEN(N3695)-SEARCH("/",N3695,1))</f>
        <v>plays</v>
      </c>
      <c r="S3695" s="15">
        <f t="shared" si="114"/>
        <v>42309.191307870366</v>
      </c>
      <c r="T3695" s="15">
        <f t="shared" si="115"/>
        <v>42338.9375</v>
      </c>
    </row>
    <row r="3696" spans="1:20" ht="60" x14ac:dyDescent="0.25">
      <c r="A3696">
        <v>3694</v>
      </c>
      <c r="B3696" s="3" t="s">
        <v>7475</v>
      </c>
      <c r="C3696" s="3" t="s">
        <v>7476</v>
      </c>
      <c r="D3696" s="12">
        <v>3500</v>
      </c>
      <c r="E3696" s="12">
        <v>3760</v>
      </c>
      <c r="F3696" t="s">
        <v>16</v>
      </c>
      <c r="G3696" t="s">
        <v>17</v>
      </c>
      <c r="H3696" t="s">
        <v>18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1086</v>
      </c>
      <c r="O3696" s="8">
        <f>E3696/D3696*100</f>
        <v>107.42857142857143</v>
      </c>
      <c r="P3696" s="12">
        <f>E3696/L3696</f>
        <v>62.666666666666664</v>
      </c>
      <c r="Q3696" t="str">
        <f>LEFT(N3696,SEARCH("/",N3696,1)-1)</f>
        <v>theater</v>
      </c>
      <c r="R3696" t="str">
        <f>RIGHT(N3696,LEN(N3696)-SEARCH("/",N3696,1))</f>
        <v>plays</v>
      </c>
      <c r="S3696" s="15">
        <f t="shared" si="114"/>
        <v>42490.133877314816</v>
      </c>
      <c r="T3696" s="15">
        <f t="shared" si="115"/>
        <v>42527.083333333328</v>
      </c>
    </row>
    <row r="3697" spans="1:20" ht="60" x14ac:dyDescent="0.25">
      <c r="A3697">
        <v>3695</v>
      </c>
      <c r="B3697" s="3" t="s">
        <v>7477</v>
      </c>
      <c r="C3697" s="3" t="s">
        <v>7478</v>
      </c>
      <c r="D3697" s="12">
        <v>4000</v>
      </c>
      <c r="E3697" s="12">
        <v>4005</v>
      </c>
      <c r="F3697" t="s">
        <v>16</v>
      </c>
      <c r="G3697" t="s">
        <v>17</v>
      </c>
      <c r="H3697" t="s">
        <v>18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1086</v>
      </c>
      <c r="O3697" s="8">
        <f>E3697/D3697*100</f>
        <v>100.125</v>
      </c>
      <c r="P3697" s="12">
        <f>E3697/L3697</f>
        <v>121.36363636363636</v>
      </c>
      <c r="Q3697" t="str">
        <f>LEFT(N3697,SEARCH("/",N3697,1)-1)</f>
        <v>theater</v>
      </c>
      <c r="R3697" t="str">
        <f>RIGHT(N3697,LEN(N3697)-SEARCH("/",N3697,1))</f>
        <v>plays</v>
      </c>
      <c r="S3697" s="15">
        <f t="shared" si="114"/>
        <v>41995.870486111111</v>
      </c>
      <c r="T3697" s="15">
        <f t="shared" si="115"/>
        <v>42015.870486111111</v>
      </c>
    </row>
    <row r="3698" spans="1:20" ht="45" x14ac:dyDescent="0.25">
      <c r="A3698">
        <v>3696</v>
      </c>
      <c r="B3698" s="3" t="s">
        <v>7479</v>
      </c>
      <c r="C3698" s="3" t="s">
        <v>7480</v>
      </c>
      <c r="D3698" s="12">
        <v>2000</v>
      </c>
      <c r="E3698" s="12">
        <v>3100</v>
      </c>
      <c r="F3698" t="s">
        <v>16</v>
      </c>
      <c r="G3698" t="s">
        <v>24</v>
      </c>
      <c r="H3698" t="s">
        <v>25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1086</v>
      </c>
      <c r="O3698" s="8">
        <f>E3698/D3698*100</f>
        <v>155</v>
      </c>
      <c r="P3698" s="12">
        <f>E3698/L3698</f>
        <v>39.743589743589745</v>
      </c>
      <c r="Q3698" t="str">
        <f>LEFT(N3698,SEARCH("/",N3698,1)-1)</f>
        <v>theater</v>
      </c>
      <c r="R3698" t="str">
        <f>RIGHT(N3698,LEN(N3698)-SEARCH("/",N3698,1))</f>
        <v>plays</v>
      </c>
      <c r="S3698" s="15">
        <f t="shared" si="114"/>
        <v>41988.617083333331</v>
      </c>
      <c r="T3698" s="15">
        <f t="shared" si="115"/>
        <v>42048.617083333331</v>
      </c>
    </row>
    <row r="3699" spans="1:20" ht="60" x14ac:dyDescent="0.25">
      <c r="A3699">
        <v>3697</v>
      </c>
      <c r="B3699" s="3" t="s">
        <v>7481</v>
      </c>
      <c r="C3699" s="3" t="s">
        <v>7482</v>
      </c>
      <c r="D3699" s="12">
        <v>2000</v>
      </c>
      <c r="E3699" s="12">
        <v>2160</v>
      </c>
      <c r="F3699" t="s">
        <v>16</v>
      </c>
      <c r="G3699" t="s">
        <v>24</v>
      </c>
      <c r="H3699" t="s">
        <v>25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1086</v>
      </c>
      <c r="O3699" s="8">
        <f>E3699/D3699*100</f>
        <v>108</v>
      </c>
      <c r="P3699" s="12">
        <f>E3699/L3699</f>
        <v>72</v>
      </c>
      <c r="Q3699" t="str">
        <f>LEFT(N3699,SEARCH("/",N3699,1)-1)</f>
        <v>theater</v>
      </c>
      <c r="R3699" t="str">
        <f>RIGHT(N3699,LEN(N3699)-SEARCH("/",N3699,1))</f>
        <v>plays</v>
      </c>
      <c r="S3699" s="15">
        <f t="shared" si="114"/>
        <v>42479.465833333335</v>
      </c>
      <c r="T3699" s="15">
        <f t="shared" si="115"/>
        <v>42500.465833333335</v>
      </c>
    </row>
    <row r="3700" spans="1:20" ht="45" x14ac:dyDescent="0.25">
      <c r="A3700">
        <v>3698</v>
      </c>
      <c r="B3700" s="3" t="s">
        <v>7483</v>
      </c>
      <c r="C3700" s="3" t="s">
        <v>7484</v>
      </c>
      <c r="D3700" s="12">
        <v>5000</v>
      </c>
      <c r="E3700" s="12">
        <v>5526</v>
      </c>
      <c r="F3700" t="s">
        <v>16</v>
      </c>
      <c r="G3700" t="s">
        <v>17</v>
      </c>
      <c r="H3700" t="s">
        <v>18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1086</v>
      </c>
      <c r="O3700" s="8">
        <f>E3700/D3700*100</f>
        <v>110.52</v>
      </c>
      <c r="P3700" s="12">
        <f>E3700/L3700</f>
        <v>40.632352941176471</v>
      </c>
      <c r="Q3700" t="str">
        <f>LEFT(N3700,SEARCH("/",N3700,1)-1)</f>
        <v>theater</v>
      </c>
      <c r="R3700" t="str">
        <f>RIGHT(N3700,LEN(N3700)-SEARCH("/",N3700,1))</f>
        <v>plays</v>
      </c>
      <c r="S3700" s="15">
        <f t="shared" si="114"/>
        <v>42401.806562500002</v>
      </c>
      <c r="T3700" s="15">
        <f t="shared" si="115"/>
        <v>42431.806562500002</v>
      </c>
    </row>
    <row r="3701" spans="1:20" ht="60" x14ac:dyDescent="0.25">
      <c r="A3701">
        <v>3699</v>
      </c>
      <c r="B3701" s="3" t="s">
        <v>7485</v>
      </c>
      <c r="C3701" s="3" t="s">
        <v>7486</v>
      </c>
      <c r="D3701" s="12">
        <v>2500</v>
      </c>
      <c r="E3701" s="12">
        <v>2520</v>
      </c>
      <c r="F3701" t="s">
        <v>16</v>
      </c>
      <c r="G3701" t="s">
        <v>17</v>
      </c>
      <c r="H3701" t="s">
        <v>18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1086</v>
      </c>
      <c r="O3701" s="8">
        <f>E3701/D3701*100</f>
        <v>100.8</v>
      </c>
      <c r="P3701" s="12">
        <f>E3701/L3701</f>
        <v>63</v>
      </c>
      <c r="Q3701" t="str">
        <f>LEFT(N3701,SEARCH("/",N3701,1)-1)</f>
        <v>theater</v>
      </c>
      <c r="R3701" t="str">
        <f>RIGHT(N3701,LEN(N3701)-SEARCH("/",N3701,1))</f>
        <v>plays</v>
      </c>
      <c r="S3701" s="15">
        <f t="shared" si="114"/>
        <v>41897.602037037039</v>
      </c>
      <c r="T3701" s="15">
        <f t="shared" si="115"/>
        <v>41927.602037037039</v>
      </c>
    </row>
    <row r="3702" spans="1:20" ht="30" x14ac:dyDescent="0.25">
      <c r="A3702">
        <v>3700</v>
      </c>
      <c r="B3702" s="3" t="s">
        <v>7487</v>
      </c>
      <c r="C3702" s="3" t="s">
        <v>7488</v>
      </c>
      <c r="D3702" s="12">
        <v>500</v>
      </c>
      <c r="E3702" s="12">
        <v>606</v>
      </c>
      <c r="F3702" t="s">
        <v>16</v>
      </c>
      <c r="G3702" t="s">
        <v>17</v>
      </c>
      <c r="H3702" t="s">
        <v>18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1086</v>
      </c>
      <c r="O3702" s="8">
        <f>E3702/D3702*100</f>
        <v>121.2</v>
      </c>
      <c r="P3702" s="12">
        <f>E3702/L3702</f>
        <v>33.666666666666664</v>
      </c>
      <c r="Q3702" t="str">
        <f>LEFT(N3702,SEARCH("/",N3702,1)-1)</f>
        <v>theater</v>
      </c>
      <c r="R3702" t="str">
        <f>RIGHT(N3702,LEN(N3702)-SEARCH("/",N3702,1))</f>
        <v>plays</v>
      </c>
      <c r="S3702" s="15">
        <f t="shared" si="114"/>
        <v>41882.585648148146</v>
      </c>
      <c r="T3702" s="15">
        <f t="shared" si="115"/>
        <v>41912.666666666664</v>
      </c>
    </row>
    <row r="3703" spans="1:20" ht="60" x14ac:dyDescent="0.25">
      <c r="A3703">
        <v>3701</v>
      </c>
      <c r="B3703" s="3" t="s">
        <v>7489</v>
      </c>
      <c r="C3703" s="3" t="s">
        <v>7490</v>
      </c>
      <c r="D3703" s="12">
        <v>1500</v>
      </c>
      <c r="E3703" s="12">
        <v>1505</v>
      </c>
      <c r="F3703" t="s">
        <v>16</v>
      </c>
      <c r="G3703" t="s">
        <v>24</v>
      </c>
      <c r="H3703" t="s">
        <v>25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1086</v>
      </c>
      <c r="O3703" s="8">
        <f>E3703/D3703*100</f>
        <v>100.33333333333334</v>
      </c>
      <c r="P3703" s="12">
        <f>E3703/L3703</f>
        <v>38.589743589743591</v>
      </c>
      <c r="Q3703" t="str">
        <f>LEFT(N3703,SEARCH("/",N3703,1)-1)</f>
        <v>theater</v>
      </c>
      <c r="R3703" t="str">
        <f>RIGHT(N3703,LEN(N3703)-SEARCH("/",N3703,1))</f>
        <v>plays</v>
      </c>
      <c r="S3703" s="15">
        <f t="shared" si="114"/>
        <v>42129.541585648149</v>
      </c>
      <c r="T3703" s="15">
        <f t="shared" si="115"/>
        <v>42159.541585648149</v>
      </c>
    </row>
    <row r="3704" spans="1:20" ht="60" x14ac:dyDescent="0.25">
      <c r="A3704">
        <v>3702</v>
      </c>
      <c r="B3704" s="3" t="s">
        <v>7491</v>
      </c>
      <c r="C3704" s="3" t="s">
        <v>7492</v>
      </c>
      <c r="D3704" s="12">
        <v>3000</v>
      </c>
      <c r="E3704" s="12">
        <v>3275</v>
      </c>
      <c r="F3704" t="s">
        <v>16</v>
      </c>
      <c r="G3704" t="s">
        <v>24</v>
      </c>
      <c r="H3704" t="s">
        <v>25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1086</v>
      </c>
      <c r="O3704" s="8">
        <f>E3704/D3704*100</f>
        <v>109.16666666666666</v>
      </c>
      <c r="P3704" s="12">
        <f>E3704/L3704</f>
        <v>155.95238095238096</v>
      </c>
      <c r="Q3704" t="str">
        <f>LEFT(N3704,SEARCH("/",N3704,1)-1)</f>
        <v>theater</v>
      </c>
      <c r="R3704" t="str">
        <f>RIGHT(N3704,LEN(N3704)-SEARCH("/",N3704,1))</f>
        <v>plays</v>
      </c>
      <c r="S3704" s="15">
        <f t="shared" si="114"/>
        <v>42524.53800925926</v>
      </c>
      <c r="T3704" s="15">
        <f t="shared" si="115"/>
        <v>42561.957638888889</v>
      </c>
    </row>
    <row r="3705" spans="1:20" ht="60" x14ac:dyDescent="0.25">
      <c r="A3705">
        <v>3703</v>
      </c>
      <c r="B3705" s="3" t="s">
        <v>7493</v>
      </c>
      <c r="C3705" s="3" t="s">
        <v>7494</v>
      </c>
      <c r="D3705" s="12">
        <v>1050</v>
      </c>
      <c r="E3705" s="12">
        <v>1296</v>
      </c>
      <c r="F3705" t="s">
        <v>16</v>
      </c>
      <c r="G3705" t="s">
        <v>17</v>
      </c>
      <c r="H3705" t="s">
        <v>18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1086</v>
      </c>
      <c r="O3705" s="8">
        <f>E3705/D3705*100</f>
        <v>123.42857142857142</v>
      </c>
      <c r="P3705" s="12">
        <f>E3705/L3705</f>
        <v>43.2</v>
      </c>
      <c r="Q3705" t="str">
        <f>LEFT(N3705,SEARCH("/",N3705,1)-1)</f>
        <v>theater</v>
      </c>
      <c r="R3705" t="str">
        <f>RIGHT(N3705,LEN(N3705)-SEARCH("/",N3705,1))</f>
        <v>plays</v>
      </c>
      <c r="S3705" s="15">
        <f t="shared" si="114"/>
        <v>42556.504490740743</v>
      </c>
      <c r="T3705" s="15">
        <f t="shared" si="115"/>
        <v>42595.290972222225</v>
      </c>
    </row>
    <row r="3706" spans="1:20" ht="60" x14ac:dyDescent="0.25">
      <c r="A3706">
        <v>3704</v>
      </c>
      <c r="B3706" s="3" t="s">
        <v>7495</v>
      </c>
      <c r="C3706" s="3" t="s">
        <v>7496</v>
      </c>
      <c r="D3706" s="12">
        <v>300</v>
      </c>
      <c r="E3706" s="12">
        <v>409.01</v>
      </c>
      <c r="F3706" t="s">
        <v>16</v>
      </c>
      <c r="G3706" t="s">
        <v>24</v>
      </c>
      <c r="H3706" t="s">
        <v>25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1086</v>
      </c>
      <c r="O3706" s="8">
        <f>E3706/D3706*100</f>
        <v>136.33666666666667</v>
      </c>
      <c r="P3706" s="12">
        <f>E3706/L3706</f>
        <v>15.148518518518518</v>
      </c>
      <c r="Q3706" t="str">
        <f>LEFT(N3706,SEARCH("/",N3706,1)-1)</f>
        <v>theater</v>
      </c>
      <c r="R3706" t="str">
        <f>RIGHT(N3706,LEN(N3706)-SEARCH("/",N3706,1))</f>
        <v>plays</v>
      </c>
      <c r="S3706" s="15">
        <f t="shared" si="114"/>
        <v>42461.689745370371</v>
      </c>
      <c r="T3706" s="15">
        <f t="shared" si="115"/>
        <v>42521.689745370371</v>
      </c>
    </row>
    <row r="3707" spans="1:20" ht="60" x14ac:dyDescent="0.25">
      <c r="A3707">
        <v>3705</v>
      </c>
      <c r="B3707" s="3" t="s">
        <v>7497</v>
      </c>
      <c r="C3707" s="3" t="s">
        <v>7498</v>
      </c>
      <c r="D3707" s="12">
        <v>2827</v>
      </c>
      <c r="E3707" s="12">
        <v>2925</v>
      </c>
      <c r="F3707" t="s">
        <v>16</v>
      </c>
      <c r="G3707" t="s">
        <v>17</v>
      </c>
      <c r="H3707" t="s">
        <v>18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1086</v>
      </c>
      <c r="O3707" s="8">
        <f>E3707/D3707*100</f>
        <v>103.46657233816768</v>
      </c>
      <c r="P3707" s="12">
        <f>E3707/L3707</f>
        <v>83.571428571428569</v>
      </c>
      <c r="Q3707" t="str">
        <f>LEFT(N3707,SEARCH("/",N3707,1)-1)</f>
        <v>theater</v>
      </c>
      <c r="R3707" t="str">
        <f>RIGHT(N3707,LEN(N3707)-SEARCH("/",N3707,1))</f>
        <v>plays</v>
      </c>
      <c r="S3707" s="15">
        <f t="shared" si="114"/>
        <v>41792.542986111112</v>
      </c>
      <c r="T3707" s="15">
        <f t="shared" si="115"/>
        <v>41813.75</v>
      </c>
    </row>
    <row r="3708" spans="1:20" ht="45" x14ac:dyDescent="0.25">
      <c r="A3708">
        <v>3706</v>
      </c>
      <c r="B3708" s="3" t="s">
        <v>7499</v>
      </c>
      <c r="C3708" s="3" t="s">
        <v>7500</v>
      </c>
      <c r="D3708" s="12">
        <v>1500</v>
      </c>
      <c r="E3708" s="12">
        <v>1820</v>
      </c>
      <c r="F3708" t="s">
        <v>16</v>
      </c>
      <c r="G3708" t="s">
        <v>17</v>
      </c>
      <c r="H3708" t="s">
        <v>18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1086</v>
      </c>
      <c r="O3708" s="8">
        <f>E3708/D3708*100</f>
        <v>121.33333333333334</v>
      </c>
      <c r="P3708" s="12">
        <f>E3708/L3708</f>
        <v>140</v>
      </c>
      <c r="Q3708" t="str">
        <f>LEFT(N3708,SEARCH("/",N3708,1)-1)</f>
        <v>theater</v>
      </c>
      <c r="R3708" t="str">
        <f>RIGHT(N3708,LEN(N3708)-SEARCH("/",N3708,1))</f>
        <v>plays</v>
      </c>
      <c r="S3708" s="15">
        <f t="shared" si="114"/>
        <v>41879.913761574076</v>
      </c>
      <c r="T3708" s="15">
        <f t="shared" si="115"/>
        <v>41894.913761574076</v>
      </c>
    </row>
    <row r="3709" spans="1:20" ht="45" x14ac:dyDescent="0.25">
      <c r="A3709">
        <v>3707</v>
      </c>
      <c r="B3709" s="3" t="s">
        <v>7501</v>
      </c>
      <c r="C3709" s="3" t="s">
        <v>7502</v>
      </c>
      <c r="D3709" s="12">
        <v>1000</v>
      </c>
      <c r="E3709" s="12">
        <v>1860</v>
      </c>
      <c r="F3709" t="s">
        <v>16</v>
      </c>
      <c r="G3709" t="s">
        <v>17</v>
      </c>
      <c r="H3709" t="s">
        <v>18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1086</v>
      </c>
      <c r="O3709" s="8">
        <f>E3709/D3709*100</f>
        <v>186</v>
      </c>
      <c r="P3709" s="12">
        <f>E3709/L3709</f>
        <v>80.869565217391298</v>
      </c>
      <c r="Q3709" t="str">
        <f>LEFT(N3709,SEARCH("/",N3709,1)-1)</f>
        <v>theater</v>
      </c>
      <c r="R3709" t="str">
        <f>RIGHT(N3709,LEN(N3709)-SEARCH("/",N3709,1))</f>
        <v>plays</v>
      </c>
      <c r="S3709" s="15">
        <f t="shared" si="114"/>
        <v>42552.048356481479</v>
      </c>
      <c r="T3709" s="15">
        <f t="shared" si="115"/>
        <v>42573.226388888885</v>
      </c>
    </row>
    <row r="3710" spans="1:20" ht="60" x14ac:dyDescent="0.25">
      <c r="A3710">
        <v>3708</v>
      </c>
      <c r="B3710" s="3" t="s">
        <v>7503</v>
      </c>
      <c r="C3710" s="3" t="s">
        <v>7504</v>
      </c>
      <c r="D3710" s="12">
        <v>700</v>
      </c>
      <c r="E3710" s="12">
        <v>2100</v>
      </c>
      <c r="F3710" t="s">
        <v>16</v>
      </c>
      <c r="G3710" t="s">
        <v>17</v>
      </c>
      <c r="H3710" t="s">
        <v>18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1086</v>
      </c>
      <c r="O3710" s="8">
        <f>E3710/D3710*100</f>
        <v>300</v>
      </c>
      <c r="P3710" s="12">
        <f>E3710/L3710</f>
        <v>53.846153846153847</v>
      </c>
      <c r="Q3710" t="str">
        <f>LEFT(N3710,SEARCH("/",N3710,1)-1)</f>
        <v>theater</v>
      </c>
      <c r="R3710" t="str">
        <f>RIGHT(N3710,LEN(N3710)-SEARCH("/",N3710,1))</f>
        <v>plays</v>
      </c>
      <c r="S3710" s="15">
        <f t="shared" si="114"/>
        <v>41810.142199074071</v>
      </c>
      <c r="T3710" s="15">
        <f t="shared" si="115"/>
        <v>41824.142199074071</v>
      </c>
    </row>
    <row r="3711" spans="1:20" ht="45" x14ac:dyDescent="0.25">
      <c r="A3711">
        <v>3709</v>
      </c>
      <c r="B3711" s="3" t="s">
        <v>7505</v>
      </c>
      <c r="C3711" s="3" t="s">
        <v>7506</v>
      </c>
      <c r="D3711" s="12">
        <v>1000</v>
      </c>
      <c r="E3711" s="12">
        <v>1082.5</v>
      </c>
      <c r="F3711" t="s">
        <v>16</v>
      </c>
      <c r="G3711" t="s">
        <v>24</v>
      </c>
      <c r="H3711" t="s">
        <v>25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1086</v>
      </c>
      <c r="O3711" s="8">
        <f>E3711/D3711*100</f>
        <v>108.25</v>
      </c>
      <c r="P3711" s="12">
        <f>E3711/L3711</f>
        <v>30.928571428571427</v>
      </c>
      <c r="Q3711" t="str">
        <f>LEFT(N3711,SEARCH("/",N3711,1)-1)</f>
        <v>theater</v>
      </c>
      <c r="R3711" t="str">
        <f>RIGHT(N3711,LEN(N3711)-SEARCH("/",N3711,1))</f>
        <v>plays</v>
      </c>
      <c r="S3711" s="15">
        <f t="shared" si="114"/>
        <v>41785.707708333335</v>
      </c>
      <c r="T3711" s="15">
        <f t="shared" si="115"/>
        <v>41815.707708333335</v>
      </c>
    </row>
    <row r="3712" spans="1:20" ht="30" x14ac:dyDescent="0.25">
      <c r="A3712">
        <v>3710</v>
      </c>
      <c r="B3712" s="3" t="s">
        <v>7507</v>
      </c>
      <c r="C3712" s="3" t="s">
        <v>7508</v>
      </c>
      <c r="D3712" s="12">
        <v>1300</v>
      </c>
      <c r="E3712" s="12">
        <v>1835</v>
      </c>
      <c r="F3712" t="s">
        <v>16</v>
      </c>
      <c r="G3712" t="s">
        <v>17</v>
      </c>
      <c r="H3712" t="s">
        <v>18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1086</v>
      </c>
      <c r="O3712" s="8">
        <f>E3712/D3712*100</f>
        <v>141.15384615384616</v>
      </c>
      <c r="P3712" s="12">
        <f>E3712/L3712</f>
        <v>67.962962962962962</v>
      </c>
      <c r="Q3712" t="str">
        <f>LEFT(N3712,SEARCH("/",N3712,1)-1)</f>
        <v>theater</v>
      </c>
      <c r="R3712" t="str">
        <f>RIGHT(N3712,LEN(N3712)-SEARCH("/",N3712,1))</f>
        <v>plays</v>
      </c>
      <c r="S3712" s="15">
        <f t="shared" si="114"/>
        <v>42072.576249999998</v>
      </c>
      <c r="T3712" s="15">
        <f t="shared" si="115"/>
        <v>42097.576249999998</v>
      </c>
    </row>
    <row r="3713" spans="1:20" ht="30" x14ac:dyDescent="0.25">
      <c r="A3713">
        <v>3711</v>
      </c>
      <c r="B3713" s="3" t="s">
        <v>7509</v>
      </c>
      <c r="C3713" s="3" t="s">
        <v>7510</v>
      </c>
      <c r="D3713" s="12">
        <v>500</v>
      </c>
      <c r="E3713" s="12">
        <v>570</v>
      </c>
      <c r="F3713" t="s">
        <v>16</v>
      </c>
      <c r="G3713" t="s">
        <v>17</v>
      </c>
      <c r="H3713" t="s">
        <v>18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1086</v>
      </c>
      <c r="O3713" s="8">
        <f>E3713/D3713*100</f>
        <v>113.99999999999999</v>
      </c>
      <c r="P3713" s="12">
        <f>E3713/L3713</f>
        <v>27.142857142857142</v>
      </c>
      <c r="Q3713" t="str">
        <f>LEFT(N3713,SEARCH("/",N3713,1)-1)</f>
        <v>theater</v>
      </c>
      <c r="R3713" t="str">
        <f>RIGHT(N3713,LEN(N3713)-SEARCH("/",N3713,1))</f>
        <v>plays</v>
      </c>
      <c r="S3713" s="15">
        <f t="shared" si="114"/>
        <v>41779.724224537036</v>
      </c>
      <c r="T3713" s="15">
        <f t="shared" si="115"/>
        <v>41805.666666666664</v>
      </c>
    </row>
    <row r="3714" spans="1:20" ht="60" x14ac:dyDescent="0.25">
      <c r="A3714">
        <v>3712</v>
      </c>
      <c r="B3714" s="3" t="s">
        <v>7511</v>
      </c>
      <c r="C3714" s="3" t="s">
        <v>7512</v>
      </c>
      <c r="D3714" s="12">
        <v>7500</v>
      </c>
      <c r="E3714" s="12">
        <v>11530</v>
      </c>
      <c r="F3714" t="s">
        <v>16</v>
      </c>
      <c r="G3714" t="s">
        <v>17</v>
      </c>
      <c r="H3714" t="s">
        <v>18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1086</v>
      </c>
      <c r="O3714" s="8">
        <f>E3714/D3714*100</f>
        <v>153.73333333333335</v>
      </c>
      <c r="P3714" s="12">
        <f>E3714/L3714</f>
        <v>110.86538461538461</v>
      </c>
      <c r="Q3714" t="str">
        <f>LEFT(N3714,SEARCH("/",N3714,1)-1)</f>
        <v>theater</v>
      </c>
      <c r="R3714" t="str">
        <f>RIGHT(N3714,LEN(N3714)-SEARCH("/",N3714,1))</f>
        <v>plays</v>
      </c>
      <c r="S3714" s="15">
        <f t="shared" si="114"/>
        <v>42134.172071759262</v>
      </c>
      <c r="T3714" s="15">
        <f t="shared" si="115"/>
        <v>42155.290972222225</v>
      </c>
    </row>
    <row r="3715" spans="1:20" ht="45" x14ac:dyDescent="0.25">
      <c r="A3715">
        <v>3713</v>
      </c>
      <c r="B3715" s="3" t="s">
        <v>7513</v>
      </c>
      <c r="C3715" s="3" t="s">
        <v>7514</v>
      </c>
      <c r="D3715" s="12">
        <v>2000</v>
      </c>
      <c r="E3715" s="12">
        <v>2030</v>
      </c>
      <c r="F3715" t="s">
        <v>16</v>
      </c>
      <c r="G3715" t="s">
        <v>17</v>
      </c>
      <c r="H3715" t="s">
        <v>18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1086</v>
      </c>
      <c r="O3715" s="8">
        <f>E3715/D3715*100</f>
        <v>101.49999999999999</v>
      </c>
      <c r="P3715" s="12">
        <f>E3715/L3715</f>
        <v>106.84210526315789</v>
      </c>
      <c r="Q3715" t="str">
        <f>LEFT(N3715,SEARCH("/",N3715,1)-1)</f>
        <v>theater</v>
      </c>
      <c r="R3715" t="str">
        <f>RIGHT(N3715,LEN(N3715)-SEARCH("/",N3715,1))</f>
        <v>plays</v>
      </c>
      <c r="S3715" s="15">
        <f t="shared" ref="S3715:S3778" si="116">(((J3715/60)/60)/24)+DATE(1970,1,1)</f>
        <v>42505.738032407404</v>
      </c>
      <c r="T3715" s="15">
        <f t="shared" ref="T3715:T3778" si="117">(((I3715/60)/60)/24)+DATE(1970,1,1)</f>
        <v>42525.738032407404</v>
      </c>
    </row>
    <row r="3716" spans="1:20" ht="60" x14ac:dyDescent="0.25">
      <c r="A3716">
        <v>3714</v>
      </c>
      <c r="B3716" s="3" t="s">
        <v>7515</v>
      </c>
      <c r="C3716" s="3" t="s">
        <v>7516</v>
      </c>
      <c r="D3716" s="12">
        <v>10000</v>
      </c>
      <c r="E3716" s="12">
        <v>10235</v>
      </c>
      <c r="F3716" t="s">
        <v>16</v>
      </c>
      <c r="G3716" t="s">
        <v>17</v>
      </c>
      <c r="H3716" t="s">
        <v>18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1086</v>
      </c>
      <c r="O3716" s="8">
        <f>E3716/D3716*100</f>
        <v>102.35000000000001</v>
      </c>
      <c r="P3716" s="12">
        <f>E3716/L3716</f>
        <v>105.51546391752578</v>
      </c>
      <c r="Q3716" t="str">
        <f>LEFT(N3716,SEARCH("/",N3716,1)-1)</f>
        <v>theater</v>
      </c>
      <c r="R3716" t="str">
        <f>RIGHT(N3716,LEN(N3716)-SEARCH("/",N3716,1))</f>
        <v>plays</v>
      </c>
      <c r="S3716" s="15">
        <f t="shared" si="116"/>
        <v>42118.556331018524</v>
      </c>
      <c r="T3716" s="15">
        <f t="shared" si="117"/>
        <v>42150.165972222225</v>
      </c>
    </row>
    <row r="3717" spans="1:20" ht="60" x14ac:dyDescent="0.25">
      <c r="A3717">
        <v>3715</v>
      </c>
      <c r="B3717" s="3" t="s">
        <v>7517</v>
      </c>
      <c r="C3717" s="3" t="s">
        <v>7518</v>
      </c>
      <c r="D3717" s="12">
        <v>3500</v>
      </c>
      <c r="E3717" s="12">
        <v>3590</v>
      </c>
      <c r="F3717" t="s">
        <v>16</v>
      </c>
      <c r="G3717" t="s">
        <v>24</v>
      </c>
      <c r="H3717" t="s">
        <v>25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1086</v>
      </c>
      <c r="O3717" s="8">
        <f>E3717/D3717*100</f>
        <v>102.57142857142858</v>
      </c>
      <c r="P3717" s="12">
        <f>E3717/L3717</f>
        <v>132.96296296296296</v>
      </c>
      <c r="Q3717" t="str">
        <f>LEFT(N3717,SEARCH("/",N3717,1)-1)</f>
        <v>theater</v>
      </c>
      <c r="R3717" t="str">
        <f>RIGHT(N3717,LEN(N3717)-SEARCH("/",N3717,1))</f>
        <v>plays</v>
      </c>
      <c r="S3717" s="15">
        <f t="shared" si="116"/>
        <v>42036.995590277773</v>
      </c>
      <c r="T3717" s="15">
        <f t="shared" si="117"/>
        <v>42094.536111111112</v>
      </c>
    </row>
    <row r="3718" spans="1:20" ht="45" x14ac:dyDescent="0.25">
      <c r="A3718">
        <v>3716</v>
      </c>
      <c r="B3718" s="3" t="s">
        <v>7519</v>
      </c>
      <c r="C3718" s="3" t="s">
        <v>7520</v>
      </c>
      <c r="D3718" s="12">
        <v>800</v>
      </c>
      <c r="E3718" s="12">
        <v>1246</v>
      </c>
      <c r="F3718" t="s">
        <v>16</v>
      </c>
      <c r="G3718" t="s">
        <v>17</v>
      </c>
      <c r="H3718" t="s">
        <v>18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1086</v>
      </c>
      <c r="O3718" s="8">
        <f>E3718/D3718*100</f>
        <v>155.75</v>
      </c>
      <c r="P3718" s="12">
        <f>E3718/L3718</f>
        <v>51.916666666666664</v>
      </c>
      <c r="Q3718" t="str">
        <f>LEFT(N3718,SEARCH("/",N3718,1)-1)</f>
        <v>theater</v>
      </c>
      <c r="R3718" t="str">
        <f>RIGHT(N3718,LEN(N3718)-SEARCH("/",N3718,1))</f>
        <v>plays</v>
      </c>
      <c r="S3718" s="15">
        <f t="shared" si="116"/>
        <v>42360.887835648144</v>
      </c>
      <c r="T3718" s="15">
        <f t="shared" si="117"/>
        <v>42390.887835648144</v>
      </c>
    </row>
    <row r="3719" spans="1:20" ht="45" x14ac:dyDescent="0.25">
      <c r="A3719">
        <v>3717</v>
      </c>
      <c r="B3719" s="3" t="s">
        <v>7521</v>
      </c>
      <c r="C3719" s="3" t="s">
        <v>7522</v>
      </c>
      <c r="D3719" s="12">
        <v>4000</v>
      </c>
      <c r="E3719" s="12">
        <v>4030</v>
      </c>
      <c r="F3719" t="s">
        <v>16</v>
      </c>
      <c r="G3719" t="s">
        <v>24</v>
      </c>
      <c r="H3719" t="s">
        <v>25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1086</v>
      </c>
      <c r="O3719" s="8">
        <f>E3719/D3719*100</f>
        <v>100.75</v>
      </c>
      <c r="P3719" s="12">
        <f>E3719/L3719</f>
        <v>310</v>
      </c>
      <c r="Q3719" t="str">
        <f>LEFT(N3719,SEARCH("/",N3719,1)-1)</f>
        <v>theater</v>
      </c>
      <c r="R3719" t="str">
        <f>RIGHT(N3719,LEN(N3719)-SEARCH("/",N3719,1))</f>
        <v>plays</v>
      </c>
      <c r="S3719" s="15">
        <f t="shared" si="116"/>
        <v>42102.866307870368</v>
      </c>
      <c r="T3719" s="15">
        <f t="shared" si="117"/>
        <v>42133.866307870368</v>
      </c>
    </row>
    <row r="3720" spans="1:20" ht="45" x14ac:dyDescent="0.25">
      <c r="A3720">
        <v>3718</v>
      </c>
      <c r="B3720" s="3" t="s">
        <v>7523</v>
      </c>
      <c r="C3720" s="3" t="s">
        <v>7524</v>
      </c>
      <c r="D3720" s="12">
        <v>500</v>
      </c>
      <c r="E3720" s="12">
        <v>1197</v>
      </c>
      <c r="F3720" t="s">
        <v>16</v>
      </c>
      <c r="G3720" t="s">
        <v>24</v>
      </c>
      <c r="H3720" t="s">
        <v>25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1086</v>
      </c>
      <c r="O3720" s="8">
        <f>E3720/D3720*100</f>
        <v>239.4</v>
      </c>
      <c r="P3720" s="12">
        <f>E3720/L3720</f>
        <v>26.021739130434781</v>
      </c>
      <c r="Q3720" t="str">
        <f>LEFT(N3720,SEARCH("/",N3720,1)-1)</f>
        <v>theater</v>
      </c>
      <c r="R3720" t="str">
        <f>RIGHT(N3720,LEN(N3720)-SEARCH("/",N3720,1))</f>
        <v>plays</v>
      </c>
      <c r="S3720" s="15">
        <f t="shared" si="116"/>
        <v>42032.716145833328</v>
      </c>
      <c r="T3720" s="15">
        <f t="shared" si="117"/>
        <v>42062.716145833328</v>
      </c>
    </row>
    <row r="3721" spans="1:20" ht="30" x14ac:dyDescent="0.25">
      <c r="A3721">
        <v>3719</v>
      </c>
      <c r="B3721" s="3" t="s">
        <v>7525</v>
      </c>
      <c r="C3721" s="3" t="s">
        <v>7526</v>
      </c>
      <c r="D3721" s="12">
        <v>200</v>
      </c>
      <c r="E3721" s="12">
        <v>420</v>
      </c>
      <c r="F3721" t="s">
        <v>16</v>
      </c>
      <c r="G3721" t="s">
        <v>24</v>
      </c>
      <c r="H3721" t="s">
        <v>25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1086</v>
      </c>
      <c r="O3721" s="8">
        <f>E3721/D3721*100</f>
        <v>210</v>
      </c>
      <c r="P3721" s="12">
        <f>E3721/L3721</f>
        <v>105</v>
      </c>
      <c r="Q3721" t="str">
        <f>LEFT(N3721,SEARCH("/",N3721,1)-1)</f>
        <v>theater</v>
      </c>
      <c r="R3721" t="str">
        <f>RIGHT(N3721,LEN(N3721)-SEARCH("/",N3721,1))</f>
        <v>plays</v>
      </c>
      <c r="S3721" s="15">
        <f t="shared" si="116"/>
        <v>42147.729930555557</v>
      </c>
      <c r="T3721" s="15">
        <f t="shared" si="117"/>
        <v>42177.729930555557</v>
      </c>
    </row>
    <row r="3722" spans="1:20" ht="30" x14ac:dyDescent="0.25">
      <c r="A3722">
        <v>3720</v>
      </c>
      <c r="B3722" s="3" t="s">
        <v>7527</v>
      </c>
      <c r="C3722" s="3" t="s">
        <v>7528</v>
      </c>
      <c r="D3722" s="12">
        <v>3300</v>
      </c>
      <c r="E3722" s="12">
        <v>3449</v>
      </c>
      <c r="F3722" t="s">
        <v>16</v>
      </c>
      <c r="G3722" t="s">
        <v>17</v>
      </c>
      <c r="H3722" t="s">
        <v>18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1086</v>
      </c>
      <c r="O3722" s="8">
        <f>E3722/D3722*100</f>
        <v>104.51515151515152</v>
      </c>
      <c r="P3722" s="12">
        <f>E3722/L3722</f>
        <v>86.224999999999994</v>
      </c>
      <c r="Q3722" t="str">
        <f>LEFT(N3722,SEARCH("/",N3722,1)-1)</f>
        <v>theater</v>
      </c>
      <c r="R3722" t="str">
        <f>RIGHT(N3722,LEN(N3722)-SEARCH("/",N3722,1))</f>
        <v>plays</v>
      </c>
      <c r="S3722" s="15">
        <f t="shared" si="116"/>
        <v>42165.993125000001</v>
      </c>
      <c r="T3722" s="15">
        <f t="shared" si="117"/>
        <v>42187.993125000001</v>
      </c>
    </row>
    <row r="3723" spans="1:20" ht="60" x14ac:dyDescent="0.25">
      <c r="A3723">
        <v>3721</v>
      </c>
      <c r="B3723" s="3" t="s">
        <v>7529</v>
      </c>
      <c r="C3723" s="3" t="s">
        <v>7530</v>
      </c>
      <c r="D3723" s="12">
        <v>5000</v>
      </c>
      <c r="E3723" s="12">
        <v>5040</v>
      </c>
      <c r="F3723" t="s">
        <v>16</v>
      </c>
      <c r="G3723" t="s">
        <v>17</v>
      </c>
      <c r="H3723" t="s">
        <v>18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1086</v>
      </c>
      <c r="O3723" s="8">
        <f>E3723/D3723*100</f>
        <v>100.8</v>
      </c>
      <c r="P3723" s="12">
        <f>E3723/L3723</f>
        <v>114.54545454545455</v>
      </c>
      <c r="Q3723" t="str">
        <f>LEFT(N3723,SEARCH("/",N3723,1)-1)</f>
        <v>theater</v>
      </c>
      <c r="R3723" t="str">
        <f>RIGHT(N3723,LEN(N3723)-SEARCH("/",N3723,1))</f>
        <v>plays</v>
      </c>
      <c r="S3723" s="15">
        <f t="shared" si="116"/>
        <v>41927.936157407406</v>
      </c>
      <c r="T3723" s="15">
        <f t="shared" si="117"/>
        <v>41948.977824074071</v>
      </c>
    </row>
    <row r="3724" spans="1:20" ht="60" x14ac:dyDescent="0.25">
      <c r="A3724">
        <v>3722</v>
      </c>
      <c r="B3724" s="3" t="s">
        <v>7531</v>
      </c>
      <c r="C3724" s="3" t="s">
        <v>7532</v>
      </c>
      <c r="D3724" s="12">
        <v>1500</v>
      </c>
      <c r="E3724" s="12">
        <v>1668</v>
      </c>
      <c r="F3724" t="s">
        <v>16</v>
      </c>
      <c r="G3724" t="s">
        <v>159</v>
      </c>
      <c r="H3724" t="s">
        <v>160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1086</v>
      </c>
      <c r="O3724" s="8">
        <f>E3724/D3724*100</f>
        <v>111.20000000000002</v>
      </c>
      <c r="P3724" s="12">
        <f>E3724/L3724</f>
        <v>47.657142857142858</v>
      </c>
      <c r="Q3724" t="str">
        <f>LEFT(N3724,SEARCH("/",N3724,1)-1)</f>
        <v>theater</v>
      </c>
      <c r="R3724" t="str">
        <f>RIGHT(N3724,LEN(N3724)-SEARCH("/",N3724,1))</f>
        <v>plays</v>
      </c>
      <c r="S3724" s="15">
        <f t="shared" si="116"/>
        <v>42381.671840277777</v>
      </c>
      <c r="T3724" s="15">
        <f t="shared" si="117"/>
        <v>42411.957638888889</v>
      </c>
    </row>
    <row r="3725" spans="1:20" ht="30" x14ac:dyDescent="0.25">
      <c r="A3725">
        <v>3723</v>
      </c>
      <c r="B3725" s="3" t="s">
        <v>7533</v>
      </c>
      <c r="C3725" s="3" t="s">
        <v>7534</v>
      </c>
      <c r="D3725" s="12">
        <v>4500</v>
      </c>
      <c r="E3725" s="12">
        <v>4592</v>
      </c>
      <c r="F3725" t="s">
        <v>16</v>
      </c>
      <c r="G3725" t="s">
        <v>24</v>
      </c>
      <c r="H3725" t="s">
        <v>25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1086</v>
      </c>
      <c r="O3725" s="8">
        <f>E3725/D3725*100</f>
        <v>102.04444444444445</v>
      </c>
      <c r="P3725" s="12">
        <f>E3725/L3725</f>
        <v>72.888888888888886</v>
      </c>
      <c r="Q3725" t="str">
        <f>LEFT(N3725,SEARCH("/",N3725,1)-1)</f>
        <v>theater</v>
      </c>
      <c r="R3725" t="str">
        <f>RIGHT(N3725,LEN(N3725)-SEARCH("/",N3725,1))</f>
        <v>plays</v>
      </c>
      <c r="S3725" s="15">
        <f t="shared" si="116"/>
        <v>41943.753032407411</v>
      </c>
      <c r="T3725" s="15">
        <f t="shared" si="117"/>
        <v>41973.794699074075</v>
      </c>
    </row>
    <row r="3726" spans="1:20" ht="60" x14ac:dyDescent="0.25">
      <c r="A3726">
        <v>3724</v>
      </c>
      <c r="B3726" s="3" t="s">
        <v>7535</v>
      </c>
      <c r="C3726" s="3" t="s">
        <v>7536</v>
      </c>
      <c r="D3726" s="12">
        <v>4300</v>
      </c>
      <c r="E3726" s="12">
        <v>4409.55</v>
      </c>
      <c r="F3726" t="s">
        <v>16</v>
      </c>
      <c r="G3726" t="s">
        <v>24</v>
      </c>
      <c r="H3726" t="s">
        <v>25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1086</v>
      </c>
      <c r="O3726" s="8">
        <f>E3726/D3726*100</f>
        <v>102.54767441860466</v>
      </c>
      <c r="P3726" s="12">
        <f>E3726/L3726</f>
        <v>49.545505617977533</v>
      </c>
      <c r="Q3726" t="str">
        <f>LEFT(N3726,SEARCH("/",N3726,1)-1)</f>
        <v>theater</v>
      </c>
      <c r="R3726" t="str">
        <f>RIGHT(N3726,LEN(N3726)-SEARCH("/",N3726,1))</f>
        <v>plays</v>
      </c>
      <c r="S3726" s="15">
        <f t="shared" si="116"/>
        <v>42465.491435185191</v>
      </c>
      <c r="T3726" s="15">
        <f t="shared" si="117"/>
        <v>42494.958333333328</v>
      </c>
    </row>
    <row r="3727" spans="1:20" ht="60" x14ac:dyDescent="0.25">
      <c r="A3727">
        <v>3725</v>
      </c>
      <c r="B3727" s="3" t="s">
        <v>7537</v>
      </c>
      <c r="C3727" s="3" t="s">
        <v>7538</v>
      </c>
      <c r="D3727" s="12">
        <v>300</v>
      </c>
      <c r="E3727" s="12">
        <v>381</v>
      </c>
      <c r="F3727" t="s">
        <v>16</v>
      </c>
      <c r="G3727" t="s">
        <v>24</v>
      </c>
      <c r="H3727" t="s">
        <v>25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1086</v>
      </c>
      <c r="O3727" s="8">
        <f>E3727/D3727*100</f>
        <v>127</v>
      </c>
      <c r="P3727" s="12">
        <f>E3727/L3727</f>
        <v>25.4</v>
      </c>
      <c r="Q3727" t="str">
        <f>LEFT(N3727,SEARCH("/",N3727,1)-1)</f>
        <v>theater</v>
      </c>
      <c r="R3727" t="str">
        <f>RIGHT(N3727,LEN(N3727)-SEARCH("/",N3727,1))</f>
        <v>plays</v>
      </c>
      <c r="S3727" s="15">
        <f t="shared" si="116"/>
        <v>42401.945219907408</v>
      </c>
      <c r="T3727" s="15">
        <f t="shared" si="117"/>
        <v>42418.895833333328</v>
      </c>
    </row>
    <row r="3728" spans="1:20" ht="45" x14ac:dyDescent="0.25">
      <c r="A3728">
        <v>3726</v>
      </c>
      <c r="B3728" s="3" t="s">
        <v>7539</v>
      </c>
      <c r="C3728" s="3" t="s">
        <v>7540</v>
      </c>
      <c r="D3728" s="12">
        <v>850</v>
      </c>
      <c r="E3728" s="12">
        <v>2879</v>
      </c>
      <c r="F3728" t="s">
        <v>16</v>
      </c>
      <c r="G3728" t="s">
        <v>17</v>
      </c>
      <c r="H3728" t="s">
        <v>18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1086</v>
      </c>
      <c r="O3728" s="8">
        <f>E3728/D3728*100</f>
        <v>338.70588235294122</v>
      </c>
      <c r="P3728" s="12">
        <f>E3728/L3728</f>
        <v>62.586956521739133</v>
      </c>
      <c r="Q3728" t="str">
        <f>LEFT(N3728,SEARCH("/",N3728,1)-1)</f>
        <v>theater</v>
      </c>
      <c r="R3728" t="str">
        <f>RIGHT(N3728,LEN(N3728)-SEARCH("/",N3728,1))</f>
        <v>plays</v>
      </c>
      <c r="S3728" s="15">
        <f t="shared" si="116"/>
        <v>42462.140868055561</v>
      </c>
      <c r="T3728" s="15">
        <f t="shared" si="117"/>
        <v>42489.875</v>
      </c>
    </row>
    <row r="3729" spans="1:20" ht="45" x14ac:dyDescent="0.25">
      <c r="A3729">
        <v>3727</v>
      </c>
      <c r="B3729" s="3" t="s">
        <v>7541</v>
      </c>
      <c r="C3729" s="3" t="s">
        <v>7542</v>
      </c>
      <c r="D3729" s="12">
        <v>2000</v>
      </c>
      <c r="E3729" s="12">
        <v>2015</v>
      </c>
      <c r="F3729" t="s">
        <v>16</v>
      </c>
      <c r="G3729" t="s">
        <v>17</v>
      </c>
      <c r="H3729" t="s">
        <v>18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1086</v>
      </c>
      <c r="O3729" s="8">
        <f>E3729/D3729*100</f>
        <v>100.75</v>
      </c>
      <c r="P3729" s="12">
        <f>E3729/L3729</f>
        <v>61.060606060606062</v>
      </c>
      <c r="Q3729" t="str">
        <f>LEFT(N3729,SEARCH("/",N3729,1)-1)</f>
        <v>theater</v>
      </c>
      <c r="R3729" t="str">
        <f>RIGHT(N3729,LEN(N3729)-SEARCH("/",N3729,1))</f>
        <v>plays</v>
      </c>
      <c r="S3729" s="15">
        <f t="shared" si="116"/>
        <v>42632.348310185189</v>
      </c>
      <c r="T3729" s="15">
        <f t="shared" si="117"/>
        <v>42663.204861111109</v>
      </c>
    </row>
    <row r="3730" spans="1:20" ht="45" x14ac:dyDescent="0.25">
      <c r="A3730">
        <v>3728</v>
      </c>
      <c r="B3730" s="3" t="s">
        <v>7543</v>
      </c>
      <c r="C3730" s="3" t="s">
        <v>7544</v>
      </c>
      <c r="D3730" s="12">
        <v>20000</v>
      </c>
      <c r="E3730" s="12">
        <v>1862</v>
      </c>
      <c r="F3730" t="s">
        <v>357</v>
      </c>
      <c r="G3730" t="s">
        <v>17</v>
      </c>
      <c r="H3730" t="s">
        <v>18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1086</v>
      </c>
      <c r="O3730" s="8">
        <f>E3730/D3730*100</f>
        <v>9.31</v>
      </c>
      <c r="P3730" s="12">
        <f>E3730/L3730</f>
        <v>60.064516129032256</v>
      </c>
      <c r="Q3730" t="str">
        <f>LEFT(N3730,SEARCH("/",N3730,1)-1)</f>
        <v>theater</v>
      </c>
      <c r="R3730" t="str">
        <f>RIGHT(N3730,LEN(N3730)-SEARCH("/",N3730,1))</f>
        <v>plays</v>
      </c>
      <c r="S3730" s="15">
        <f t="shared" si="116"/>
        <v>42205.171018518522</v>
      </c>
      <c r="T3730" s="15">
        <f t="shared" si="117"/>
        <v>42235.171018518522</v>
      </c>
    </row>
    <row r="3731" spans="1:20" ht="60" x14ac:dyDescent="0.25">
      <c r="A3731">
        <v>3729</v>
      </c>
      <c r="B3731" s="3" t="s">
        <v>7545</v>
      </c>
      <c r="C3731" s="3" t="s">
        <v>7546</v>
      </c>
      <c r="D3731" s="12">
        <v>5000</v>
      </c>
      <c r="E3731" s="12">
        <v>362</v>
      </c>
      <c r="F3731" t="s">
        <v>357</v>
      </c>
      <c r="G3731" t="s">
        <v>17</v>
      </c>
      <c r="H3731" t="s">
        <v>18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1086</v>
      </c>
      <c r="O3731" s="8">
        <f>E3731/D3731*100</f>
        <v>7.24</v>
      </c>
      <c r="P3731" s="12">
        <f>E3731/L3731</f>
        <v>72.400000000000006</v>
      </c>
      <c r="Q3731" t="str">
        <f>LEFT(N3731,SEARCH("/",N3731,1)-1)</f>
        <v>theater</v>
      </c>
      <c r="R3731" t="str">
        <f>RIGHT(N3731,LEN(N3731)-SEARCH("/",N3731,1))</f>
        <v>plays</v>
      </c>
      <c r="S3731" s="15">
        <f t="shared" si="116"/>
        <v>42041.205000000002</v>
      </c>
      <c r="T3731" s="15">
        <f t="shared" si="117"/>
        <v>42086.16333333333</v>
      </c>
    </row>
    <row r="3732" spans="1:20" ht="45" x14ac:dyDescent="0.25">
      <c r="A3732">
        <v>3730</v>
      </c>
      <c r="B3732" s="3" t="s">
        <v>7547</v>
      </c>
      <c r="C3732" s="3" t="s">
        <v>7548</v>
      </c>
      <c r="D3732" s="12">
        <v>1000</v>
      </c>
      <c r="E3732" s="12">
        <v>100</v>
      </c>
      <c r="F3732" t="s">
        <v>357</v>
      </c>
      <c r="G3732" t="s">
        <v>17</v>
      </c>
      <c r="H3732" t="s">
        <v>18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1086</v>
      </c>
      <c r="O3732" s="8">
        <f>E3732/D3732*100</f>
        <v>10</v>
      </c>
      <c r="P3732" s="12">
        <f>E3732/L3732</f>
        <v>100</v>
      </c>
      <c r="Q3732" t="str">
        <f>LEFT(N3732,SEARCH("/",N3732,1)-1)</f>
        <v>theater</v>
      </c>
      <c r="R3732" t="str">
        <f>RIGHT(N3732,LEN(N3732)-SEARCH("/",N3732,1))</f>
        <v>plays</v>
      </c>
      <c r="S3732" s="15">
        <f t="shared" si="116"/>
        <v>42203.677766203706</v>
      </c>
      <c r="T3732" s="15">
        <f t="shared" si="117"/>
        <v>42233.677766203706</v>
      </c>
    </row>
    <row r="3733" spans="1:20" ht="60" x14ac:dyDescent="0.25">
      <c r="A3733">
        <v>3731</v>
      </c>
      <c r="B3733" s="3" t="s">
        <v>7549</v>
      </c>
      <c r="C3733" s="3" t="s">
        <v>7550</v>
      </c>
      <c r="D3733" s="12">
        <v>5500</v>
      </c>
      <c r="E3733" s="12">
        <v>620</v>
      </c>
      <c r="F3733" t="s">
        <v>357</v>
      </c>
      <c r="G3733" t="s">
        <v>17</v>
      </c>
      <c r="H3733" t="s">
        <v>18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1086</v>
      </c>
      <c r="O3733" s="8">
        <f>E3733/D3733*100</f>
        <v>11.272727272727273</v>
      </c>
      <c r="P3733" s="12">
        <f>E3733/L3733</f>
        <v>51.666666666666664</v>
      </c>
      <c r="Q3733" t="str">
        <f>LEFT(N3733,SEARCH("/",N3733,1)-1)</f>
        <v>theater</v>
      </c>
      <c r="R3733" t="str">
        <f>RIGHT(N3733,LEN(N3733)-SEARCH("/",N3733,1))</f>
        <v>plays</v>
      </c>
      <c r="S3733" s="15">
        <f t="shared" si="116"/>
        <v>41983.752847222218</v>
      </c>
      <c r="T3733" s="15">
        <f t="shared" si="117"/>
        <v>42014.140972222223</v>
      </c>
    </row>
    <row r="3734" spans="1:20" ht="45" x14ac:dyDescent="0.25">
      <c r="A3734">
        <v>3732</v>
      </c>
      <c r="B3734" s="3" t="s">
        <v>7551</v>
      </c>
      <c r="C3734" s="3" t="s">
        <v>7552</v>
      </c>
      <c r="D3734" s="12">
        <v>850</v>
      </c>
      <c r="E3734" s="12">
        <v>131</v>
      </c>
      <c r="F3734" t="s">
        <v>357</v>
      </c>
      <c r="G3734" t="s">
        <v>387</v>
      </c>
      <c r="H3734" t="s">
        <v>55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1086</v>
      </c>
      <c r="O3734" s="8">
        <f>E3734/D3734*100</f>
        <v>15.411764705882353</v>
      </c>
      <c r="P3734" s="12">
        <f>E3734/L3734</f>
        <v>32.75</v>
      </c>
      <c r="Q3734" t="str">
        <f>LEFT(N3734,SEARCH("/",N3734,1)-1)</f>
        <v>theater</v>
      </c>
      <c r="R3734" t="str">
        <f>RIGHT(N3734,LEN(N3734)-SEARCH("/",N3734,1))</f>
        <v>plays</v>
      </c>
      <c r="S3734" s="15">
        <f t="shared" si="116"/>
        <v>41968.677465277782</v>
      </c>
      <c r="T3734" s="15">
        <f t="shared" si="117"/>
        <v>42028.5</v>
      </c>
    </row>
    <row r="3735" spans="1:20" ht="45" x14ac:dyDescent="0.25">
      <c r="A3735">
        <v>3733</v>
      </c>
      <c r="B3735" s="3" t="s">
        <v>7553</v>
      </c>
      <c r="C3735" s="3" t="s">
        <v>7554</v>
      </c>
      <c r="D3735" s="12">
        <v>1500</v>
      </c>
      <c r="E3735" s="12">
        <v>0</v>
      </c>
      <c r="F3735" t="s">
        <v>357</v>
      </c>
      <c r="G3735" t="s">
        <v>17</v>
      </c>
      <c r="H3735" t="s">
        <v>18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1086</v>
      </c>
      <c r="O3735" s="8">
        <f>E3735/D3735*100</f>
        <v>0</v>
      </c>
      <c r="P3735" s="12" t="e">
        <f>E3735/L3735</f>
        <v>#DIV/0!</v>
      </c>
      <c r="Q3735" t="str">
        <f>LEFT(N3735,SEARCH("/",N3735,1)-1)</f>
        <v>theater</v>
      </c>
      <c r="R3735" t="str">
        <f>RIGHT(N3735,LEN(N3735)-SEARCH("/",N3735,1))</f>
        <v>plays</v>
      </c>
      <c r="S3735" s="15">
        <f t="shared" si="116"/>
        <v>42103.024398148147</v>
      </c>
      <c r="T3735" s="15">
        <f t="shared" si="117"/>
        <v>42112.9375</v>
      </c>
    </row>
    <row r="3736" spans="1:20" ht="60" x14ac:dyDescent="0.25">
      <c r="A3736">
        <v>3734</v>
      </c>
      <c r="B3736" s="3" t="s">
        <v>7555</v>
      </c>
      <c r="C3736" s="3" t="s">
        <v>7556</v>
      </c>
      <c r="D3736" s="12">
        <v>1500</v>
      </c>
      <c r="E3736" s="12">
        <v>427</v>
      </c>
      <c r="F3736" t="s">
        <v>357</v>
      </c>
      <c r="G3736" t="s">
        <v>17</v>
      </c>
      <c r="H3736" t="s">
        <v>18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1086</v>
      </c>
      <c r="O3736" s="8">
        <f>E3736/D3736*100</f>
        <v>28.466666666666669</v>
      </c>
      <c r="P3736" s="12">
        <f>E3736/L3736</f>
        <v>61</v>
      </c>
      <c r="Q3736" t="str">
        <f>LEFT(N3736,SEARCH("/",N3736,1)-1)</f>
        <v>theater</v>
      </c>
      <c r="R3736" t="str">
        <f>RIGHT(N3736,LEN(N3736)-SEARCH("/",N3736,1))</f>
        <v>plays</v>
      </c>
      <c r="S3736" s="15">
        <f t="shared" si="116"/>
        <v>42089.901574074072</v>
      </c>
      <c r="T3736" s="15">
        <f t="shared" si="117"/>
        <v>42149.901574074072</v>
      </c>
    </row>
    <row r="3737" spans="1:20" ht="30" x14ac:dyDescent="0.25">
      <c r="A3737">
        <v>3735</v>
      </c>
      <c r="B3737" s="3" t="s">
        <v>7557</v>
      </c>
      <c r="C3737" s="3" t="s">
        <v>7558</v>
      </c>
      <c r="D3737" s="12">
        <v>150</v>
      </c>
      <c r="E3737" s="12">
        <v>20</v>
      </c>
      <c r="F3737" t="s">
        <v>357</v>
      </c>
      <c r="G3737" t="s">
        <v>24</v>
      </c>
      <c r="H3737" t="s">
        <v>25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1086</v>
      </c>
      <c r="O3737" s="8">
        <f>E3737/D3737*100</f>
        <v>13.333333333333334</v>
      </c>
      <c r="P3737" s="12">
        <f>E3737/L3737</f>
        <v>10</v>
      </c>
      <c r="Q3737" t="str">
        <f>LEFT(N3737,SEARCH("/",N3737,1)-1)</f>
        <v>theater</v>
      </c>
      <c r="R3737" t="str">
        <f>RIGHT(N3737,LEN(N3737)-SEARCH("/",N3737,1))</f>
        <v>plays</v>
      </c>
      <c r="S3737" s="15">
        <f t="shared" si="116"/>
        <v>42122.693159722221</v>
      </c>
      <c r="T3737" s="15">
        <f t="shared" si="117"/>
        <v>42152.693159722221</v>
      </c>
    </row>
    <row r="3738" spans="1:20" ht="45" x14ac:dyDescent="0.25">
      <c r="A3738">
        <v>3736</v>
      </c>
      <c r="B3738" s="3" t="s">
        <v>7559</v>
      </c>
      <c r="C3738" s="3" t="s">
        <v>7560</v>
      </c>
      <c r="D3738" s="12">
        <v>1500</v>
      </c>
      <c r="E3738" s="12">
        <v>10</v>
      </c>
      <c r="F3738" t="s">
        <v>357</v>
      </c>
      <c r="G3738" t="s">
        <v>24</v>
      </c>
      <c r="H3738" t="s">
        <v>25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1086</v>
      </c>
      <c r="O3738" s="8">
        <f>E3738/D3738*100</f>
        <v>0.66666666666666674</v>
      </c>
      <c r="P3738" s="12">
        <f>E3738/L3738</f>
        <v>10</v>
      </c>
      <c r="Q3738" t="str">
        <f>LEFT(N3738,SEARCH("/",N3738,1)-1)</f>
        <v>theater</v>
      </c>
      <c r="R3738" t="str">
        <f>RIGHT(N3738,LEN(N3738)-SEARCH("/",N3738,1))</f>
        <v>plays</v>
      </c>
      <c r="S3738" s="15">
        <f t="shared" si="116"/>
        <v>42048.711724537032</v>
      </c>
      <c r="T3738" s="15">
        <f t="shared" si="117"/>
        <v>42086.75</v>
      </c>
    </row>
    <row r="3739" spans="1:20" ht="45" x14ac:dyDescent="0.25">
      <c r="A3739">
        <v>3737</v>
      </c>
      <c r="B3739" s="3" t="s">
        <v>7561</v>
      </c>
      <c r="C3739" s="3" t="s">
        <v>7562</v>
      </c>
      <c r="D3739" s="12">
        <v>700</v>
      </c>
      <c r="E3739" s="12">
        <v>150</v>
      </c>
      <c r="F3739" t="s">
        <v>357</v>
      </c>
      <c r="G3739" t="s">
        <v>17</v>
      </c>
      <c r="H3739" t="s">
        <v>18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1086</v>
      </c>
      <c r="O3739" s="8">
        <f>E3739/D3739*100</f>
        <v>21.428571428571427</v>
      </c>
      <c r="P3739" s="12">
        <f>E3739/L3739</f>
        <v>37.5</v>
      </c>
      <c r="Q3739" t="str">
        <f>LEFT(N3739,SEARCH("/",N3739,1)-1)</f>
        <v>theater</v>
      </c>
      <c r="R3739" t="str">
        <f>RIGHT(N3739,LEN(N3739)-SEARCH("/",N3739,1))</f>
        <v>plays</v>
      </c>
      <c r="S3739" s="15">
        <f t="shared" si="116"/>
        <v>42297.691006944442</v>
      </c>
      <c r="T3739" s="15">
        <f t="shared" si="117"/>
        <v>42320.290972222225</v>
      </c>
    </row>
    <row r="3740" spans="1:20" ht="45" x14ac:dyDescent="0.25">
      <c r="A3740">
        <v>3738</v>
      </c>
      <c r="B3740" s="3" t="s">
        <v>7563</v>
      </c>
      <c r="C3740" s="3" t="s">
        <v>7564</v>
      </c>
      <c r="D3740" s="12">
        <v>1500</v>
      </c>
      <c r="E3740" s="12">
        <v>270</v>
      </c>
      <c r="F3740" t="s">
        <v>357</v>
      </c>
      <c r="G3740" t="s">
        <v>24</v>
      </c>
      <c r="H3740" t="s">
        <v>25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1086</v>
      </c>
      <c r="O3740" s="8">
        <f>E3740/D3740*100</f>
        <v>18</v>
      </c>
      <c r="P3740" s="12">
        <f>E3740/L3740</f>
        <v>45</v>
      </c>
      <c r="Q3740" t="str">
        <f>LEFT(N3740,SEARCH("/",N3740,1)-1)</f>
        <v>theater</v>
      </c>
      <c r="R3740" t="str">
        <f>RIGHT(N3740,LEN(N3740)-SEARCH("/",N3740,1))</f>
        <v>plays</v>
      </c>
      <c r="S3740" s="15">
        <f t="shared" si="116"/>
        <v>41813.938715277778</v>
      </c>
      <c r="T3740" s="15">
        <f t="shared" si="117"/>
        <v>41835.916666666664</v>
      </c>
    </row>
    <row r="3741" spans="1:20" ht="60" x14ac:dyDescent="0.25">
      <c r="A3741">
        <v>3739</v>
      </c>
      <c r="B3741" s="3" t="s">
        <v>7565</v>
      </c>
      <c r="C3741" s="3" t="s">
        <v>7566</v>
      </c>
      <c r="D3741" s="12">
        <v>4000</v>
      </c>
      <c r="E3741" s="12">
        <v>805</v>
      </c>
      <c r="F3741" t="s">
        <v>357</v>
      </c>
      <c r="G3741" t="s">
        <v>24</v>
      </c>
      <c r="H3741" t="s">
        <v>25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1086</v>
      </c>
      <c r="O3741" s="8">
        <f>E3741/D3741*100</f>
        <v>20.125</v>
      </c>
      <c r="P3741" s="12">
        <f>E3741/L3741</f>
        <v>100.625</v>
      </c>
      <c r="Q3741" t="str">
        <f>LEFT(N3741,SEARCH("/",N3741,1)-1)</f>
        <v>theater</v>
      </c>
      <c r="R3741" t="str">
        <f>RIGHT(N3741,LEN(N3741)-SEARCH("/",N3741,1))</f>
        <v>plays</v>
      </c>
      <c r="S3741" s="15">
        <f t="shared" si="116"/>
        <v>42548.449861111112</v>
      </c>
      <c r="T3741" s="15">
        <f t="shared" si="117"/>
        <v>42568.449861111112</v>
      </c>
    </row>
    <row r="3742" spans="1:20" ht="60" x14ac:dyDescent="0.25">
      <c r="A3742">
        <v>3740</v>
      </c>
      <c r="B3742" s="3" t="s">
        <v>7567</v>
      </c>
      <c r="C3742" s="3" t="s">
        <v>7568</v>
      </c>
      <c r="D3742" s="12">
        <v>2000</v>
      </c>
      <c r="E3742" s="12">
        <v>358</v>
      </c>
      <c r="F3742" t="s">
        <v>357</v>
      </c>
      <c r="G3742" t="s">
        <v>17</v>
      </c>
      <c r="H3742" t="s">
        <v>18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1086</v>
      </c>
      <c r="O3742" s="8">
        <f>E3742/D3742*100</f>
        <v>17.899999999999999</v>
      </c>
      <c r="P3742" s="12">
        <f>E3742/L3742</f>
        <v>25.571428571428573</v>
      </c>
      <c r="Q3742" t="str">
        <f>LEFT(N3742,SEARCH("/",N3742,1)-1)</f>
        <v>theater</v>
      </c>
      <c r="R3742" t="str">
        <f>RIGHT(N3742,LEN(N3742)-SEARCH("/",N3742,1))</f>
        <v>plays</v>
      </c>
      <c r="S3742" s="15">
        <f t="shared" si="116"/>
        <v>41833.089756944442</v>
      </c>
      <c r="T3742" s="15">
        <f t="shared" si="117"/>
        <v>41863.079143518517</v>
      </c>
    </row>
    <row r="3743" spans="1:20" ht="45" x14ac:dyDescent="0.25">
      <c r="A3743">
        <v>3741</v>
      </c>
      <c r="B3743" s="3" t="s">
        <v>7569</v>
      </c>
      <c r="C3743" s="3" t="s">
        <v>7570</v>
      </c>
      <c r="D3743" s="12">
        <v>20000</v>
      </c>
      <c r="E3743" s="12">
        <v>0</v>
      </c>
      <c r="F3743" t="s">
        <v>357</v>
      </c>
      <c r="G3743" t="s">
        <v>17</v>
      </c>
      <c r="H3743" t="s">
        <v>18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1086</v>
      </c>
      <c r="O3743" s="8">
        <f>E3743/D3743*100</f>
        <v>0</v>
      </c>
      <c r="P3743" s="12" t="e">
        <f>E3743/L3743</f>
        <v>#DIV/0!</v>
      </c>
      <c r="Q3743" t="str">
        <f>LEFT(N3743,SEARCH("/",N3743,1)-1)</f>
        <v>theater</v>
      </c>
      <c r="R3743" t="str">
        <f>RIGHT(N3743,LEN(N3743)-SEARCH("/",N3743,1))</f>
        <v>plays</v>
      </c>
      <c r="S3743" s="15">
        <f t="shared" si="116"/>
        <v>42325.920717592591</v>
      </c>
      <c r="T3743" s="15">
        <f t="shared" si="117"/>
        <v>42355.920717592591</v>
      </c>
    </row>
    <row r="3744" spans="1:20" ht="60" x14ac:dyDescent="0.25">
      <c r="A3744">
        <v>3742</v>
      </c>
      <c r="B3744" s="3" t="s">
        <v>7571</v>
      </c>
      <c r="C3744" s="3" t="s">
        <v>7572</v>
      </c>
      <c r="D3744" s="12">
        <v>5000</v>
      </c>
      <c r="E3744" s="12">
        <v>100</v>
      </c>
      <c r="F3744" t="s">
        <v>357</v>
      </c>
      <c r="G3744" t="s">
        <v>17</v>
      </c>
      <c r="H3744" t="s">
        <v>18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1086</v>
      </c>
      <c r="O3744" s="8">
        <f>E3744/D3744*100</f>
        <v>2</v>
      </c>
      <c r="P3744" s="12">
        <f>E3744/L3744</f>
        <v>25</v>
      </c>
      <c r="Q3744" t="str">
        <f>LEFT(N3744,SEARCH("/",N3744,1)-1)</f>
        <v>theater</v>
      </c>
      <c r="R3744" t="str">
        <f>RIGHT(N3744,LEN(N3744)-SEARCH("/",N3744,1))</f>
        <v>plays</v>
      </c>
      <c r="S3744" s="15">
        <f t="shared" si="116"/>
        <v>41858.214629629627</v>
      </c>
      <c r="T3744" s="15">
        <f t="shared" si="117"/>
        <v>41888.214629629627</v>
      </c>
    </row>
    <row r="3745" spans="1:20" ht="45" x14ac:dyDescent="0.25">
      <c r="A3745">
        <v>3743</v>
      </c>
      <c r="B3745" s="3" t="s">
        <v>7573</v>
      </c>
      <c r="C3745" s="3" t="s">
        <v>7574</v>
      </c>
      <c r="D3745" s="12">
        <v>2200</v>
      </c>
      <c r="E3745" s="12">
        <v>0</v>
      </c>
      <c r="F3745" t="s">
        <v>357</v>
      </c>
      <c r="G3745" t="s">
        <v>17</v>
      </c>
      <c r="H3745" t="s">
        <v>18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1086</v>
      </c>
      <c r="O3745" s="8">
        <f>E3745/D3745*100</f>
        <v>0</v>
      </c>
      <c r="P3745" s="12" t="e">
        <f>E3745/L3745</f>
        <v>#DIV/0!</v>
      </c>
      <c r="Q3745" t="str">
        <f>LEFT(N3745,SEARCH("/",N3745,1)-1)</f>
        <v>theater</v>
      </c>
      <c r="R3745" t="str">
        <f>RIGHT(N3745,LEN(N3745)-SEARCH("/",N3745,1))</f>
        <v>plays</v>
      </c>
      <c r="S3745" s="15">
        <f t="shared" si="116"/>
        <v>41793.710231481484</v>
      </c>
      <c r="T3745" s="15">
        <f t="shared" si="117"/>
        <v>41823.710231481484</v>
      </c>
    </row>
    <row r="3746" spans="1:20" ht="60" x14ac:dyDescent="0.25">
      <c r="A3746">
        <v>3744</v>
      </c>
      <c r="B3746" s="3" t="s">
        <v>7575</v>
      </c>
      <c r="C3746" s="3" t="s">
        <v>7576</v>
      </c>
      <c r="D3746" s="12">
        <v>1200</v>
      </c>
      <c r="E3746" s="12">
        <v>0</v>
      </c>
      <c r="F3746" t="s">
        <v>357</v>
      </c>
      <c r="G3746" t="s">
        <v>17</v>
      </c>
      <c r="H3746" t="s">
        <v>18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1086</v>
      </c>
      <c r="O3746" s="8">
        <f>E3746/D3746*100</f>
        <v>0</v>
      </c>
      <c r="P3746" s="12" t="e">
        <f>E3746/L3746</f>
        <v>#DIV/0!</v>
      </c>
      <c r="Q3746" t="str">
        <f>LEFT(N3746,SEARCH("/",N3746,1)-1)</f>
        <v>theater</v>
      </c>
      <c r="R3746" t="str">
        <f>RIGHT(N3746,LEN(N3746)-SEARCH("/",N3746,1))</f>
        <v>plays</v>
      </c>
      <c r="S3746" s="15">
        <f t="shared" si="116"/>
        <v>41793.814259259263</v>
      </c>
      <c r="T3746" s="15">
        <f t="shared" si="117"/>
        <v>41825.165972222225</v>
      </c>
    </row>
    <row r="3747" spans="1:20" ht="45" x14ac:dyDescent="0.25">
      <c r="A3747">
        <v>3745</v>
      </c>
      <c r="B3747" s="3" t="s">
        <v>7577</v>
      </c>
      <c r="C3747" s="3" t="s">
        <v>7578</v>
      </c>
      <c r="D3747" s="12">
        <v>100</v>
      </c>
      <c r="E3747" s="12">
        <v>10</v>
      </c>
      <c r="F3747" t="s">
        <v>357</v>
      </c>
      <c r="G3747" t="s">
        <v>17</v>
      </c>
      <c r="H3747" t="s">
        <v>18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1086</v>
      </c>
      <c r="O3747" s="8">
        <f>E3747/D3747*100</f>
        <v>10</v>
      </c>
      <c r="P3747" s="12">
        <f>E3747/L3747</f>
        <v>10</v>
      </c>
      <c r="Q3747" t="str">
        <f>LEFT(N3747,SEARCH("/",N3747,1)-1)</f>
        <v>theater</v>
      </c>
      <c r="R3747" t="str">
        <f>RIGHT(N3747,LEN(N3747)-SEARCH("/",N3747,1))</f>
        <v>plays</v>
      </c>
      <c r="S3747" s="15">
        <f t="shared" si="116"/>
        <v>41831.697939814818</v>
      </c>
      <c r="T3747" s="15">
        <f t="shared" si="117"/>
        <v>41861.697939814818</v>
      </c>
    </row>
    <row r="3748" spans="1:20" ht="30" x14ac:dyDescent="0.25">
      <c r="A3748">
        <v>3746</v>
      </c>
      <c r="B3748" s="3" t="s">
        <v>7579</v>
      </c>
      <c r="C3748" s="3" t="s">
        <v>7580</v>
      </c>
      <c r="D3748" s="12">
        <v>8500</v>
      </c>
      <c r="E3748" s="12">
        <v>202</v>
      </c>
      <c r="F3748" t="s">
        <v>357</v>
      </c>
      <c r="G3748" t="s">
        <v>17</v>
      </c>
      <c r="H3748" t="s">
        <v>18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1086</v>
      </c>
      <c r="O3748" s="8">
        <f>E3748/D3748*100</f>
        <v>2.3764705882352941</v>
      </c>
      <c r="P3748" s="12">
        <f>E3748/L3748</f>
        <v>202</v>
      </c>
      <c r="Q3748" t="str">
        <f>LEFT(N3748,SEARCH("/",N3748,1)-1)</f>
        <v>theater</v>
      </c>
      <c r="R3748" t="str">
        <f>RIGHT(N3748,LEN(N3748)-SEARCH("/",N3748,1))</f>
        <v>plays</v>
      </c>
      <c r="S3748" s="15">
        <f t="shared" si="116"/>
        <v>42621.389340277776</v>
      </c>
      <c r="T3748" s="15">
        <f t="shared" si="117"/>
        <v>42651.389340277776</v>
      </c>
    </row>
    <row r="3749" spans="1:20" ht="30" x14ac:dyDescent="0.25">
      <c r="A3749">
        <v>3747</v>
      </c>
      <c r="B3749" s="3" t="s">
        <v>7581</v>
      </c>
      <c r="C3749" s="3" t="s">
        <v>7582</v>
      </c>
      <c r="D3749" s="12">
        <v>2500</v>
      </c>
      <c r="E3749" s="12">
        <v>25</v>
      </c>
      <c r="F3749" t="s">
        <v>357</v>
      </c>
      <c r="G3749" t="s">
        <v>24</v>
      </c>
      <c r="H3749" t="s">
        <v>25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1086</v>
      </c>
      <c r="O3749" s="8">
        <f>E3749/D3749*100</f>
        <v>1</v>
      </c>
      <c r="P3749" s="12">
        <f>E3749/L3749</f>
        <v>25</v>
      </c>
      <c r="Q3749" t="str">
        <f>LEFT(N3749,SEARCH("/",N3749,1)-1)</f>
        <v>theater</v>
      </c>
      <c r="R3749" t="str">
        <f>RIGHT(N3749,LEN(N3749)-SEARCH("/",N3749,1))</f>
        <v>plays</v>
      </c>
      <c r="S3749" s="15">
        <f t="shared" si="116"/>
        <v>42164.299722222218</v>
      </c>
      <c r="T3749" s="15">
        <f t="shared" si="117"/>
        <v>42190.957638888889</v>
      </c>
    </row>
    <row r="3750" spans="1:20" ht="60" x14ac:dyDescent="0.25">
      <c r="A3750">
        <v>3748</v>
      </c>
      <c r="B3750" s="3" t="s">
        <v>7583</v>
      </c>
      <c r="C3750" s="3" t="s">
        <v>7584</v>
      </c>
      <c r="D3750" s="12">
        <v>5000</v>
      </c>
      <c r="E3750" s="12">
        <v>5176</v>
      </c>
      <c r="F3750" t="s">
        <v>16</v>
      </c>
      <c r="G3750" t="s">
        <v>17</v>
      </c>
      <c r="H3750" t="s">
        <v>18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5931</v>
      </c>
      <c r="O3750" s="8">
        <f>E3750/D3750*100</f>
        <v>103.52</v>
      </c>
      <c r="P3750" s="12">
        <f>E3750/L3750</f>
        <v>99.538461538461533</v>
      </c>
      <c r="Q3750" t="str">
        <f>LEFT(N3750,SEARCH("/",N3750,1)-1)</f>
        <v>theater</v>
      </c>
      <c r="R3750" t="str">
        <f>RIGHT(N3750,LEN(N3750)-SEARCH("/",N3750,1))</f>
        <v>musical</v>
      </c>
      <c r="S3750" s="15">
        <f t="shared" si="116"/>
        <v>42395.706435185188</v>
      </c>
      <c r="T3750" s="15">
        <f t="shared" si="117"/>
        <v>42416.249305555553</v>
      </c>
    </row>
    <row r="3751" spans="1:20" ht="45" x14ac:dyDescent="0.25">
      <c r="A3751">
        <v>3749</v>
      </c>
      <c r="B3751" s="3" t="s">
        <v>7585</v>
      </c>
      <c r="C3751" s="3" t="s">
        <v>7586</v>
      </c>
      <c r="D3751" s="12">
        <v>500</v>
      </c>
      <c r="E3751" s="12">
        <v>525</v>
      </c>
      <c r="F3751" t="s">
        <v>16</v>
      </c>
      <c r="G3751" t="s">
        <v>17</v>
      </c>
      <c r="H3751" t="s">
        <v>18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5931</v>
      </c>
      <c r="O3751" s="8">
        <f>E3751/D3751*100</f>
        <v>105</v>
      </c>
      <c r="P3751" s="12">
        <f>E3751/L3751</f>
        <v>75</v>
      </c>
      <c r="Q3751" t="str">
        <f>LEFT(N3751,SEARCH("/",N3751,1)-1)</f>
        <v>theater</v>
      </c>
      <c r="R3751" t="str">
        <f>RIGHT(N3751,LEN(N3751)-SEARCH("/",N3751,1))</f>
        <v>musical</v>
      </c>
      <c r="S3751" s="15">
        <f t="shared" si="116"/>
        <v>42458.127175925925</v>
      </c>
      <c r="T3751" s="15">
        <f t="shared" si="117"/>
        <v>42489.165972222225</v>
      </c>
    </row>
    <row r="3752" spans="1:20" ht="105" x14ac:dyDescent="0.25">
      <c r="A3752">
        <v>3750</v>
      </c>
      <c r="B3752" s="3" t="s">
        <v>7587</v>
      </c>
      <c r="C3752" s="3" t="s">
        <v>7588</v>
      </c>
      <c r="D3752" s="12">
        <v>6000</v>
      </c>
      <c r="E3752" s="12">
        <v>6027</v>
      </c>
      <c r="F3752" t="s">
        <v>16</v>
      </c>
      <c r="G3752" t="s">
        <v>17</v>
      </c>
      <c r="H3752" t="s">
        <v>18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5931</v>
      </c>
      <c r="O3752" s="8">
        <f>E3752/D3752*100</f>
        <v>100.44999999999999</v>
      </c>
      <c r="P3752" s="12">
        <f>E3752/L3752</f>
        <v>215.25</v>
      </c>
      <c r="Q3752" t="str">
        <f>LEFT(N3752,SEARCH("/",N3752,1)-1)</f>
        <v>theater</v>
      </c>
      <c r="R3752" t="str">
        <f>RIGHT(N3752,LEN(N3752)-SEARCH("/",N3752,1))</f>
        <v>musical</v>
      </c>
      <c r="S3752" s="15">
        <f t="shared" si="116"/>
        <v>42016.981574074074</v>
      </c>
      <c r="T3752" s="15">
        <f t="shared" si="117"/>
        <v>42045.332638888889</v>
      </c>
    </row>
    <row r="3753" spans="1:20" ht="45" x14ac:dyDescent="0.25">
      <c r="A3753">
        <v>3751</v>
      </c>
      <c r="B3753" s="3" t="s">
        <v>7589</v>
      </c>
      <c r="C3753" s="3" t="s">
        <v>7590</v>
      </c>
      <c r="D3753" s="12">
        <v>1000</v>
      </c>
      <c r="E3753" s="12">
        <v>1326</v>
      </c>
      <c r="F3753" t="s">
        <v>16</v>
      </c>
      <c r="G3753" t="s">
        <v>17</v>
      </c>
      <c r="H3753" t="s">
        <v>18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5931</v>
      </c>
      <c r="O3753" s="8">
        <f>E3753/D3753*100</f>
        <v>132.6</v>
      </c>
      <c r="P3753" s="12">
        <f>E3753/L3753</f>
        <v>120.54545454545455</v>
      </c>
      <c r="Q3753" t="str">
        <f>LEFT(N3753,SEARCH("/",N3753,1)-1)</f>
        <v>theater</v>
      </c>
      <c r="R3753" t="str">
        <f>RIGHT(N3753,LEN(N3753)-SEARCH("/",N3753,1))</f>
        <v>musical</v>
      </c>
      <c r="S3753" s="15">
        <f t="shared" si="116"/>
        <v>42403.035567129627</v>
      </c>
      <c r="T3753" s="15">
        <f t="shared" si="117"/>
        <v>42462.993900462956</v>
      </c>
    </row>
    <row r="3754" spans="1:20" ht="60" x14ac:dyDescent="0.25">
      <c r="A3754">
        <v>3752</v>
      </c>
      <c r="B3754" s="3" t="s">
        <v>7591</v>
      </c>
      <c r="C3754" s="3" t="s">
        <v>7592</v>
      </c>
      <c r="D3754" s="12">
        <v>500</v>
      </c>
      <c r="E3754" s="12">
        <v>565</v>
      </c>
      <c r="F3754" t="s">
        <v>16</v>
      </c>
      <c r="G3754" t="s">
        <v>24</v>
      </c>
      <c r="H3754" t="s">
        <v>25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5931</v>
      </c>
      <c r="O3754" s="8">
        <f>E3754/D3754*100</f>
        <v>112.99999999999999</v>
      </c>
      <c r="P3754" s="12">
        <f>E3754/L3754</f>
        <v>37.666666666666664</v>
      </c>
      <c r="Q3754" t="str">
        <f>LEFT(N3754,SEARCH("/",N3754,1)-1)</f>
        <v>theater</v>
      </c>
      <c r="R3754" t="str">
        <f>RIGHT(N3754,LEN(N3754)-SEARCH("/",N3754,1))</f>
        <v>musical</v>
      </c>
      <c r="S3754" s="15">
        <f t="shared" si="116"/>
        <v>42619.802488425921</v>
      </c>
      <c r="T3754" s="15">
        <f t="shared" si="117"/>
        <v>42659.875</v>
      </c>
    </row>
    <row r="3755" spans="1:20" ht="60" x14ac:dyDescent="0.25">
      <c r="A3755">
        <v>3753</v>
      </c>
      <c r="B3755" s="3" t="s">
        <v>7593</v>
      </c>
      <c r="C3755" s="3" t="s">
        <v>7594</v>
      </c>
      <c r="D3755" s="12">
        <v>5000</v>
      </c>
      <c r="E3755" s="12">
        <v>5167</v>
      </c>
      <c r="F3755" t="s">
        <v>16</v>
      </c>
      <c r="G3755" t="s">
        <v>17</v>
      </c>
      <c r="H3755" t="s">
        <v>18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5931</v>
      </c>
      <c r="O3755" s="8">
        <f>E3755/D3755*100</f>
        <v>103.34</v>
      </c>
      <c r="P3755" s="12">
        <f>E3755/L3755</f>
        <v>172.23333333333332</v>
      </c>
      <c r="Q3755" t="str">
        <f>LEFT(N3755,SEARCH("/",N3755,1)-1)</f>
        <v>theater</v>
      </c>
      <c r="R3755" t="str">
        <f>RIGHT(N3755,LEN(N3755)-SEARCH("/",N3755,1))</f>
        <v>musical</v>
      </c>
      <c r="S3755" s="15">
        <f t="shared" si="116"/>
        <v>42128.824074074073</v>
      </c>
      <c r="T3755" s="15">
        <f t="shared" si="117"/>
        <v>42158</v>
      </c>
    </row>
    <row r="3756" spans="1:20" ht="45" x14ac:dyDescent="0.25">
      <c r="A3756">
        <v>3754</v>
      </c>
      <c r="B3756" s="3" t="s">
        <v>7595</v>
      </c>
      <c r="C3756" s="3" t="s">
        <v>7596</v>
      </c>
      <c r="D3756" s="12">
        <v>2500</v>
      </c>
      <c r="E3756" s="12">
        <v>3000</v>
      </c>
      <c r="F3756" t="s">
        <v>16</v>
      </c>
      <c r="G3756" t="s">
        <v>17</v>
      </c>
      <c r="H3756" t="s">
        <v>18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5931</v>
      </c>
      <c r="O3756" s="8">
        <f>E3756/D3756*100</f>
        <v>120</v>
      </c>
      <c r="P3756" s="12">
        <f>E3756/L3756</f>
        <v>111.11111111111111</v>
      </c>
      <c r="Q3756" t="str">
        <f>LEFT(N3756,SEARCH("/",N3756,1)-1)</f>
        <v>theater</v>
      </c>
      <c r="R3756" t="str">
        <f>RIGHT(N3756,LEN(N3756)-SEARCH("/",N3756,1))</f>
        <v>musical</v>
      </c>
      <c r="S3756" s="15">
        <f t="shared" si="116"/>
        <v>41808.881215277775</v>
      </c>
      <c r="T3756" s="15">
        <f t="shared" si="117"/>
        <v>41846.207638888889</v>
      </c>
    </row>
    <row r="3757" spans="1:20" ht="60" x14ac:dyDescent="0.25">
      <c r="A3757">
        <v>3755</v>
      </c>
      <c r="B3757" s="3" t="s">
        <v>7597</v>
      </c>
      <c r="C3757" s="3" t="s">
        <v>7598</v>
      </c>
      <c r="D3757" s="12">
        <v>550</v>
      </c>
      <c r="E3757" s="12">
        <v>713</v>
      </c>
      <c r="F3757" t="s">
        <v>16</v>
      </c>
      <c r="G3757" t="s">
        <v>24</v>
      </c>
      <c r="H3757" t="s">
        <v>25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5931</v>
      </c>
      <c r="O3757" s="8">
        <f>E3757/D3757*100</f>
        <v>129.63636363636363</v>
      </c>
      <c r="P3757" s="12">
        <f>E3757/L3757</f>
        <v>25.464285714285715</v>
      </c>
      <c r="Q3757" t="str">
        <f>LEFT(N3757,SEARCH("/",N3757,1)-1)</f>
        <v>theater</v>
      </c>
      <c r="R3757" t="str">
        <f>RIGHT(N3757,LEN(N3757)-SEARCH("/",N3757,1))</f>
        <v>musical</v>
      </c>
      <c r="S3757" s="15">
        <f t="shared" si="116"/>
        <v>42445.866979166662</v>
      </c>
      <c r="T3757" s="15">
        <f t="shared" si="117"/>
        <v>42475.866979166662</v>
      </c>
    </row>
    <row r="3758" spans="1:20" ht="60" x14ac:dyDescent="0.25">
      <c r="A3758">
        <v>3756</v>
      </c>
      <c r="B3758" s="3" t="s">
        <v>7599</v>
      </c>
      <c r="C3758" s="3" t="s">
        <v>7600</v>
      </c>
      <c r="D3758" s="12">
        <v>4500</v>
      </c>
      <c r="E3758" s="12">
        <v>4550</v>
      </c>
      <c r="F3758" t="s">
        <v>16</v>
      </c>
      <c r="G3758" t="s">
        <v>17</v>
      </c>
      <c r="H3758" t="s">
        <v>18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5931</v>
      </c>
      <c r="O3758" s="8">
        <f>E3758/D3758*100</f>
        <v>101.11111111111111</v>
      </c>
      <c r="P3758" s="12">
        <f>E3758/L3758</f>
        <v>267.64705882352939</v>
      </c>
      <c r="Q3758" t="str">
        <f>LEFT(N3758,SEARCH("/",N3758,1)-1)</f>
        <v>theater</v>
      </c>
      <c r="R3758" t="str">
        <f>RIGHT(N3758,LEN(N3758)-SEARCH("/",N3758,1))</f>
        <v>musical</v>
      </c>
      <c r="S3758" s="15">
        <f t="shared" si="116"/>
        <v>41771.814791666664</v>
      </c>
      <c r="T3758" s="15">
        <f t="shared" si="117"/>
        <v>41801.814791666664</v>
      </c>
    </row>
    <row r="3759" spans="1:20" ht="45" x14ac:dyDescent="0.25">
      <c r="A3759">
        <v>3757</v>
      </c>
      <c r="B3759" s="3" t="s">
        <v>7601</v>
      </c>
      <c r="C3759" s="3" t="s">
        <v>7602</v>
      </c>
      <c r="D3759" s="12">
        <v>3500</v>
      </c>
      <c r="E3759" s="12">
        <v>3798</v>
      </c>
      <c r="F3759" t="s">
        <v>16</v>
      </c>
      <c r="G3759" t="s">
        <v>17</v>
      </c>
      <c r="H3759" t="s">
        <v>18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5931</v>
      </c>
      <c r="O3759" s="8">
        <f>E3759/D3759*100</f>
        <v>108.51428571428572</v>
      </c>
      <c r="P3759" s="12">
        <f>E3759/L3759</f>
        <v>75.959999999999994</v>
      </c>
      <c r="Q3759" t="str">
        <f>LEFT(N3759,SEARCH("/",N3759,1)-1)</f>
        <v>theater</v>
      </c>
      <c r="R3759" t="str">
        <f>RIGHT(N3759,LEN(N3759)-SEARCH("/",N3759,1))</f>
        <v>musical</v>
      </c>
      <c r="S3759" s="15">
        <f t="shared" si="116"/>
        <v>41954.850868055553</v>
      </c>
      <c r="T3759" s="15">
        <f t="shared" si="117"/>
        <v>41974.850868055553</v>
      </c>
    </row>
    <row r="3760" spans="1:20" ht="30" x14ac:dyDescent="0.25">
      <c r="A3760">
        <v>3758</v>
      </c>
      <c r="B3760" s="3" t="s">
        <v>7603</v>
      </c>
      <c r="C3760" s="3" t="s">
        <v>7604</v>
      </c>
      <c r="D3760" s="12">
        <v>1500</v>
      </c>
      <c r="E3760" s="12">
        <v>1535</v>
      </c>
      <c r="F3760" t="s">
        <v>16</v>
      </c>
      <c r="G3760" t="s">
        <v>17</v>
      </c>
      <c r="H3760" t="s">
        <v>18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5931</v>
      </c>
      <c r="O3760" s="8">
        <f>E3760/D3760*100</f>
        <v>102.33333333333334</v>
      </c>
      <c r="P3760" s="12">
        <f>E3760/L3760</f>
        <v>59.03846153846154</v>
      </c>
      <c r="Q3760" t="str">
        <f>LEFT(N3760,SEARCH("/",N3760,1)-1)</f>
        <v>theater</v>
      </c>
      <c r="R3760" t="str">
        <f>RIGHT(N3760,LEN(N3760)-SEARCH("/",N3760,1))</f>
        <v>musical</v>
      </c>
      <c r="S3760" s="15">
        <f t="shared" si="116"/>
        <v>41747.471504629626</v>
      </c>
      <c r="T3760" s="15">
        <f t="shared" si="117"/>
        <v>41778.208333333336</v>
      </c>
    </row>
    <row r="3761" spans="1:20" ht="30" x14ac:dyDescent="0.25">
      <c r="A3761">
        <v>3759</v>
      </c>
      <c r="B3761" s="3" t="s">
        <v>7605</v>
      </c>
      <c r="C3761" s="3" t="s">
        <v>7606</v>
      </c>
      <c r="D3761" s="12">
        <v>4000</v>
      </c>
      <c r="E3761" s="12">
        <v>4409.7700000000004</v>
      </c>
      <c r="F3761" t="s">
        <v>16</v>
      </c>
      <c r="G3761" t="s">
        <v>17</v>
      </c>
      <c r="H3761" t="s">
        <v>18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5931</v>
      </c>
      <c r="O3761" s="8">
        <f>E3761/D3761*100</f>
        <v>110.24425000000002</v>
      </c>
      <c r="P3761" s="12">
        <f>E3761/L3761</f>
        <v>50.111022727272733</v>
      </c>
      <c r="Q3761" t="str">
        <f>LEFT(N3761,SEARCH("/",N3761,1)-1)</f>
        <v>theater</v>
      </c>
      <c r="R3761" t="str">
        <f>RIGHT(N3761,LEN(N3761)-SEARCH("/",N3761,1))</f>
        <v>musical</v>
      </c>
      <c r="S3761" s="15">
        <f t="shared" si="116"/>
        <v>42182.108252314814</v>
      </c>
      <c r="T3761" s="15">
        <f t="shared" si="117"/>
        <v>42242.108252314814</v>
      </c>
    </row>
    <row r="3762" spans="1:20" ht="60" x14ac:dyDescent="0.25">
      <c r="A3762">
        <v>3760</v>
      </c>
      <c r="B3762" s="3" t="s">
        <v>7607</v>
      </c>
      <c r="C3762" s="3" t="s">
        <v>7608</v>
      </c>
      <c r="D3762" s="12">
        <v>5000</v>
      </c>
      <c r="E3762" s="12">
        <v>5050.7700000000004</v>
      </c>
      <c r="F3762" t="s">
        <v>16</v>
      </c>
      <c r="G3762" t="s">
        <v>17</v>
      </c>
      <c r="H3762" t="s">
        <v>18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5931</v>
      </c>
      <c r="O3762" s="8">
        <f>E3762/D3762*100</f>
        <v>101.0154</v>
      </c>
      <c r="P3762" s="12">
        <f>E3762/L3762</f>
        <v>55.502967032967035</v>
      </c>
      <c r="Q3762" t="str">
        <f>LEFT(N3762,SEARCH("/",N3762,1)-1)</f>
        <v>theater</v>
      </c>
      <c r="R3762" t="str">
        <f>RIGHT(N3762,LEN(N3762)-SEARCH("/",N3762,1))</f>
        <v>musical</v>
      </c>
      <c r="S3762" s="15">
        <f t="shared" si="116"/>
        <v>41739.525300925925</v>
      </c>
      <c r="T3762" s="15">
        <f t="shared" si="117"/>
        <v>41764.525300925925</v>
      </c>
    </row>
    <row r="3763" spans="1:20" ht="60" x14ac:dyDescent="0.25">
      <c r="A3763">
        <v>3761</v>
      </c>
      <c r="B3763" s="3" t="s">
        <v>7609</v>
      </c>
      <c r="C3763" s="3" t="s">
        <v>7610</v>
      </c>
      <c r="D3763" s="12">
        <v>500</v>
      </c>
      <c r="E3763" s="12">
        <v>500</v>
      </c>
      <c r="F3763" t="s">
        <v>16</v>
      </c>
      <c r="G3763" t="s">
        <v>24</v>
      </c>
      <c r="H3763" t="s">
        <v>25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5931</v>
      </c>
      <c r="O3763" s="8">
        <f>E3763/D3763*100</f>
        <v>100</v>
      </c>
      <c r="P3763" s="12">
        <f>E3763/L3763</f>
        <v>166.66666666666666</v>
      </c>
      <c r="Q3763" t="str">
        <f>LEFT(N3763,SEARCH("/",N3763,1)-1)</f>
        <v>theater</v>
      </c>
      <c r="R3763" t="str">
        <f>RIGHT(N3763,LEN(N3763)-SEARCH("/",N3763,1))</f>
        <v>musical</v>
      </c>
      <c r="S3763" s="15">
        <f t="shared" si="116"/>
        <v>42173.466863425929</v>
      </c>
      <c r="T3763" s="15">
        <f t="shared" si="117"/>
        <v>42226.958333333328</v>
      </c>
    </row>
    <row r="3764" spans="1:20" ht="45" x14ac:dyDescent="0.25">
      <c r="A3764">
        <v>3762</v>
      </c>
      <c r="B3764" s="3" t="s">
        <v>7611</v>
      </c>
      <c r="C3764" s="3" t="s">
        <v>7612</v>
      </c>
      <c r="D3764" s="12">
        <v>1250</v>
      </c>
      <c r="E3764" s="12">
        <v>1328</v>
      </c>
      <c r="F3764" t="s">
        <v>16</v>
      </c>
      <c r="G3764" t="s">
        <v>24</v>
      </c>
      <c r="H3764" t="s">
        <v>25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5931</v>
      </c>
      <c r="O3764" s="8">
        <f>E3764/D3764*100</f>
        <v>106.24</v>
      </c>
      <c r="P3764" s="12">
        <f>E3764/L3764</f>
        <v>47.428571428571431</v>
      </c>
      <c r="Q3764" t="str">
        <f>LEFT(N3764,SEARCH("/",N3764,1)-1)</f>
        <v>theater</v>
      </c>
      <c r="R3764" t="str">
        <f>RIGHT(N3764,LEN(N3764)-SEARCH("/",N3764,1))</f>
        <v>musical</v>
      </c>
      <c r="S3764" s="15">
        <f t="shared" si="116"/>
        <v>42193.813530092593</v>
      </c>
      <c r="T3764" s="15">
        <f t="shared" si="117"/>
        <v>42218.813530092593</v>
      </c>
    </row>
    <row r="3765" spans="1:20" ht="30" x14ac:dyDescent="0.25">
      <c r="A3765">
        <v>3763</v>
      </c>
      <c r="B3765" s="3" t="s">
        <v>7613</v>
      </c>
      <c r="C3765" s="3" t="s">
        <v>7614</v>
      </c>
      <c r="D3765" s="12">
        <v>5000</v>
      </c>
      <c r="E3765" s="12">
        <v>5000</v>
      </c>
      <c r="F3765" t="s">
        <v>16</v>
      </c>
      <c r="G3765" t="s">
        <v>17</v>
      </c>
      <c r="H3765" t="s">
        <v>18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5931</v>
      </c>
      <c r="O3765" s="8">
        <f>E3765/D3765*100</f>
        <v>100</v>
      </c>
      <c r="P3765" s="12">
        <f>E3765/L3765</f>
        <v>64.935064935064929</v>
      </c>
      <c r="Q3765" t="str">
        <f>LEFT(N3765,SEARCH("/",N3765,1)-1)</f>
        <v>theater</v>
      </c>
      <c r="R3765" t="str">
        <f>RIGHT(N3765,LEN(N3765)-SEARCH("/",N3765,1))</f>
        <v>musical</v>
      </c>
      <c r="S3765" s="15">
        <f t="shared" si="116"/>
        <v>42065.750300925924</v>
      </c>
      <c r="T3765" s="15">
        <f t="shared" si="117"/>
        <v>42095.708634259259</v>
      </c>
    </row>
    <row r="3766" spans="1:20" ht="45" x14ac:dyDescent="0.25">
      <c r="A3766">
        <v>3764</v>
      </c>
      <c r="B3766" s="3" t="s">
        <v>7615</v>
      </c>
      <c r="C3766" s="3" t="s">
        <v>7616</v>
      </c>
      <c r="D3766" s="12">
        <v>1500</v>
      </c>
      <c r="E3766" s="12">
        <v>1500</v>
      </c>
      <c r="F3766" t="s">
        <v>16</v>
      </c>
      <c r="G3766" t="s">
        <v>17</v>
      </c>
      <c r="H3766" t="s">
        <v>18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5931</v>
      </c>
      <c r="O3766" s="8">
        <f>E3766/D3766*100</f>
        <v>100</v>
      </c>
      <c r="P3766" s="12">
        <f>E3766/L3766</f>
        <v>55.555555555555557</v>
      </c>
      <c r="Q3766" t="str">
        <f>LEFT(N3766,SEARCH("/",N3766,1)-1)</f>
        <v>theater</v>
      </c>
      <c r="R3766" t="str">
        <f>RIGHT(N3766,LEN(N3766)-SEARCH("/",N3766,1))</f>
        <v>musical</v>
      </c>
      <c r="S3766" s="15">
        <f t="shared" si="116"/>
        <v>42499.842962962968</v>
      </c>
      <c r="T3766" s="15">
        <f t="shared" si="117"/>
        <v>42519.024999999994</v>
      </c>
    </row>
    <row r="3767" spans="1:20" ht="60" x14ac:dyDescent="0.25">
      <c r="A3767">
        <v>3765</v>
      </c>
      <c r="B3767" s="3" t="s">
        <v>7617</v>
      </c>
      <c r="C3767" s="3" t="s">
        <v>7618</v>
      </c>
      <c r="D3767" s="12">
        <v>7000</v>
      </c>
      <c r="E3767" s="12">
        <v>7942</v>
      </c>
      <c r="F3767" t="s">
        <v>16</v>
      </c>
      <c r="G3767" t="s">
        <v>17</v>
      </c>
      <c r="H3767" t="s">
        <v>18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5931</v>
      </c>
      <c r="O3767" s="8">
        <f>E3767/D3767*100</f>
        <v>113.45714285714286</v>
      </c>
      <c r="P3767" s="12">
        <f>E3767/L3767</f>
        <v>74.224299065420567</v>
      </c>
      <c r="Q3767" t="str">
        <f>LEFT(N3767,SEARCH("/",N3767,1)-1)</f>
        <v>theater</v>
      </c>
      <c r="R3767" t="str">
        <f>RIGHT(N3767,LEN(N3767)-SEARCH("/",N3767,1))</f>
        <v>musical</v>
      </c>
      <c r="S3767" s="15">
        <f t="shared" si="116"/>
        <v>41820.776412037041</v>
      </c>
      <c r="T3767" s="15">
        <f t="shared" si="117"/>
        <v>41850.776412037041</v>
      </c>
    </row>
    <row r="3768" spans="1:20" ht="45" x14ac:dyDescent="0.25">
      <c r="A3768">
        <v>3766</v>
      </c>
      <c r="B3768" s="3" t="s">
        <v>7619</v>
      </c>
      <c r="C3768" s="3" t="s">
        <v>7620</v>
      </c>
      <c r="D3768" s="12">
        <v>10000</v>
      </c>
      <c r="E3768" s="12">
        <v>10265.01</v>
      </c>
      <c r="F3768" t="s">
        <v>16</v>
      </c>
      <c r="G3768" t="s">
        <v>17</v>
      </c>
      <c r="H3768" t="s">
        <v>18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5931</v>
      </c>
      <c r="O3768" s="8">
        <f>E3768/D3768*100</f>
        <v>102.65010000000001</v>
      </c>
      <c r="P3768" s="12">
        <f>E3768/L3768</f>
        <v>106.9271875</v>
      </c>
      <c r="Q3768" t="str">
        <f>LEFT(N3768,SEARCH("/",N3768,1)-1)</f>
        <v>theater</v>
      </c>
      <c r="R3768" t="str">
        <f>RIGHT(N3768,LEN(N3768)-SEARCH("/",N3768,1))</f>
        <v>musical</v>
      </c>
      <c r="S3768" s="15">
        <f t="shared" si="116"/>
        <v>41788.167187500003</v>
      </c>
      <c r="T3768" s="15">
        <f t="shared" si="117"/>
        <v>41823.167187500003</v>
      </c>
    </row>
    <row r="3769" spans="1:20" ht="60" x14ac:dyDescent="0.25">
      <c r="A3769">
        <v>3767</v>
      </c>
      <c r="B3769" s="3" t="s">
        <v>7621</v>
      </c>
      <c r="C3769" s="3" t="s">
        <v>7622</v>
      </c>
      <c r="D3769" s="12">
        <v>2000</v>
      </c>
      <c r="E3769" s="12">
        <v>2335</v>
      </c>
      <c r="F3769" t="s">
        <v>16</v>
      </c>
      <c r="G3769" t="s">
        <v>17</v>
      </c>
      <c r="H3769" t="s">
        <v>18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5931</v>
      </c>
      <c r="O3769" s="8">
        <f>E3769/D3769*100</f>
        <v>116.75</v>
      </c>
      <c r="P3769" s="12">
        <f>E3769/L3769</f>
        <v>41.696428571428569</v>
      </c>
      <c r="Q3769" t="str">
        <f>LEFT(N3769,SEARCH("/",N3769,1)-1)</f>
        <v>theater</v>
      </c>
      <c r="R3769" t="str">
        <f>RIGHT(N3769,LEN(N3769)-SEARCH("/",N3769,1))</f>
        <v>musical</v>
      </c>
      <c r="S3769" s="15">
        <f t="shared" si="116"/>
        <v>42050.019641203704</v>
      </c>
      <c r="T3769" s="15">
        <f t="shared" si="117"/>
        <v>42064.207638888889</v>
      </c>
    </row>
    <row r="3770" spans="1:20" ht="60" x14ac:dyDescent="0.25">
      <c r="A3770">
        <v>3768</v>
      </c>
      <c r="B3770" s="3" t="s">
        <v>7623</v>
      </c>
      <c r="C3770" s="3" t="s">
        <v>7624</v>
      </c>
      <c r="D3770" s="12">
        <v>4000</v>
      </c>
      <c r="E3770" s="12">
        <v>4306.1099999999997</v>
      </c>
      <c r="F3770" t="s">
        <v>16</v>
      </c>
      <c r="G3770" t="s">
        <v>17</v>
      </c>
      <c r="H3770" t="s">
        <v>18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5931</v>
      </c>
      <c r="O3770" s="8">
        <f>E3770/D3770*100</f>
        <v>107.65274999999998</v>
      </c>
      <c r="P3770" s="12">
        <f>E3770/L3770</f>
        <v>74.243275862068955</v>
      </c>
      <c r="Q3770" t="str">
        <f>LEFT(N3770,SEARCH("/",N3770,1)-1)</f>
        <v>theater</v>
      </c>
      <c r="R3770" t="str">
        <f>RIGHT(N3770,LEN(N3770)-SEARCH("/",N3770,1))</f>
        <v>musical</v>
      </c>
      <c r="S3770" s="15">
        <f t="shared" si="116"/>
        <v>41772.727893518517</v>
      </c>
      <c r="T3770" s="15">
        <f t="shared" si="117"/>
        <v>41802.727893518517</v>
      </c>
    </row>
    <row r="3771" spans="1:20" ht="45" x14ac:dyDescent="0.25">
      <c r="A3771">
        <v>3769</v>
      </c>
      <c r="B3771" s="3" t="s">
        <v>7625</v>
      </c>
      <c r="C3771" s="3" t="s">
        <v>7626</v>
      </c>
      <c r="D3771" s="12">
        <v>1100</v>
      </c>
      <c r="E3771" s="12">
        <v>1100</v>
      </c>
      <c r="F3771" t="s">
        <v>16</v>
      </c>
      <c r="G3771" t="s">
        <v>17</v>
      </c>
      <c r="H3771" t="s">
        <v>18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5931</v>
      </c>
      <c r="O3771" s="8">
        <f>E3771/D3771*100</f>
        <v>100</v>
      </c>
      <c r="P3771" s="12">
        <f>E3771/L3771</f>
        <v>73.333333333333329</v>
      </c>
      <c r="Q3771" t="str">
        <f>LEFT(N3771,SEARCH("/",N3771,1)-1)</f>
        <v>theater</v>
      </c>
      <c r="R3771" t="str">
        <f>RIGHT(N3771,LEN(N3771)-SEARCH("/",N3771,1))</f>
        <v>musical</v>
      </c>
      <c r="S3771" s="15">
        <f t="shared" si="116"/>
        <v>42445.598136574074</v>
      </c>
      <c r="T3771" s="15">
        <f t="shared" si="117"/>
        <v>42475.598136574074</v>
      </c>
    </row>
    <row r="3772" spans="1:20" ht="60" x14ac:dyDescent="0.25">
      <c r="A3772">
        <v>3770</v>
      </c>
      <c r="B3772" s="3" t="s">
        <v>7627</v>
      </c>
      <c r="C3772" s="3" t="s">
        <v>7628</v>
      </c>
      <c r="D3772" s="12">
        <v>2000</v>
      </c>
      <c r="E3772" s="12">
        <v>2000</v>
      </c>
      <c r="F3772" t="s">
        <v>16</v>
      </c>
      <c r="G3772" t="s">
        <v>24</v>
      </c>
      <c r="H3772" t="s">
        <v>25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5931</v>
      </c>
      <c r="O3772" s="8">
        <f>E3772/D3772*100</f>
        <v>100</v>
      </c>
      <c r="P3772" s="12">
        <f>E3772/L3772</f>
        <v>100</v>
      </c>
      <c r="Q3772" t="str">
        <f>LEFT(N3772,SEARCH("/",N3772,1)-1)</f>
        <v>theater</v>
      </c>
      <c r="R3772" t="str">
        <f>RIGHT(N3772,LEN(N3772)-SEARCH("/",N3772,1))</f>
        <v>musical</v>
      </c>
      <c r="S3772" s="15">
        <f t="shared" si="116"/>
        <v>42138.930671296301</v>
      </c>
      <c r="T3772" s="15">
        <f t="shared" si="117"/>
        <v>42168.930671296301</v>
      </c>
    </row>
    <row r="3773" spans="1:20" ht="30" x14ac:dyDescent="0.25">
      <c r="A3773">
        <v>3771</v>
      </c>
      <c r="B3773" s="3" t="s">
        <v>7629</v>
      </c>
      <c r="C3773" s="3" t="s">
        <v>7630</v>
      </c>
      <c r="D3773" s="12">
        <v>1000</v>
      </c>
      <c r="E3773" s="12">
        <v>1460</v>
      </c>
      <c r="F3773" t="s">
        <v>16</v>
      </c>
      <c r="G3773" t="s">
        <v>17</v>
      </c>
      <c r="H3773" t="s">
        <v>18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5931</v>
      </c>
      <c r="O3773" s="8">
        <f>E3773/D3773*100</f>
        <v>146</v>
      </c>
      <c r="P3773" s="12">
        <f>E3773/L3773</f>
        <v>38.421052631578945</v>
      </c>
      <c r="Q3773" t="str">
        <f>LEFT(N3773,SEARCH("/",N3773,1)-1)</f>
        <v>theater</v>
      </c>
      <c r="R3773" t="str">
        <f>RIGHT(N3773,LEN(N3773)-SEARCH("/",N3773,1))</f>
        <v>musical</v>
      </c>
      <c r="S3773" s="15">
        <f t="shared" si="116"/>
        <v>42493.857083333336</v>
      </c>
      <c r="T3773" s="15">
        <f t="shared" si="117"/>
        <v>42508</v>
      </c>
    </row>
    <row r="3774" spans="1:20" ht="45" x14ac:dyDescent="0.25">
      <c r="A3774">
        <v>3772</v>
      </c>
      <c r="B3774" s="3" t="s">
        <v>7631</v>
      </c>
      <c r="C3774" s="3" t="s">
        <v>7632</v>
      </c>
      <c r="D3774" s="12">
        <v>5000</v>
      </c>
      <c r="E3774" s="12">
        <v>5510</v>
      </c>
      <c r="F3774" t="s">
        <v>16</v>
      </c>
      <c r="G3774" t="s">
        <v>17</v>
      </c>
      <c r="H3774" t="s">
        <v>18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5931</v>
      </c>
      <c r="O3774" s="8">
        <f>E3774/D3774*100</f>
        <v>110.2</v>
      </c>
      <c r="P3774" s="12">
        <f>E3774/L3774</f>
        <v>166.96969696969697</v>
      </c>
      <c r="Q3774" t="str">
        <f>LEFT(N3774,SEARCH("/",N3774,1)-1)</f>
        <v>theater</v>
      </c>
      <c r="R3774" t="str">
        <f>RIGHT(N3774,LEN(N3774)-SEARCH("/",N3774,1))</f>
        <v>musical</v>
      </c>
      <c r="S3774" s="15">
        <f t="shared" si="116"/>
        <v>42682.616967592592</v>
      </c>
      <c r="T3774" s="15">
        <f t="shared" si="117"/>
        <v>42703.25</v>
      </c>
    </row>
    <row r="3775" spans="1:20" ht="30" x14ac:dyDescent="0.25">
      <c r="A3775">
        <v>3773</v>
      </c>
      <c r="B3775" s="3" t="s">
        <v>7633</v>
      </c>
      <c r="C3775" s="3" t="s">
        <v>7634</v>
      </c>
      <c r="D3775" s="12">
        <v>5000</v>
      </c>
      <c r="E3775" s="12">
        <v>5410</v>
      </c>
      <c r="F3775" t="s">
        <v>16</v>
      </c>
      <c r="G3775" t="s">
        <v>17</v>
      </c>
      <c r="H3775" t="s">
        <v>18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5931</v>
      </c>
      <c r="O3775" s="8">
        <f>E3775/D3775*100</f>
        <v>108.2</v>
      </c>
      <c r="P3775" s="12">
        <f>E3775/L3775</f>
        <v>94.912280701754383</v>
      </c>
      <c r="Q3775" t="str">
        <f>LEFT(N3775,SEARCH("/",N3775,1)-1)</f>
        <v>theater</v>
      </c>
      <c r="R3775" t="str">
        <f>RIGHT(N3775,LEN(N3775)-SEARCH("/",N3775,1))</f>
        <v>musical</v>
      </c>
      <c r="S3775" s="15">
        <f t="shared" si="116"/>
        <v>42656.005173611105</v>
      </c>
      <c r="T3775" s="15">
        <f t="shared" si="117"/>
        <v>42689.088888888888</v>
      </c>
    </row>
    <row r="3776" spans="1:20" ht="60" x14ac:dyDescent="0.25">
      <c r="A3776">
        <v>3774</v>
      </c>
      <c r="B3776" s="3" t="s">
        <v>7635</v>
      </c>
      <c r="C3776" s="3" t="s">
        <v>7636</v>
      </c>
      <c r="D3776" s="12">
        <v>2500</v>
      </c>
      <c r="E3776" s="12">
        <v>2500</v>
      </c>
      <c r="F3776" t="s">
        <v>16</v>
      </c>
      <c r="G3776" t="s">
        <v>159</v>
      </c>
      <c r="H3776" t="s">
        <v>160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5931</v>
      </c>
      <c r="O3776" s="8">
        <f>E3776/D3776*100</f>
        <v>100</v>
      </c>
      <c r="P3776" s="12">
        <f>E3776/L3776</f>
        <v>100</v>
      </c>
      <c r="Q3776" t="str">
        <f>LEFT(N3776,SEARCH("/",N3776,1)-1)</f>
        <v>theater</v>
      </c>
      <c r="R3776" t="str">
        <f>RIGHT(N3776,LEN(N3776)-SEARCH("/",N3776,1))</f>
        <v>musical</v>
      </c>
      <c r="S3776" s="15">
        <f t="shared" si="116"/>
        <v>42087.792303240742</v>
      </c>
      <c r="T3776" s="15">
        <f t="shared" si="117"/>
        <v>42103.792303240742</v>
      </c>
    </row>
    <row r="3777" spans="1:20" ht="45" x14ac:dyDescent="0.25">
      <c r="A3777">
        <v>3775</v>
      </c>
      <c r="B3777" s="3" t="s">
        <v>7637</v>
      </c>
      <c r="C3777" s="3" t="s">
        <v>7638</v>
      </c>
      <c r="D3777" s="12">
        <v>2000</v>
      </c>
      <c r="E3777" s="12">
        <v>2005</v>
      </c>
      <c r="F3777" t="s">
        <v>16</v>
      </c>
      <c r="G3777" t="s">
        <v>17</v>
      </c>
      <c r="H3777" t="s">
        <v>18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5931</v>
      </c>
      <c r="O3777" s="8">
        <f>E3777/D3777*100</f>
        <v>100.25</v>
      </c>
      <c r="P3777" s="12">
        <f>E3777/L3777</f>
        <v>143.21428571428572</v>
      </c>
      <c r="Q3777" t="str">
        <f>LEFT(N3777,SEARCH("/",N3777,1)-1)</f>
        <v>theater</v>
      </c>
      <c r="R3777" t="str">
        <f>RIGHT(N3777,LEN(N3777)-SEARCH("/",N3777,1))</f>
        <v>musical</v>
      </c>
      <c r="S3777" s="15">
        <f t="shared" si="116"/>
        <v>42075.942627314813</v>
      </c>
      <c r="T3777" s="15">
        <f t="shared" si="117"/>
        <v>42103.166666666672</v>
      </c>
    </row>
    <row r="3778" spans="1:20" ht="60" x14ac:dyDescent="0.25">
      <c r="A3778">
        <v>3776</v>
      </c>
      <c r="B3778" s="3" t="s">
        <v>7639</v>
      </c>
      <c r="C3778" s="3" t="s">
        <v>7640</v>
      </c>
      <c r="D3778" s="12">
        <v>8000</v>
      </c>
      <c r="E3778" s="12">
        <v>8537</v>
      </c>
      <c r="F3778" t="s">
        <v>16</v>
      </c>
      <c r="G3778" t="s">
        <v>17</v>
      </c>
      <c r="H3778" t="s">
        <v>18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5931</v>
      </c>
      <c r="O3778" s="8">
        <f>E3778/D3778*100</f>
        <v>106.71250000000001</v>
      </c>
      <c r="P3778" s="12">
        <f>E3778/L3778</f>
        <v>90.819148936170208</v>
      </c>
      <c r="Q3778" t="str">
        <f>LEFT(N3778,SEARCH("/",N3778,1)-1)</f>
        <v>theater</v>
      </c>
      <c r="R3778" t="str">
        <f>RIGHT(N3778,LEN(N3778)-SEARCH("/",N3778,1))</f>
        <v>musical</v>
      </c>
      <c r="S3778" s="15">
        <f t="shared" si="116"/>
        <v>41814.367800925924</v>
      </c>
      <c r="T3778" s="15">
        <f t="shared" si="117"/>
        <v>41852.041666666664</v>
      </c>
    </row>
    <row r="3779" spans="1:20" ht="45" x14ac:dyDescent="0.25">
      <c r="A3779">
        <v>3777</v>
      </c>
      <c r="B3779" s="3" t="s">
        <v>7641</v>
      </c>
      <c r="C3779" s="3" t="s">
        <v>7642</v>
      </c>
      <c r="D3779" s="12">
        <v>2000</v>
      </c>
      <c r="E3779" s="12">
        <v>2864</v>
      </c>
      <c r="F3779" t="s">
        <v>16</v>
      </c>
      <c r="G3779" t="s">
        <v>17</v>
      </c>
      <c r="H3779" t="s">
        <v>18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5931</v>
      </c>
      <c r="O3779" s="8">
        <f>E3779/D3779*100</f>
        <v>143.19999999999999</v>
      </c>
      <c r="P3779" s="12">
        <f>E3779/L3779</f>
        <v>48.542372881355931</v>
      </c>
      <c r="Q3779" t="str">
        <f>LEFT(N3779,SEARCH("/",N3779,1)-1)</f>
        <v>theater</v>
      </c>
      <c r="R3779" t="str">
        <f>RIGHT(N3779,LEN(N3779)-SEARCH("/",N3779,1))</f>
        <v>musical</v>
      </c>
      <c r="S3779" s="15">
        <f t="shared" ref="S3779:S3842" si="118">(((J3779/60)/60)/24)+DATE(1970,1,1)</f>
        <v>41887.111354166671</v>
      </c>
      <c r="T3779" s="15">
        <f t="shared" ref="T3779:T3842" si="119">(((I3779/60)/60)/24)+DATE(1970,1,1)</f>
        <v>41909.166666666664</v>
      </c>
    </row>
    <row r="3780" spans="1:20" ht="30" x14ac:dyDescent="0.25">
      <c r="A3780">
        <v>3778</v>
      </c>
      <c r="B3780" s="3" t="s">
        <v>7643</v>
      </c>
      <c r="C3780" s="3" t="s">
        <v>7644</v>
      </c>
      <c r="D3780" s="12">
        <v>2400</v>
      </c>
      <c r="E3780" s="12">
        <v>2521</v>
      </c>
      <c r="F3780" t="s">
        <v>16</v>
      </c>
      <c r="G3780" t="s">
        <v>17</v>
      </c>
      <c r="H3780" t="s">
        <v>18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5931</v>
      </c>
      <c r="O3780" s="8">
        <f>E3780/D3780*100</f>
        <v>105.04166666666667</v>
      </c>
      <c r="P3780" s="12">
        <f>E3780/L3780</f>
        <v>70.027777777777771</v>
      </c>
      <c r="Q3780" t="str">
        <f>LEFT(N3780,SEARCH("/",N3780,1)-1)</f>
        <v>theater</v>
      </c>
      <c r="R3780" t="str">
        <f>RIGHT(N3780,LEN(N3780)-SEARCH("/",N3780,1))</f>
        <v>musical</v>
      </c>
      <c r="S3780" s="15">
        <f t="shared" si="118"/>
        <v>41989.819212962961</v>
      </c>
      <c r="T3780" s="15">
        <f t="shared" si="119"/>
        <v>42049.819212962961</v>
      </c>
    </row>
    <row r="3781" spans="1:20" ht="30" x14ac:dyDescent="0.25">
      <c r="A3781">
        <v>3779</v>
      </c>
      <c r="B3781" s="3" t="s">
        <v>7645</v>
      </c>
      <c r="C3781" s="3" t="s">
        <v>7646</v>
      </c>
      <c r="D3781" s="12">
        <v>15000</v>
      </c>
      <c r="E3781" s="12">
        <v>15597</v>
      </c>
      <c r="F3781" t="s">
        <v>16</v>
      </c>
      <c r="G3781" t="s">
        <v>17</v>
      </c>
      <c r="H3781" t="s">
        <v>18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5931</v>
      </c>
      <c r="O3781" s="8">
        <f>E3781/D3781*100</f>
        <v>103.98</v>
      </c>
      <c r="P3781" s="12">
        <f>E3781/L3781</f>
        <v>135.62608695652173</v>
      </c>
      <c r="Q3781" t="str">
        <f>LEFT(N3781,SEARCH("/",N3781,1)-1)</f>
        <v>theater</v>
      </c>
      <c r="R3781" t="str">
        <f>RIGHT(N3781,LEN(N3781)-SEARCH("/",N3781,1))</f>
        <v>musical</v>
      </c>
      <c r="S3781" s="15">
        <f t="shared" si="118"/>
        <v>42425.735416666663</v>
      </c>
      <c r="T3781" s="15">
        <f t="shared" si="119"/>
        <v>42455.693750000006</v>
      </c>
    </row>
    <row r="3782" spans="1:20" ht="45" x14ac:dyDescent="0.25">
      <c r="A3782">
        <v>3780</v>
      </c>
      <c r="B3782" s="3" t="s">
        <v>7647</v>
      </c>
      <c r="C3782" s="3" t="s">
        <v>7648</v>
      </c>
      <c r="D3782" s="12">
        <v>2500</v>
      </c>
      <c r="E3782" s="12">
        <v>3000</v>
      </c>
      <c r="F3782" t="s">
        <v>16</v>
      </c>
      <c r="G3782" t="s">
        <v>17</v>
      </c>
      <c r="H3782" t="s">
        <v>18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5931</v>
      </c>
      <c r="O3782" s="8">
        <f>E3782/D3782*100</f>
        <v>120</v>
      </c>
      <c r="P3782" s="12">
        <f>E3782/L3782</f>
        <v>100</v>
      </c>
      <c r="Q3782" t="str">
        <f>LEFT(N3782,SEARCH("/",N3782,1)-1)</f>
        <v>theater</v>
      </c>
      <c r="R3782" t="str">
        <f>RIGHT(N3782,LEN(N3782)-SEARCH("/",N3782,1))</f>
        <v>musical</v>
      </c>
      <c r="S3782" s="15">
        <f t="shared" si="118"/>
        <v>42166.219733796301</v>
      </c>
      <c r="T3782" s="15">
        <f t="shared" si="119"/>
        <v>42198.837499999994</v>
      </c>
    </row>
    <row r="3783" spans="1:20" ht="60" x14ac:dyDescent="0.25">
      <c r="A3783">
        <v>3781</v>
      </c>
      <c r="B3783" s="3" t="s">
        <v>7649</v>
      </c>
      <c r="C3783" s="3" t="s">
        <v>7650</v>
      </c>
      <c r="D3783" s="12">
        <v>4500</v>
      </c>
      <c r="E3783" s="12">
        <v>4935</v>
      </c>
      <c r="F3783" t="s">
        <v>16</v>
      </c>
      <c r="G3783" t="s">
        <v>17</v>
      </c>
      <c r="H3783" t="s">
        <v>18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5931</v>
      </c>
      <c r="O3783" s="8">
        <f>E3783/D3783*100</f>
        <v>109.66666666666667</v>
      </c>
      <c r="P3783" s="12">
        <f>E3783/L3783</f>
        <v>94.90384615384616</v>
      </c>
      <c r="Q3783" t="str">
        <f>LEFT(N3783,SEARCH("/",N3783,1)-1)</f>
        <v>theater</v>
      </c>
      <c r="R3783" t="str">
        <f>RIGHT(N3783,LEN(N3783)-SEARCH("/",N3783,1))</f>
        <v>musical</v>
      </c>
      <c r="S3783" s="15">
        <f t="shared" si="118"/>
        <v>41865.882928240739</v>
      </c>
      <c r="T3783" s="15">
        <f t="shared" si="119"/>
        <v>41890.882928240739</v>
      </c>
    </row>
    <row r="3784" spans="1:20" ht="60" x14ac:dyDescent="0.25">
      <c r="A3784">
        <v>3782</v>
      </c>
      <c r="B3784" s="3" t="s">
        <v>7651</v>
      </c>
      <c r="C3784" s="3" t="s">
        <v>7652</v>
      </c>
      <c r="D3784" s="12">
        <v>2000</v>
      </c>
      <c r="E3784" s="12">
        <v>2035</v>
      </c>
      <c r="F3784" t="s">
        <v>16</v>
      </c>
      <c r="G3784" t="s">
        <v>24</v>
      </c>
      <c r="H3784" t="s">
        <v>25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5931</v>
      </c>
      <c r="O3784" s="8">
        <f>E3784/D3784*100</f>
        <v>101.75</v>
      </c>
      <c r="P3784" s="12">
        <f>E3784/L3784</f>
        <v>75.370370370370367</v>
      </c>
      <c r="Q3784" t="str">
        <f>LEFT(N3784,SEARCH("/",N3784,1)-1)</f>
        <v>theater</v>
      </c>
      <c r="R3784" t="str">
        <f>RIGHT(N3784,LEN(N3784)-SEARCH("/",N3784,1))</f>
        <v>musical</v>
      </c>
      <c r="S3784" s="15">
        <f t="shared" si="118"/>
        <v>42546.862233796302</v>
      </c>
      <c r="T3784" s="15">
        <f t="shared" si="119"/>
        <v>42575.958333333328</v>
      </c>
    </row>
    <row r="3785" spans="1:20" ht="45" x14ac:dyDescent="0.25">
      <c r="A3785">
        <v>3783</v>
      </c>
      <c r="B3785" s="3" t="s">
        <v>7653</v>
      </c>
      <c r="C3785" s="3" t="s">
        <v>7654</v>
      </c>
      <c r="D3785" s="12">
        <v>1200</v>
      </c>
      <c r="E3785" s="12">
        <v>1547</v>
      </c>
      <c r="F3785" t="s">
        <v>16</v>
      </c>
      <c r="G3785" t="s">
        <v>17</v>
      </c>
      <c r="H3785" t="s">
        <v>18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5931</v>
      </c>
      <c r="O3785" s="8">
        <f>E3785/D3785*100</f>
        <v>128.91666666666666</v>
      </c>
      <c r="P3785" s="12">
        <f>E3785/L3785</f>
        <v>64.458333333333329</v>
      </c>
      <c r="Q3785" t="str">
        <f>LEFT(N3785,SEARCH("/",N3785,1)-1)</f>
        <v>theater</v>
      </c>
      <c r="R3785" t="str">
        <f>RIGHT(N3785,LEN(N3785)-SEARCH("/",N3785,1))</f>
        <v>musical</v>
      </c>
      <c r="S3785" s="15">
        <f t="shared" si="118"/>
        <v>42420.140277777777</v>
      </c>
      <c r="T3785" s="15">
        <f t="shared" si="119"/>
        <v>42444.666666666672</v>
      </c>
    </row>
    <row r="3786" spans="1:20" ht="60" x14ac:dyDescent="0.25">
      <c r="A3786">
        <v>3784</v>
      </c>
      <c r="B3786" s="3" t="s">
        <v>7655</v>
      </c>
      <c r="C3786" s="3" t="s">
        <v>7656</v>
      </c>
      <c r="D3786" s="12">
        <v>1000</v>
      </c>
      <c r="E3786" s="12">
        <v>1150</v>
      </c>
      <c r="F3786" t="s">
        <v>16</v>
      </c>
      <c r="G3786" t="s">
        <v>159</v>
      </c>
      <c r="H3786" t="s">
        <v>160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5931</v>
      </c>
      <c r="O3786" s="8">
        <f>E3786/D3786*100</f>
        <v>114.99999999999999</v>
      </c>
      <c r="P3786" s="12">
        <f>E3786/L3786</f>
        <v>115</v>
      </c>
      <c r="Q3786" t="str">
        <f>LEFT(N3786,SEARCH("/",N3786,1)-1)</f>
        <v>theater</v>
      </c>
      <c r="R3786" t="str">
        <f>RIGHT(N3786,LEN(N3786)-SEARCH("/",N3786,1))</f>
        <v>musical</v>
      </c>
      <c r="S3786" s="15">
        <f t="shared" si="118"/>
        <v>42531.980694444443</v>
      </c>
      <c r="T3786" s="15">
        <f t="shared" si="119"/>
        <v>42561.980694444443</v>
      </c>
    </row>
    <row r="3787" spans="1:20" ht="60" x14ac:dyDescent="0.25">
      <c r="A3787">
        <v>3785</v>
      </c>
      <c r="B3787" s="3" t="s">
        <v>7657</v>
      </c>
      <c r="C3787" s="3" t="s">
        <v>7658</v>
      </c>
      <c r="D3787" s="12">
        <v>2000</v>
      </c>
      <c r="E3787" s="12">
        <v>3015</v>
      </c>
      <c r="F3787" t="s">
        <v>16</v>
      </c>
      <c r="G3787" t="s">
        <v>24</v>
      </c>
      <c r="H3787" t="s">
        <v>25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5931</v>
      </c>
      <c r="O3787" s="8">
        <f>E3787/D3787*100</f>
        <v>150.75</v>
      </c>
      <c r="P3787" s="12">
        <f>E3787/L3787</f>
        <v>100.5</v>
      </c>
      <c r="Q3787" t="str">
        <f>LEFT(N3787,SEARCH("/",N3787,1)-1)</f>
        <v>theater</v>
      </c>
      <c r="R3787" t="str">
        <f>RIGHT(N3787,LEN(N3787)-SEARCH("/",N3787,1))</f>
        <v>musical</v>
      </c>
      <c r="S3787" s="15">
        <f t="shared" si="118"/>
        <v>42548.63853009259</v>
      </c>
      <c r="T3787" s="15">
        <f t="shared" si="119"/>
        <v>42584.418749999997</v>
      </c>
    </row>
    <row r="3788" spans="1:20" ht="45" x14ac:dyDescent="0.25">
      <c r="A3788">
        <v>3786</v>
      </c>
      <c r="B3788" s="3" t="s">
        <v>7659</v>
      </c>
      <c r="C3788" s="3" t="s">
        <v>7660</v>
      </c>
      <c r="D3788" s="12">
        <v>6000</v>
      </c>
      <c r="E3788" s="12">
        <v>6658</v>
      </c>
      <c r="F3788" t="s">
        <v>16</v>
      </c>
      <c r="G3788" t="s">
        <v>17</v>
      </c>
      <c r="H3788" t="s">
        <v>18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5931</v>
      </c>
      <c r="O3788" s="8">
        <f>E3788/D3788*100</f>
        <v>110.96666666666665</v>
      </c>
      <c r="P3788" s="12">
        <f>E3788/L3788</f>
        <v>93.774647887323937</v>
      </c>
      <c r="Q3788" t="str">
        <f>LEFT(N3788,SEARCH("/",N3788,1)-1)</f>
        <v>theater</v>
      </c>
      <c r="R3788" t="str">
        <f>RIGHT(N3788,LEN(N3788)-SEARCH("/",N3788,1))</f>
        <v>musical</v>
      </c>
      <c r="S3788" s="15">
        <f t="shared" si="118"/>
        <v>42487.037905092591</v>
      </c>
      <c r="T3788" s="15">
        <f t="shared" si="119"/>
        <v>42517.037905092591</v>
      </c>
    </row>
    <row r="3789" spans="1:20" ht="45" x14ac:dyDescent="0.25">
      <c r="A3789">
        <v>3787</v>
      </c>
      <c r="B3789" s="3" t="s">
        <v>7661</v>
      </c>
      <c r="C3789" s="3" t="s">
        <v>7662</v>
      </c>
      <c r="D3789" s="12">
        <v>350</v>
      </c>
      <c r="E3789" s="12">
        <v>351</v>
      </c>
      <c r="F3789" t="s">
        <v>16</v>
      </c>
      <c r="G3789" t="s">
        <v>17</v>
      </c>
      <c r="H3789" t="s">
        <v>18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5931</v>
      </c>
      <c r="O3789" s="8">
        <f>E3789/D3789*100</f>
        <v>100.28571428571429</v>
      </c>
      <c r="P3789" s="12">
        <f>E3789/L3789</f>
        <v>35.1</v>
      </c>
      <c r="Q3789" t="str">
        <f>LEFT(N3789,SEARCH("/",N3789,1)-1)</f>
        <v>theater</v>
      </c>
      <c r="R3789" t="str">
        <f>RIGHT(N3789,LEN(N3789)-SEARCH("/",N3789,1))</f>
        <v>musical</v>
      </c>
      <c r="S3789" s="15">
        <f t="shared" si="118"/>
        <v>42167.534791666665</v>
      </c>
      <c r="T3789" s="15">
        <f t="shared" si="119"/>
        <v>42196.165972222225</v>
      </c>
    </row>
    <row r="3790" spans="1:20" ht="75" x14ac:dyDescent="0.25">
      <c r="A3790">
        <v>3788</v>
      </c>
      <c r="B3790" s="3" t="s">
        <v>7663</v>
      </c>
      <c r="C3790" s="3" t="s">
        <v>7664</v>
      </c>
      <c r="D3790" s="12">
        <v>75000</v>
      </c>
      <c r="E3790" s="12">
        <v>500</v>
      </c>
      <c r="F3790" t="s">
        <v>357</v>
      </c>
      <c r="G3790" t="s">
        <v>17</v>
      </c>
      <c r="H3790" t="s">
        <v>18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5931</v>
      </c>
      <c r="O3790" s="8">
        <f>E3790/D3790*100</f>
        <v>0.66666666666666674</v>
      </c>
      <c r="P3790" s="12">
        <f>E3790/L3790</f>
        <v>500</v>
      </c>
      <c r="Q3790" t="str">
        <f>LEFT(N3790,SEARCH("/",N3790,1)-1)</f>
        <v>theater</v>
      </c>
      <c r="R3790" t="str">
        <f>RIGHT(N3790,LEN(N3790)-SEARCH("/",N3790,1))</f>
        <v>musical</v>
      </c>
      <c r="S3790" s="15">
        <f t="shared" si="118"/>
        <v>42333.695821759262</v>
      </c>
      <c r="T3790" s="15">
        <f t="shared" si="119"/>
        <v>42361.679166666669</v>
      </c>
    </row>
    <row r="3791" spans="1:20" ht="45" x14ac:dyDescent="0.25">
      <c r="A3791">
        <v>3789</v>
      </c>
      <c r="B3791" s="3" t="s">
        <v>7665</v>
      </c>
      <c r="C3791" s="3" t="s">
        <v>7666</v>
      </c>
      <c r="D3791" s="12">
        <v>3550</v>
      </c>
      <c r="E3791" s="12">
        <v>116</v>
      </c>
      <c r="F3791" t="s">
        <v>357</v>
      </c>
      <c r="G3791" t="s">
        <v>24</v>
      </c>
      <c r="H3791" t="s">
        <v>25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5931</v>
      </c>
      <c r="O3791" s="8">
        <f>E3791/D3791*100</f>
        <v>3.267605633802817</v>
      </c>
      <c r="P3791" s="12">
        <f>E3791/L3791</f>
        <v>29</v>
      </c>
      <c r="Q3791" t="str">
        <f>LEFT(N3791,SEARCH("/",N3791,1)-1)</f>
        <v>theater</v>
      </c>
      <c r="R3791" t="str">
        <f>RIGHT(N3791,LEN(N3791)-SEARCH("/",N3791,1))</f>
        <v>musical</v>
      </c>
      <c r="S3791" s="15">
        <f t="shared" si="118"/>
        <v>42138.798819444448</v>
      </c>
      <c r="T3791" s="15">
        <f t="shared" si="119"/>
        <v>42170.798819444448</v>
      </c>
    </row>
    <row r="3792" spans="1:20" ht="60" x14ac:dyDescent="0.25">
      <c r="A3792">
        <v>3790</v>
      </c>
      <c r="B3792" s="3" t="s">
        <v>7667</v>
      </c>
      <c r="C3792" s="3" t="s">
        <v>7668</v>
      </c>
      <c r="D3792" s="12">
        <v>15000</v>
      </c>
      <c r="E3792" s="12">
        <v>0</v>
      </c>
      <c r="F3792" t="s">
        <v>357</v>
      </c>
      <c r="G3792" t="s">
        <v>17</v>
      </c>
      <c r="H3792" t="s">
        <v>18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5931</v>
      </c>
      <c r="O3792" s="8">
        <f>E3792/D3792*100</f>
        <v>0</v>
      </c>
      <c r="P3792" s="12" t="e">
        <f>E3792/L3792</f>
        <v>#DIV/0!</v>
      </c>
      <c r="Q3792" t="str">
        <f>LEFT(N3792,SEARCH("/",N3792,1)-1)</f>
        <v>theater</v>
      </c>
      <c r="R3792" t="str">
        <f>RIGHT(N3792,LEN(N3792)-SEARCH("/",N3792,1))</f>
        <v>musical</v>
      </c>
      <c r="S3792" s="15">
        <f t="shared" si="118"/>
        <v>42666.666932870372</v>
      </c>
      <c r="T3792" s="15">
        <f t="shared" si="119"/>
        <v>42696.708599537036</v>
      </c>
    </row>
    <row r="3793" spans="1:20" ht="30" x14ac:dyDescent="0.25">
      <c r="A3793">
        <v>3791</v>
      </c>
      <c r="B3793" s="3" t="s">
        <v>7669</v>
      </c>
      <c r="C3793" s="3" t="s">
        <v>7670</v>
      </c>
      <c r="D3793" s="12">
        <v>1500</v>
      </c>
      <c r="E3793" s="12">
        <v>0</v>
      </c>
      <c r="F3793" t="s">
        <v>357</v>
      </c>
      <c r="G3793" t="s">
        <v>17</v>
      </c>
      <c r="H3793" t="s">
        <v>18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5931</v>
      </c>
      <c r="O3793" s="8">
        <f>E3793/D3793*100</f>
        <v>0</v>
      </c>
      <c r="P3793" s="12" t="e">
        <f>E3793/L3793</f>
        <v>#DIV/0!</v>
      </c>
      <c r="Q3793" t="str">
        <f>LEFT(N3793,SEARCH("/",N3793,1)-1)</f>
        <v>theater</v>
      </c>
      <c r="R3793" t="str">
        <f>RIGHT(N3793,LEN(N3793)-SEARCH("/",N3793,1))</f>
        <v>musical</v>
      </c>
      <c r="S3793" s="15">
        <f t="shared" si="118"/>
        <v>41766.692037037035</v>
      </c>
      <c r="T3793" s="15">
        <f t="shared" si="119"/>
        <v>41826.692037037035</v>
      </c>
    </row>
    <row r="3794" spans="1:20" ht="30" x14ac:dyDescent="0.25">
      <c r="A3794">
        <v>3792</v>
      </c>
      <c r="B3794" s="3" t="s">
        <v>7671</v>
      </c>
      <c r="C3794" s="3" t="s">
        <v>7672</v>
      </c>
      <c r="D3794" s="12">
        <v>12500</v>
      </c>
      <c r="E3794" s="12">
        <v>35</v>
      </c>
      <c r="F3794" t="s">
        <v>357</v>
      </c>
      <c r="G3794" t="s">
        <v>17</v>
      </c>
      <c r="H3794" t="s">
        <v>18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5931</v>
      </c>
      <c r="O3794" s="8">
        <f>E3794/D3794*100</f>
        <v>0.27999999999999997</v>
      </c>
      <c r="P3794" s="12">
        <f>E3794/L3794</f>
        <v>17.5</v>
      </c>
      <c r="Q3794" t="str">
        <f>LEFT(N3794,SEARCH("/",N3794,1)-1)</f>
        <v>theater</v>
      </c>
      <c r="R3794" t="str">
        <f>RIGHT(N3794,LEN(N3794)-SEARCH("/",N3794,1))</f>
        <v>musical</v>
      </c>
      <c r="S3794" s="15">
        <f t="shared" si="118"/>
        <v>42170.447013888886</v>
      </c>
      <c r="T3794" s="15">
        <f t="shared" si="119"/>
        <v>42200.447013888886</v>
      </c>
    </row>
    <row r="3795" spans="1:20" ht="60" x14ac:dyDescent="0.25">
      <c r="A3795">
        <v>3793</v>
      </c>
      <c r="B3795" s="3" t="s">
        <v>7673</v>
      </c>
      <c r="C3795" s="3" t="s">
        <v>7674</v>
      </c>
      <c r="D3795" s="12">
        <v>7000</v>
      </c>
      <c r="E3795" s="12">
        <v>4176</v>
      </c>
      <c r="F3795" t="s">
        <v>357</v>
      </c>
      <c r="G3795" t="s">
        <v>17</v>
      </c>
      <c r="H3795" t="s">
        <v>18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5931</v>
      </c>
      <c r="O3795" s="8">
        <f>E3795/D3795*100</f>
        <v>59.657142857142851</v>
      </c>
      <c r="P3795" s="12">
        <f>E3795/L3795</f>
        <v>174</v>
      </c>
      <c r="Q3795" t="str">
        <f>LEFT(N3795,SEARCH("/",N3795,1)-1)</f>
        <v>theater</v>
      </c>
      <c r="R3795" t="str">
        <f>RIGHT(N3795,LEN(N3795)-SEARCH("/",N3795,1))</f>
        <v>musical</v>
      </c>
      <c r="S3795" s="15">
        <f t="shared" si="118"/>
        <v>41968.938993055555</v>
      </c>
      <c r="T3795" s="15">
        <f t="shared" si="119"/>
        <v>41989.938993055555</v>
      </c>
    </row>
    <row r="3796" spans="1:20" ht="60" x14ac:dyDescent="0.25">
      <c r="A3796">
        <v>3794</v>
      </c>
      <c r="B3796" s="3" t="s">
        <v>7675</v>
      </c>
      <c r="C3796" s="3" t="s">
        <v>7676</v>
      </c>
      <c r="D3796" s="12">
        <v>5000</v>
      </c>
      <c r="E3796" s="12">
        <v>50</v>
      </c>
      <c r="F3796" t="s">
        <v>357</v>
      </c>
      <c r="G3796" t="s">
        <v>24</v>
      </c>
      <c r="H3796" t="s">
        <v>25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5931</v>
      </c>
      <c r="O3796" s="8">
        <f>E3796/D3796*100</f>
        <v>1</v>
      </c>
      <c r="P3796" s="12">
        <f>E3796/L3796</f>
        <v>50</v>
      </c>
      <c r="Q3796" t="str">
        <f>LEFT(N3796,SEARCH("/",N3796,1)-1)</f>
        <v>theater</v>
      </c>
      <c r="R3796" t="str">
        <f>RIGHT(N3796,LEN(N3796)-SEARCH("/",N3796,1))</f>
        <v>musical</v>
      </c>
      <c r="S3796" s="15">
        <f t="shared" si="118"/>
        <v>42132.58048611111</v>
      </c>
      <c r="T3796" s="15">
        <f t="shared" si="119"/>
        <v>42162.58048611111</v>
      </c>
    </row>
    <row r="3797" spans="1:20" ht="45" x14ac:dyDescent="0.25">
      <c r="A3797">
        <v>3795</v>
      </c>
      <c r="B3797" s="3" t="s">
        <v>7677</v>
      </c>
      <c r="C3797" s="3" t="s">
        <v>7678</v>
      </c>
      <c r="D3797" s="12">
        <v>600</v>
      </c>
      <c r="E3797" s="12">
        <v>10</v>
      </c>
      <c r="F3797" t="s">
        <v>357</v>
      </c>
      <c r="G3797" t="s">
        <v>24</v>
      </c>
      <c r="H3797" t="s">
        <v>25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5931</v>
      </c>
      <c r="O3797" s="8">
        <f>E3797/D3797*100</f>
        <v>1.6666666666666667</v>
      </c>
      <c r="P3797" s="12">
        <f>E3797/L3797</f>
        <v>5</v>
      </c>
      <c r="Q3797" t="str">
        <f>LEFT(N3797,SEARCH("/",N3797,1)-1)</f>
        <v>theater</v>
      </c>
      <c r="R3797" t="str">
        <f>RIGHT(N3797,LEN(N3797)-SEARCH("/",N3797,1))</f>
        <v>musical</v>
      </c>
      <c r="S3797" s="15">
        <f t="shared" si="118"/>
        <v>42201.436226851853</v>
      </c>
      <c r="T3797" s="15">
        <f t="shared" si="119"/>
        <v>42244.9375</v>
      </c>
    </row>
    <row r="3798" spans="1:20" ht="60" x14ac:dyDescent="0.25">
      <c r="A3798">
        <v>3796</v>
      </c>
      <c r="B3798" s="3" t="s">
        <v>7679</v>
      </c>
      <c r="C3798" s="3" t="s">
        <v>7680</v>
      </c>
      <c r="D3798" s="12">
        <v>22500</v>
      </c>
      <c r="E3798" s="12">
        <v>1</v>
      </c>
      <c r="F3798" t="s">
        <v>357</v>
      </c>
      <c r="G3798" t="s">
        <v>17</v>
      </c>
      <c r="H3798" t="s">
        <v>18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5931</v>
      </c>
      <c r="O3798" s="8">
        <f>E3798/D3798*100</f>
        <v>4.4444444444444444E-3</v>
      </c>
      <c r="P3798" s="12">
        <f>E3798/L3798</f>
        <v>1</v>
      </c>
      <c r="Q3798" t="str">
        <f>LEFT(N3798,SEARCH("/",N3798,1)-1)</f>
        <v>theater</v>
      </c>
      <c r="R3798" t="str">
        <f>RIGHT(N3798,LEN(N3798)-SEARCH("/",N3798,1))</f>
        <v>musical</v>
      </c>
      <c r="S3798" s="15">
        <f t="shared" si="118"/>
        <v>42689.029583333337</v>
      </c>
      <c r="T3798" s="15">
        <f t="shared" si="119"/>
        <v>42749.029583333337</v>
      </c>
    </row>
    <row r="3799" spans="1:20" ht="60" x14ac:dyDescent="0.25">
      <c r="A3799">
        <v>3797</v>
      </c>
      <c r="B3799" s="3" t="s">
        <v>7681</v>
      </c>
      <c r="C3799" s="3" t="s">
        <v>7682</v>
      </c>
      <c r="D3799" s="12">
        <v>6000</v>
      </c>
      <c r="E3799" s="12">
        <v>5380</v>
      </c>
      <c r="F3799" t="s">
        <v>357</v>
      </c>
      <c r="G3799" t="s">
        <v>17</v>
      </c>
      <c r="H3799" t="s">
        <v>18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5931</v>
      </c>
      <c r="O3799" s="8">
        <f>E3799/D3799*100</f>
        <v>89.666666666666657</v>
      </c>
      <c r="P3799" s="12">
        <f>E3799/L3799</f>
        <v>145.40540540540542</v>
      </c>
      <c r="Q3799" t="str">
        <f>LEFT(N3799,SEARCH("/",N3799,1)-1)</f>
        <v>theater</v>
      </c>
      <c r="R3799" t="str">
        <f>RIGHT(N3799,LEN(N3799)-SEARCH("/",N3799,1))</f>
        <v>musical</v>
      </c>
      <c r="S3799" s="15">
        <f t="shared" si="118"/>
        <v>42084.881539351853</v>
      </c>
      <c r="T3799" s="15">
        <f t="shared" si="119"/>
        <v>42114.881539351853</v>
      </c>
    </row>
    <row r="3800" spans="1:20" ht="60" x14ac:dyDescent="0.25">
      <c r="A3800">
        <v>3798</v>
      </c>
      <c r="B3800" s="3" t="s">
        <v>7683</v>
      </c>
      <c r="C3800" s="3" t="s">
        <v>7684</v>
      </c>
      <c r="D3800" s="12">
        <v>70000</v>
      </c>
      <c r="E3800" s="12">
        <v>1025</v>
      </c>
      <c r="F3800" t="s">
        <v>357</v>
      </c>
      <c r="G3800" t="s">
        <v>17</v>
      </c>
      <c r="H3800" t="s">
        <v>18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5931</v>
      </c>
      <c r="O3800" s="8">
        <f>E3800/D3800*100</f>
        <v>1.4642857142857144</v>
      </c>
      <c r="P3800" s="12">
        <f>E3800/L3800</f>
        <v>205</v>
      </c>
      <c r="Q3800" t="str">
        <f>LEFT(N3800,SEARCH("/",N3800,1)-1)</f>
        <v>theater</v>
      </c>
      <c r="R3800" t="str">
        <f>RIGHT(N3800,LEN(N3800)-SEARCH("/",N3800,1))</f>
        <v>musical</v>
      </c>
      <c r="S3800" s="15">
        <f t="shared" si="118"/>
        <v>41831.722777777781</v>
      </c>
      <c r="T3800" s="15">
        <f t="shared" si="119"/>
        <v>41861.722777777781</v>
      </c>
    </row>
    <row r="3801" spans="1:20" ht="45" x14ac:dyDescent="0.25">
      <c r="A3801">
        <v>3799</v>
      </c>
      <c r="B3801" s="3" t="s">
        <v>7685</v>
      </c>
      <c r="C3801" s="3" t="s">
        <v>7686</v>
      </c>
      <c r="D3801" s="12">
        <v>10000</v>
      </c>
      <c r="E3801" s="12">
        <v>402</v>
      </c>
      <c r="F3801" t="s">
        <v>357</v>
      </c>
      <c r="G3801" t="s">
        <v>17</v>
      </c>
      <c r="H3801" t="s">
        <v>18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5931</v>
      </c>
      <c r="O3801" s="8">
        <f>E3801/D3801*100</f>
        <v>4.0199999999999996</v>
      </c>
      <c r="P3801" s="12">
        <f>E3801/L3801</f>
        <v>100.5</v>
      </c>
      <c r="Q3801" t="str">
        <f>LEFT(N3801,SEARCH("/",N3801,1)-1)</f>
        <v>theater</v>
      </c>
      <c r="R3801" t="str">
        <f>RIGHT(N3801,LEN(N3801)-SEARCH("/",N3801,1))</f>
        <v>musical</v>
      </c>
      <c r="S3801" s="15">
        <f t="shared" si="118"/>
        <v>42410.93105324074</v>
      </c>
      <c r="T3801" s="15">
        <f t="shared" si="119"/>
        <v>42440.93105324074</v>
      </c>
    </row>
    <row r="3802" spans="1:20" ht="60" x14ac:dyDescent="0.25">
      <c r="A3802">
        <v>3800</v>
      </c>
      <c r="B3802" s="3" t="s">
        <v>7687</v>
      </c>
      <c r="C3802" s="3" t="s">
        <v>7688</v>
      </c>
      <c r="D3802" s="12">
        <v>22000</v>
      </c>
      <c r="E3802" s="12">
        <v>881</v>
      </c>
      <c r="F3802" t="s">
        <v>357</v>
      </c>
      <c r="G3802" t="s">
        <v>17</v>
      </c>
      <c r="H3802" t="s">
        <v>18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5931</v>
      </c>
      <c r="O3802" s="8">
        <f>E3802/D3802*100</f>
        <v>4.004545454545454</v>
      </c>
      <c r="P3802" s="12">
        <f>E3802/L3802</f>
        <v>55.0625</v>
      </c>
      <c r="Q3802" t="str">
        <f>LEFT(N3802,SEARCH("/",N3802,1)-1)</f>
        <v>theater</v>
      </c>
      <c r="R3802" t="str">
        <f>RIGHT(N3802,LEN(N3802)-SEARCH("/",N3802,1))</f>
        <v>musical</v>
      </c>
      <c r="S3802" s="15">
        <f t="shared" si="118"/>
        <v>41982.737071759257</v>
      </c>
      <c r="T3802" s="15">
        <f t="shared" si="119"/>
        <v>42015.207638888889</v>
      </c>
    </row>
    <row r="3803" spans="1:20" ht="45" x14ac:dyDescent="0.25">
      <c r="A3803">
        <v>3801</v>
      </c>
      <c r="B3803" s="3" t="s">
        <v>7689</v>
      </c>
      <c r="C3803" s="3" t="s">
        <v>7690</v>
      </c>
      <c r="D3803" s="12">
        <v>5000</v>
      </c>
      <c r="E3803" s="12">
        <v>426</v>
      </c>
      <c r="F3803" t="s">
        <v>357</v>
      </c>
      <c r="G3803" t="s">
        <v>17</v>
      </c>
      <c r="H3803" t="s">
        <v>18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5931</v>
      </c>
      <c r="O3803" s="8">
        <f>E3803/D3803*100</f>
        <v>8.52</v>
      </c>
      <c r="P3803" s="12">
        <f>E3803/L3803</f>
        <v>47.333333333333336</v>
      </c>
      <c r="Q3803" t="str">
        <f>LEFT(N3803,SEARCH("/",N3803,1)-1)</f>
        <v>theater</v>
      </c>
      <c r="R3803" t="str">
        <f>RIGHT(N3803,LEN(N3803)-SEARCH("/",N3803,1))</f>
        <v>musical</v>
      </c>
      <c r="S3803" s="15">
        <f t="shared" si="118"/>
        <v>41975.676111111112</v>
      </c>
      <c r="T3803" s="15">
        <f t="shared" si="119"/>
        <v>42006.676111111112</v>
      </c>
    </row>
    <row r="3804" spans="1:20" ht="45" x14ac:dyDescent="0.25">
      <c r="A3804">
        <v>3802</v>
      </c>
      <c r="B3804" s="3" t="s">
        <v>7691</v>
      </c>
      <c r="C3804" s="3" t="s">
        <v>7692</v>
      </c>
      <c r="D3804" s="12">
        <v>3000</v>
      </c>
      <c r="E3804" s="12">
        <v>0</v>
      </c>
      <c r="F3804" t="s">
        <v>357</v>
      </c>
      <c r="G3804" t="s">
        <v>17</v>
      </c>
      <c r="H3804" t="s">
        <v>18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5931</v>
      </c>
      <c r="O3804" s="8">
        <f>E3804/D3804*100</f>
        <v>0</v>
      </c>
      <c r="P3804" s="12" t="e">
        <f>E3804/L3804</f>
        <v>#DIV/0!</v>
      </c>
      <c r="Q3804" t="str">
        <f>LEFT(N3804,SEARCH("/",N3804,1)-1)</f>
        <v>theater</v>
      </c>
      <c r="R3804" t="str">
        <f>RIGHT(N3804,LEN(N3804)-SEARCH("/",N3804,1))</f>
        <v>musical</v>
      </c>
      <c r="S3804" s="15">
        <f t="shared" si="118"/>
        <v>42269.126226851848</v>
      </c>
      <c r="T3804" s="15">
        <f t="shared" si="119"/>
        <v>42299.126226851848</v>
      </c>
    </row>
    <row r="3805" spans="1:20" ht="30" x14ac:dyDescent="0.25">
      <c r="A3805">
        <v>3803</v>
      </c>
      <c r="B3805" s="3" t="s">
        <v>7693</v>
      </c>
      <c r="C3805" s="3" t="s">
        <v>7694</v>
      </c>
      <c r="D3805" s="12">
        <v>12000</v>
      </c>
      <c r="E3805" s="12">
        <v>2358</v>
      </c>
      <c r="F3805" t="s">
        <v>357</v>
      </c>
      <c r="G3805" t="s">
        <v>17</v>
      </c>
      <c r="H3805" t="s">
        <v>18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5931</v>
      </c>
      <c r="O3805" s="8">
        <f>E3805/D3805*100</f>
        <v>19.650000000000002</v>
      </c>
      <c r="P3805" s="12">
        <f>E3805/L3805</f>
        <v>58.95</v>
      </c>
      <c r="Q3805" t="str">
        <f>LEFT(N3805,SEARCH("/",N3805,1)-1)</f>
        <v>theater</v>
      </c>
      <c r="R3805" t="str">
        <f>RIGHT(N3805,LEN(N3805)-SEARCH("/",N3805,1))</f>
        <v>musical</v>
      </c>
      <c r="S3805" s="15">
        <f t="shared" si="118"/>
        <v>42403.971851851849</v>
      </c>
      <c r="T3805" s="15">
        <f t="shared" si="119"/>
        <v>42433.971851851849</v>
      </c>
    </row>
    <row r="3806" spans="1:20" ht="60" x14ac:dyDescent="0.25">
      <c r="A3806">
        <v>3804</v>
      </c>
      <c r="B3806" s="3" t="s">
        <v>7695</v>
      </c>
      <c r="C3806" s="3" t="s">
        <v>7696</v>
      </c>
      <c r="D3806" s="12">
        <v>8000</v>
      </c>
      <c r="E3806" s="12">
        <v>0</v>
      </c>
      <c r="F3806" t="s">
        <v>357</v>
      </c>
      <c r="G3806" t="s">
        <v>17</v>
      </c>
      <c r="H3806" t="s">
        <v>18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5931</v>
      </c>
      <c r="O3806" s="8">
        <f>E3806/D3806*100</f>
        <v>0</v>
      </c>
      <c r="P3806" s="12" t="e">
        <f>E3806/L3806</f>
        <v>#DIV/0!</v>
      </c>
      <c r="Q3806" t="str">
        <f>LEFT(N3806,SEARCH("/",N3806,1)-1)</f>
        <v>theater</v>
      </c>
      <c r="R3806" t="str">
        <f>RIGHT(N3806,LEN(N3806)-SEARCH("/",N3806,1))</f>
        <v>musical</v>
      </c>
      <c r="S3806" s="15">
        <f t="shared" si="118"/>
        <v>42527.00953703704</v>
      </c>
      <c r="T3806" s="15">
        <f t="shared" si="119"/>
        <v>42582.291666666672</v>
      </c>
    </row>
    <row r="3807" spans="1:20" ht="45" x14ac:dyDescent="0.25">
      <c r="A3807">
        <v>3805</v>
      </c>
      <c r="B3807" s="3" t="s">
        <v>7697</v>
      </c>
      <c r="C3807" s="3" t="s">
        <v>7698</v>
      </c>
      <c r="D3807" s="12">
        <v>150000</v>
      </c>
      <c r="E3807" s="12">
        <v>3</v>
      </c>
      <c r="F3807" t="s">
        <v>357</v>
      </c>
      <c r="G3807" t="s">
        <v>17</v>
      </c>
      <c r="H3807" t="s">
        <v>18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5931</v>
      </c>
      <c r="O3807" s="8">
        <f>E3807/D3807*100</f>
        <v>2E-3</v>
      </c>
      <c r="P3807" s="12">
        <f>E3807/L3807</f>
        <v>1.5</v>
      </c>
      <c r="Q3807" t="str">
        <f>LEFT(N3807,SEARCH("/",N3807,1)-1)</f>
        <v>theater</v>
      </c>
      <c r="R3807" t="str">
        <f>RIGHT(N3807,LEN(N3807)-SEARCH("/",N3807,1))</f>
        <v>musical</v>
      </c>
      <c r="S3807" s="15">
        <f t="shared" si="118"/>
        <v>41849.887037037035</v>
      </c>
      <c r="T3807" s="15">
        <f t="shared" si="119"/>
        <v>41909.887037037035</v>
      </c>
    </row>
    <row r="3808" spans="1:20" ht="60" x14ac:dyDescent="0.25">
      <c r="A3808">
        <v>3806</v>
      </c>
      <c r="B3808" s="3" t="s">
        <v>7699</v>
      </c>
      <c r="C3808" s="3" t="s">
        <v>7700</v>
      </c>
      <c r="D3808" s="12">
        <v>7500</v>
      </c>
      <c r="E3808" s="12">
        <v>5</v>
      </c>
      <c r="F3808" t="s">
        <v>357</v>
      </c>
      <c r="G3808" t="s">
        <v>50</v>
      </c>
      <c r="H3808" t="s">
        <v>51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5931</v>
      </c>
      <c r="O3808" s="8">
        <f>E3808/D3808*100</f>
        <v>6.6666666666666666E-2</v>
      </c>
      <c r="P3808" s="12">
        <f>E3808/L3808</f>
        <v>5</v>
      </c>
      <c r="Q3808" t="str">
        <f>LEFT(N3808,SEARCH("/",N3808,1)-1)</f>
        <v>theater</v>
      </c>
      <c r="R3808" t="str">
        <f>RIGHT(N3808,LEN(N3808)-SEARCH("/",N3808,1))</f>
        <v>musical</v>
      </c>
      <c r="S3808" s="15">
        <f t="shared" si="118"/>
        <v>41799.259039351848</v>
      </c>
      <c r="T3808" s="15">
        <f t="shared" si="119"/>
        <v>41819.259039351848</v>
      </c>
    </row>
    <row r="3809" spans="1:20" ht="60" x14ac:dyDescent="0.25">
      <c r="A3809">
        <v>3807</v>
      </c>
      <c r="B3809" s="3" t="s">
        <v>7701</v>
      </c>
      <c r="C3809" s="3" t="s">
        <v>7702</v>
      </c>
      <c r="D3809" s="12">
        <v>1500</v>
      </c>
      <c r="E3809" s="12">
        <v>455</v>
      </c>
      <c r="F3809" t="s">
        <v>357</v>
      </c>
      <c r="G3809" t="s">
        <v>17</v>
      </c>
      <c r="H3809" t="s">
        <v>18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5931</v>
      </c>
      <c r="O3809" s="8">
        <f>E3809/D3809*100</f>
        <v>30.333333333333336</v>
      </c>
      <c r="P3809" s="12">
        <f>E3809/L3809</f>
        <v>50.555555555555557</v>
      </c>
      <c r="Q3809" t="str">
        <f>LEFT(N3809,SEARCH("/",N3809,1)-1)</f>
        <v>theater</v>
      </c>
      <c r="R3809" t="str">
        <f>RIGHT(N3809,LEN(N3809)-SEARCH("/",N3809,1))</f>
        <v>musical</v>
      </c>
      <c r="S3809" s="15">
        <f t="shared" si="118"/>
        <v>42090.909016203703</v>
      </c>
      <c r="T3809" s="15">
        <f t="shared" si="119"/>
        <v>42097.909016203703</v>
      </c>
    </row>
    <row r="3810" spans="1:20" ht="45" x14ac:dyDescent="0.25">
      <c r="A3810">
        <v>3808</v>
      </c>
      <c r="B3810" s="3" t="s">
        <v>7703</v>
      </c>
      <c r="C3810" s="3" t="s">
        <v>7704</v>
      </c>
      <c r="D3810" s="12">
        <v>1000</v>
      </c>
      <c r="E3810" s="12">
        <v>1000</v>
      </c>
      <c r="F3810" t="s">
        <v>16</v>
      </c>
      <c r="G3810" t="s">
        <v>24</v>
      </c>
      <c r="H3810" t="s">
        <v>25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1086</v>
      </c>
      <c r="O3810" s="8">
        <f>E3810/D3810*100</f>
        <v>100</v>
      </c>
      <c r="P3810" s="12">
        <f>E3810/L3810</f>
        <v>41.666666666666664</v>
      </c>
      <c r="Q3810" t="str">
        <f>LEFT(N3810,SEARCH("/",N3810,1)-1)</f>
        <v>theater</v>
      </c>
      <c r="R3810" t="str">
        <f>RIGHT(N3810,LEN(N3810)-SEARCH("/",N3810,1))</f>
        <v>plays</v>
      </c>
      <c r="S3810" s="15">
        <f t="shared" si="118"/>
        <v>42059.453923611116</v>
      </c>
      <c r="T3810" s="15">
        <f t="shared" si="119"/>
        <v>42119.412256944444</v>
      </c>
    </row>
    <row r="3811" spans="1:20" ht="60" x14ac:dyDescent="0.25">
      <c r="A3811">
        <v>3809</v>
      </c>
      <c r="B3811" s="3" t="s">
        <v>7705</v>
      </c>
      <c r="C3811" s="3" t="s">
        <v>7706</v>
      </c>
      <c r="D3811" s="12">
        <v>2000</v>
      </c>
      <c r="E3811" s="12">
        <v>2025</v>
      </c>
      <c r="F3811" t="s">
        <v>16</v>
      </c>
      <c r="G3811" t="s">
        <v>24</v>
      </c>
      <c r="H3811" t="s">
        <v>25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1086</v>
      </c>
      <c r="O3811" s="8">
        <f>E3811/D3811*100</f>
        <v>101.25</v>
      </c>
      <c r="P3811" s="12">
        <f>E3811/L3811</f>
        <v>53.289473684210527</v>
      </c>
      <c r="Q3811" t="str">
        <f>LEFT(N3811,SEARCH("/",N3811,1)-1)</f>
        <v>theater</v>
      </c>
      <c r="R3811" t="str">
        <f>RIGHT(N3811,LEN(N3811)-SEARCH("/",N3811,1))</f>
        <v>plays</v>
      </c>
      <c r="S3811" s="15">
        <f t="shared" si="118"/>
        <v>41800.526701388888</v>
      </c>
      <c r="T3811" s="15">
        <f t="shared" si="119"/>
        <v>41850.958333333336</v>
      </c>
    </row>
    <row r="3812" spans="1:20" ht="60" x14ac:dyDescent="0.25">
      <c r="A3812">
        <v>3810</v>
      </c>
      <c r="B3812" s="3" t="s">
        <v>7707</v>
      </c>
      <c r="C3812" s="3" t="s">
        <v>7708</v>
      </c>
      <c r="D3812" s="12">
        <v>1500</v>
      </c>
      <c r="E3812" s="12">
        <v>1826</v>
      </c>
      <c r="F3812" t="s">
        <v>16</v>
      </c>
      <c r="G3812" t="s">
        <v>17</v>
      </c>
      <c r="H3812" t="s">
        <v>18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1086</v>
      </c>
      <c r="O3812" s="8">
        <f>E3812/D3812*100</f>
        <v>121.73333333333333</v>
      </c>
      <c r="P3812" s="12">
        <f>E3812/L3812</f>
        <v>70.230769230769226</v>
      </c>
      <c r="Q3812" t="str">
        <f>LEFT(N3812,SEARCH("/",N3812,1)-1)</f>
        <v>theater</v>
      </c>
      <c r="R3812" t="str">
        <f>RIGHT(N3812,LEN(N3812)-SEARCH("/",N3812,1))</f>
        <v>plays</v>
      </c>
      <c r="S3812" s="15">
        <f t="shared" si="118"/>
        <v>42054.849050925928</v>
      </c>
      <c r="T3812" s="15">
        <f t="shared" si="119"/>
        <v>42084.807384259257</v>
      </c>
    </row>
    <row r="3813" spans="1:20" ht="60" x14ac:dyDescent="0.25">
      <c r="A3813">
        <v>3811</v>
      </c>
      <c r="B3813" s="3" t="s">
        <v>7709</v>
      </c>
      <c r="C3813" s="3" t="s">
        <v>7710</v>
      </c>
      <c r="D3813" s="12">
        <v>250</v>
      </c>
      <c r="E3813" s="12">
        <v>825</v>
      </c>
      <c r="F3813" t="s">
        <v>16</v>
      </c>
      <c r="G3813" t="s">
        <v>24</v>
      </c>
      <c r="H3813" t="s">
        <v>25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1086</v>
      </c>
      <c r="O3813" s="8">
        <f>E3813/D3813*100</f>
        <v>330</v>
      </c>
      <c r="P3813" s="12">
        <f>E3813/L3813</f>
        <v>43.421052631578945</v>
      </c>
      <c r="Q3813" t="str">
        <f>LEFT(N3813,SEARCH("/",N3813,1)-1)</f>
        <v>theater</v>
      </c>
      <c r="R3813" t="str">
        <f>RIGHT(N3813,LEN(N3813)-SEARCH("/",N3813,1))</f>
        <v>plays</v>
      </c>
      <c r="S3813" s="15">
        <f t="shared" si="118"/>
        <v>42487.62700231481</v>
      </c>
      <c r="T3813" s="15">
        <f t="shared" si="119"/>
        <v>42521.458333333328</v>
      </c>
    </row>
    <row r="3814" spans="1:20" ht="60" x14ac:dyDescent="0.25">
      <c r="A3814">
        <v>3812</v>
      </c>
      <c r="B3814" s="3" t="s">
        <v>7711</v>
      </c>
      <c r="C3814" s="3" t="s">
        <v>7712</v>
      </c>
      <c r="D3814" s="12">
        <v>2000</v>
      </c>
      <c r="E3814" s="12">
        <v>2191</v>
      </c>
      <c r="F3814" t="s">
        <v>16</v>
      </c>
      <c r="G3814" t="s">
        <v>159</v>
      </c>
      <c r="H3814" t="s">
        <v>160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1086</v>
      </c>
      <c r="O3814" s="8">
        <f>E3814/D3814*100</f>
        <v>109.55</v>
      </c>
      <c r="P3814" s="12">
        <f>E3814/L3814</f>
        <v>199.18181818181819</v>
      </c>
      <c r="Q3814" t="str">
        <f>LEFT(N3814,SEARCH("/",N3814,1)-1)</f>
        <v>theater</v>
      </c>
      <c r="R3814" t="str">
        <f>RIGHT(N3814,LEN(N3814)-SEARCH("/",N3814,1))</f>
        <v>plays</v>
      </c>
      <c r="S3814" s="15">
        <f t="shared" si="118"/>
        <v>42109.751250000001</v>
      </c>
      <c r="T3814" s="15">
        <f t="shared" si="119"/>
        <v>42156.165972222225</v>
      </c>
    </row>
    <row r="3815" spans="1:20" ht="60" x14ac:dyDescent="0.25">
      <c r="A3815">
        <v>3813</v>
      </c>
      <c r="B3815" s="3" t="s">
        <v>7713</v>
      </c>
      <c r="C3815" s="3" t="s">
        <v>7714</v>
      </c>
      <c r="D3815" s="12">
        <v>2100</v>
      </c>
      <c r="E3815" s="12">
        <v>2119.9899999999998</v>
      </c>
      <c r="F3815" t="s">
        <v>16</v>
      </c>
      <c r="G3815" t="s">
        <v>17</v>
      </c>
      <c r="H3815" t="s">
        <v>18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1086</v>
      </c>
      <c r="O3815" s="8">
        <f>E3815/D3815*100</f>
        <v>100.95190476190474</v>
      </c>
      <c r="P3815" s="12">
        <f>E3815/L3815</f>
        <v>78.518148148148143</v>
      </c>
      <c r="Q3815" t="str">
        <f>LEFT(N3815,SEARCH("/",N3815,1)-1)</f>
        <v>theater</v>
      </c>
      <c r="R3815" t="str">
        <f>RIGHT(N3815,LEN(N3815)-SEARCH("/",N3815,1))</f>
        <v>plays</v>
      </c>
      <c r="S3815" s="15">
        <f t="shared" si="118"/>
        <v>42497.275706018518</v>
      </c>
      <c r="T3815" s="15">
        <f t="shared" si="119"/>
        <v>42535.904861111107</v>
      </c>
    </row>
    <row r="3816" spans="1:20" ht="60" x14ac:dyDescent="0.25">
      <c r="A3816">
        <v>3814</v>
      </c>
      <c r="B3816" s="3" t="s">
        <v>7715</v>
      </c>
      <c r="C3816" s="3" t="s">
        <v>7716</v>
      </c>
      <c r="D3816" s="12">
        <v>1500</v>
      </c>
      <c r="E3816" s="12">
        <v>2102</v>
      </c>
      <c r="F3816" t="s">
        <v>16</v>
      </c>
      <c r="G3816" t="s">
        <v>17</v>
      </c>
      <c r="H3816" t="s">
        <v>18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1086</v>
      </c>
      <c r="O3816" s="8">
        <f>E3816/D3816*100</f>
        <v>140.13333333333333</v>
      </c>
      <c r="P3816" s="12">
        <f>E3816/L3816</f>
        <v>61.823529411764703</v>
      </c>
      <c r="Q3816" t="str">
        <f>LEFT(N3816,SEARCH("/",N3816,1)-1)</f>
        <v>theater</v>
      </c>
      <c r="R3816" t="str">
        <f>RIGHT(N3816,LEN(N3816)-SEARCH("/",N3816,1))</f>
        <v>plays</v>
      </c>
      <c r="S3816" s="15">
        <f t="shared" si="118"/>
        <v>42058.904074074075</v>
      </c>
      <c r="T3816" s="15">
        <f t="shared" si="119"/>
        <v>42095.165972222225</v>
      </c>
    </row>
    <row r="3817" spans="1:20" ht="30" x14ac:dyDescent="0.25">
      <c r="A3817">
        <v>3815</v>
      </c>
      <c r="B3817" s="3" t="s">
        <v>7717</v>
      </c>
      <c r="C3817" s="3" t="s">
        <v>7718</v>
      </c>
      <c r="D3817" s="12">
        <v>1000</v>
      </c>
      <c r="E3817" s="12">
        <v>1000.01</v>
      </c>
      <c r="F3817" t="s">
        <v>16</v>
      </c>
      <c r="G3817" t="s">
        <v>24</v>
      </c>
      <c r="H3817" t="s">
        <v>25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1086</v>
      </c>
      <c r="O3817" s="8">
        <f>E3817/D3817*100</f>
        <v>100.001</v>
      </c>
      <c r="P3817" s="12">
        <f>E3817/L3817</f>
        <v>50.000500000000002</v>
      </c>
      <c r="Q3817" t="str">
        <f>LEFT(N3817,SEARCH("/",N3817,1)-1)</f>
        <v>theater</v>
      </c>
      <c r="R3817" t="str">
        <f>RIGHT(N3817,LEN(N3817)-SEARCH("/",N3817,1))</f>
        <v>plays</v>
      </c>
      <c r="S3817" s="15">
        <f t="shared" si="118"/>
        <v>42207.259918981479</v>
      </c>
      <c r="T3817" s="15">
        <f t="shared" si="119"/>
        <v>42236.958333333328</v>
      </c>
    </row>
    <row r="3818" spans="1:20" ht="60" x14ac:dyDescent="0.25">
      <c r="A3818">
        <v>3816</v>
      </c>
      <c r="B3818" s="3" t="s">
        <v>7719</v>
      </c>
      <c r="C3818" s="3" t="s">
        <v>7720</v>
      </c>
      <c r="D3818" s="12">
        <v>1500</v>
      </c>
      <c r="E3818" s="12">
        <v>1788.57</v>
      </c>
      <c r="F3818" t="s">
        <v>16</v>
      </c>
      <c r="G3818" t="s">
        <v>17</v>
      </c>
      <c r="H3818" t="s">
        <v>18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1086</v>
      </c>
      <c r="O3818" s="8">
        <f>E3818/D3818*100</f>
        <v>119.238</v>
      </c>
      <c r="P3818" s="12">
        <f>E3818/L3818</f>
        <v>48.339729729729726</v>
      </c>
      <c r="Q3818" t="str">
        <f>LEFT(N3818,SEARCH("/",N3818,1)-1)</f>
        <v>theater</v>
      </c>
      <c r="R3818" t="str">
        <f>RIGHT(N3818,LEN(N3818)-SEARCH("/",N3818,1))</f>
        <v>plays</v>
      </c>
      <c r="S3818" s="15">
        <f t="shared" si="118"/>
        <v>41807.690081018518</v>
      </c>
      <c r="T3818" s="15">
        <f t="shared" si="119"/>
        <v>41837.690081018518</v>
      </c>
    </row>
    <row r="3819" spans="1:20" ht="60" x14ac:dyDescent="0.25">
      <c r="A3819">
        <v>3817</v>
      </c>
      <c r="B3819" s="3" t="s">
        <v>7721</v>
      </c>
      <c r="C3819" s="3" t="s">
        <v>7722</v>
      </c>
      <c r="D3819" s="12">
        <v>2000</v>
      </c>
      <c r="E3819" s="12">
        <v>2145</v>
      </c>
      <c r="F3819" t="s">
        <v>16</v>
      </c>
      <c r="G3819" t="s">
        <v>17</v>
      </c>
      <c r="H3819" t="s">
        <v>18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1086</v>
      </c>
      <c r="O3819" s="8">
        <f>E3819/D3819*100</f>
        <v>107.25</v>
      </c>
      <c r="P3819" s="12">
        <f>E3819/L3819</f>
        <v>107.25</v>
      </c>
      <c r="Q3819" t="str">
        <f>LEFT(N3819,SEARCH("/",N3819,1)-1)</f>
        <v>theater</v>
      </c>
      <c r="R3819" t="str">
        <f>RIGHT(N3819,LEN(N3819)-SEARCH("/",N3819,1))</f>
        <v>plays</v>
      </c>
      <c r="S3819" s="15">
        <f t="shared" si="118"/>
        <v>42284.69694444444</v>
      </c>
      <c r="T3819" s="15">
        <f t="shared" si="119"/>
        <v>42301.165972222225</v>
      </c>
    </row>
    <row r="3820" spans="1:20" ht="45" x14ac:dyDescent="0.25">
      <c r="A3820">
        <v>3818</v>
      </c>
      <c r="B3820" s="3" t="s">
        <v>7723</v>
      </c>
      <c r="C3820" s="3" t="s">
        <v>7724</v>
      </c>
      <c r="D3820" s="12">
        <v>250</v>
      </c>
      <c r="E3820" s="12">
        <v>570</v>
      </c>
      <c r="F3820" t="s">
        <v>16</v>
      </c>
      <c r="G3820" t="s">
        <v>17</v>
      </c>
      <c r="H3820" t="s">
        <v>18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1086</v>
      </c>
      <c r="O3820" s="8">
        <f>E3820/D3820*100</f>
        <v>227.99999999999997</v>
      </c>
      <c r="P3820" s="12">
        <f>E3820/L3820</f>
        <v>57</v>
      </c>
      <c r="Q3820" t="str">
        <f>LEFT(N3820,SEARCH("/",N3820,1)-1)</f>
        <v>theater</v>
      </c>
      <c r="R3820" t="str">
        <f>RIGHT(N3820,LEN(N3820)-SEARCH("/",N3820,1))</f>
        <v>plays</v>
      </c>
      <c r="S3820" s="15">
        <f t="shared" si="118"/>
        <v>42045.84238425926</v>
      </c>
      <c r="T3820" s="15">
        <f t="shared" si="119"/>
        <v>42075.800717592589</v>
      </c>
    </row>
    <row r="3821" spans="1:20" ht="45" x14ac:dyDescent="0.25">
      <c r="A3821">
        <v>3819</v>
      </c>
      <c r="B3821" s="3" t="s">
        <v>7725</v>
      </c>
      <c r="C3821" s="3" t="s">
        <v>7502</v>
      </c>
      <c r="D3821" s="12">
        <v>1000</v>
      </c>
      <c r="E3821" s="12">
        <v>1064</v>
      </c>
      <c r="F3821" t="s">
        <v>16</v>
      </c>
      <c r="G3821" t="s">
        <v>17</v>
      </c>
      <c r="H3821" t="s">
        <v>18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1086</v>
      </c>
      <c r="O3821" s="8">
        <f>E3821/D3821*100</f>
        <v>106.4</v>
      </c>
      <c r="P3821" s="12">
        <f>E3821/L3821</f>
        <v>40.92307692307692</v>
      </c>
      <c r="Q3821" t="str">
        <f>LEFT(N3821,SEARCH("/",N3821,1)-1)</f>
        <v>theater</v>
      </c>
      <c r="R3821" t="str">
        <f>RIGHT(N3821,LEN(N3821)-SEARCH("/",N3821,1))</f>
        <v>plays</v>
      </c>
      <c r="S3821" s="15">
        <f t="shared" si="118"/>
        <v>42184.209537037037</v>
      </c>
      <c r="T3821" s="15">
        <f t="shared" si="119"/>
        <v>42202.876388888893</v>
      </c>
    </row>
    <row r="3822" spans="1:20" ht="45" x14ac:dyDescent="0.25">
      <c r="A3822">
        <v>3820</v>
      </c>
      <c r="B3822" s="3" t="s">
        <v>7726</v>
      </c>
      <c r="C3822" s="3" t="s">
        <v>7727</v>
      </c>
      <c r="D3822" s="12">
        <v>300</v>
      </c>
      <c r="E3822" s="12">
        <v>430</v>
      </c>
      <c r="F3822" t="s">
        <v>16</v>
      </c>
      <c r="G3822" t="s">
        <v>24</v>
      </c>
      <c r="H3822" t="s">
        <v>25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1086</v>
      </c>
      <c r="O3822" s="8">
        <f>E3822/D3822*100</f>
        <v>143.33333333333334</v>
      </c>
      <c r="P3822" s="12">
        <f>E3822/L3822</f>
        <v>21.5</v>
      </c>
      <c r="Q3822" t="str">
        <f>LEFT(N3822,SEARCH("/",N3822,1)-1)</f>
        <v>theater</v>
      </c>
      <c r="R3822" t="str">
        <f>RIGHT(N3822,LEN(N3822)-SEARCH("/",N3822,1))</f>
        <v>plays</v>
      </c>
      <c r="S3822" s="15">
        <f t="shared" si="118"/>
        <v>42160.651817129634</v>
      </c>
      <c r="T3822" s="15">
        <f t="shared" si="119"/>
        <v>42190.651817129634</v>
      </c>
    </row>
    <row r="3823" spans="1:20" ht="60" x14ac:dyDescent="0.25">
      <c r="A3823">
        <v>3821</v>
      </c>
      <c r="B3823" s="3" t="s">
        <v>7728</v>
      </c>
      <c r="C3823" s="3" t="s">
        <v>7729</v>
      </c>
      <c r="D3823" s="12">
        <v>3500</v>
      </c>
      <c r="E3823" s="12">
        <v>3659</v>
      </c>
      <c r="F3823" t="s">
        <v>16</v>
      </c>
      <c r="G3823" t="s">
        <v>17</v>
      </c>
      <c r="H3823" t="s">
        <v>18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1086</v>
      </c>
      <c r="O3823" s="8">
        <f>E3823/D3823*100</f>
        <v>104.54285714285714</v>
      </c>
      <c r="P3823" s="12">
        <f>E3823/L3823</f>
        <v>79.543478260869563</v>
      </c>
      <c r="Q3823" t="str">
        <f>LEFT(N3823,SEARCH("/",N3823,1)-1)</f>
        <v>theater</v>
      </c>
      <c r="R3823" t="str">
        <f>RIGHT(N3823,LEN(N3823)-SEARCH("/",N3823,1))</f>
        <v>plays</v>
      </c>
      <c r="S3823" s="15">
        <f t="shared" si="118"/>
        <v>42341.180636574078</v>
      </c>
      <c r="T3823" s="15">
        <f t="shared" si="119"/>
        <v>42373.180636574078</v>
      </c>
    </row>
    <row r="3824" spans="1:20" ht="60" x14ac:dyDescent="0.25">
      <c r="A3824">
        <v>3822</v>
      </c>
      <c r="B3824" s="3" t="s">
        <v>7730</v>
      </c>
      <c r="C3824" s="3" t="s">
        <v>7731</v>
      </c>
      <c r="D3824" s="12">
        <v>5000</v>
      </c>
      <c r="E3824" s="12">
        <v>5501</v>
      </c>
      <c r="F3824" t="s">
        <v>16</v>
      </c>
      <c r="G3824" t="s">
        <v>502</v>
      </c>
      <c r="H3824" t="s">
        <v>55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1086</v>
      </c>
      <c r="O3824" s="8">
        <f>E3824/D3824*100</f>
        <v>110.02000000000001</v>
      </c>
      <c r="P3824" s="12">
        <f>E3824/L3824</f>
        <v>72.381578947368425</v>
      </c>
      <c r="Q3824" t="str">
        <f>LEFT(N3824,SEARCH("/",N3824,1)-1)</f>
        <v>theater</v>
      </c>
      <c r="R3824" t="str">
        <f>RIGHT(N3824,LEN(N3824)-SEARCH("/",N3824,1))</f>
        <v>plays</v>
      </c>
      <c r="S3824" s="15">
        <f t="shared" si="118"/>
        <v>42329.838159722218</v>
      </c>
      <c r="T3824" s="15">
        <f t="shared" si="119"/>
        <v>42388.957638888889</v>
      </c>
    </row>
    <row r="3825" spans="1:20" ht="60" x14ac:dyDescent="0.25">
      <c r="A3825">
        <v>3823</v>
      </c>
      <c r="B3825" s="3" t="s">
        <v>7732</v>
      </c>
      <c r="C3825" s="3" t="s">
        <v>7733</v>
      </c>
      <c r="D3825" s="12">
        <v>2500</v>
      </c>
      <c r="E3825" s="12">
        <v>2650</v>
      </c>
      <c r="F3825" t="s">
        <v>16</v>
      </c>
      <c r="G3825" t="s">
        <v>17</v>
      </c>
      <c r="H3825" t="s">
        <v>18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1086</v>
      </c>
      <c r="O3825" s="8">
        <f>E3825/D3825*100</f>
        <v>106</v>
      </c>
      <c r="P3825" s="12">
        <f>E3825/L3825</f>
        <v>64.634146341463421</v>
      </c>
      <c r="Q3825" t="str">
        <f>LEFT(N3825,SEARCH("/",N3825,1)-1)</f>
        <v>theater</v>
      </c>
      <c r="R3825" t="str">
        <f>RIGHT(N3825,LEN(N3825)-SEARCH("/",N3825,1))</f>
        <v>plays</v>
      </c>
      <c r="S3825" s="15">
        <f t="shared" si="118"/>
        <v>42170.910231481481</v>
      </c>
      <c r="T3825" s="15">
        <f t="shared" si="119"/>
        <v>42205.165972222225</v>
      </c>
    </row>
    <row r="3826" spans="1:20" ht="60" x14ac:dyDescent="0.25">
      <c r="A3826">
        <v>3824</v>
      </c>
      <c r="B3826" s="3" t="s">
        <v>7734</v>
      </c>
      <c r="C3826" s="3" t="s">
        <v>7735</v>
      </c>
      <c r="D3826" s="12">
        <v>250</v>
      </c>
      <c r="E3826" s="12">
        <v>270</v>
      </c>
      <c r="F3826" t="s">
        <v>16</v>
      </c>
      <c r="G3826" t="s">
        <v>24</v>
      </c>
      <c r="H3826" t="s">
        <v>25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1086</v>
      </c>
      <c r="O3826" s="8">
        <f>E3826/D3826*100</f>
        <v>108</v>
      </c>
      <c r="P3826" s="12">
        <f>E3826/L3826</f>
        <v>38.571428571428569</v>
      </c>
      <c r="Q3826" t="str">
        <f>LEFT(N3826,SEARCH("/",N3826,1)-1)</f>
        <v>theater</v>
      </c>
      <c r="R3826" t="str">
        <f>RIGHT(N3826,LEN(N3826)-SEARCH("/",N3826,1))</f>
        <v>plays</v>
      </c>
      <c r="S3826" s="15">
        <f t="shared" si="118"/>
        <v>42571.626192129625</v>
      </c>
      <c r="T3826" s="15">
        <f t="shared" si="119"/>
        <v>42583.570138888885</v>
      </c>
    </row>
    <row r="3827" spans="1:20" ht="60" x14ac:dyDescent="0.25">
      <c r="A3827">
        <v>3825</v>
      </c>
      <c r="B3827" s="3" t="s">
        <v>7736</v>
      </c>
      <c r="C3827" s="3" t="s">
        <v>7737</v>
      </c>
      <c r="D3827" s="12">
        <v>5000</v>
      </c>
      <c r="E3827" s="12">
        <v>5271</v>
      </c>
      <c r="F3827" t="s">
        <v>16</v>
      </c>
      <c r="G3827" t="s">
        <v>17</v>
      </c>
      <c r="H3827" t="s">
        <v>18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1086</v>
      </c>
      <c r="O3827" s="8">
        <f>E3827/D3827*100</f>
        <v>105.42</v>
      </c>
      <c r="P3827" s="12">
        <f>E3827/L3827</f>
        <v>107.57142857142857</v>
      </c>
      <c r="Q3827" t="str">
        <f>LEFT(N3827,SEARCH("/",N3827,1)-1)</f>
        <v>theater</v>
      </c>
      <c r="R3827" t="str">
        <f>RIGHT(N3827,LEN(N3827)-SEARCH("/",N3827,1))</f>
        <v>plays</v>
      </c>
      <c r="S3827" s="15">
        <f t="shared" si="118"/>
        <v>42151.069606481484</v>
      </c>
      <c r="T3827" s="15">
        <f t="shared" si="119"/>
        <v>42172.069606481484</v>
      </c>
    </row>
    <row r="3828" spans="1:20" ht="45" x14ac:dyDescent="0.25">
      <c r="A3828">
        <v>3826</v>
      </c>
      <c r="B3828" s="3" t="s">
        <v>7738</v>
      </c>
      <c r="C3828" s="3" t="s">
        <v>7739</v>
      </c>
      <c r="D3828" s="12">
        <v>600</v>
      </c>
      <c r="E3828" s="12">
        <v>715</v>
      </c>
      <c r="F3828" t="s">
        <v>16</v>
      </c>
      <c r="G3828" t="s">
        <v>24</v>
      </c>
      <c r="H3828" t="s">
        <v>25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1086</v>
      </c>
      <c r="O3828" s="8">
        <f>E3828/D3828*100</f>
        <v>119.16666666666667</v>
      </c>
      <c r="P3828" s="12">
        <f>E3828/L3828</f>
        <v>27.5</v>
      </c>
      <c r="Q3828" t="str">
        <f>LEFT(N3828,SEARCH("/",N3828,1)-1)</f>
        <v>theater</v>
      </c>
      <c r="R3828" t="str">
        <f>RIGHT(N3828,LEN(N3828)-SEARCH("/",N3828,1))</f>
        <v>plays</v>
      </c>
      <c r="S3828" s="15">
        <f t="shared" si="118"/>
        <v>42101.423541666663</v>
      </c>
      <c r="T3828" s="15">
        <f t="shared" si="119"/>
        <v>42131.423541666663</v>
      </c>
    </row>
    <row r="3829" spans="1:20" ht="60" x14ac:dyDescent="0.25">
      <c r="A3829">
        <v>3827</v>
      </c>
      <c r="B3829" s="3" t="s">
        <v>7740</v>
      </c>
      <c r="C3829" s="3" t="s">
        <v>7741</v>
      </c>
      <c r="D3829" s="12">
        <v>3000</v>
      </c>
      <c r="E3829" s="12">
        <v>4580</v>
      </c>
      <c r="F3829" t="s">
        <v>16</v>
      </c>
      <c r="G3829" t="s">
        <v>24</v>
      </c>
      <c r="H3829" t="s">
        <v>25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1086</v>
      </c>
      <c r="O3829" s="8">
        <f>E3829/D3829*100</f>
        <v>152.66666666666666</v>
      </c>
      <c r="P3829" s="12">
        <f>E3829/L3829</f>
        <v>70.461538461538467</v>
      </c>
      <c r="Q3829" t="str">
        <f>LEFT(N3829,SEARCH("/",N3829,1)-1)</f>
        <v>theater</v>
      </c>
      <c r="R3829" t="str">
        <f>RIGHT(N3829,LEN(N3829)-SEARCH("/",N3829,1))</f>
        <v>plays</v>
      </c>
      <c r="S3829" s="15">
        <f t="shared" si="118"/>
        <v>42034.928252314814</v>
      </c>
      <c r="T3829" s="15">
        <f t="shared" si="119"/>
        <v>42090</v>
      </c>
    </row>
    <row r="3830" spans="1:20" ht="60" x14ac:dyDescent="0.25">
      <c r="A3830">
        <v>3828</v>
      </c>
      <c r="B3830" s="3" t="s">
        <v>7742</v>
      </c>
      <c r="C3830" s="3" t="s">
        <v>7743</v>
      </c>
      <c r="D3830" s="12">
        <v>5000</v>
      </c>
      <c r="E3830" s="12">
        <v>5000</v>
      </c>
      <c r="F3830" t="s">
        <v>16</v>
      </c>
      <c r="G3830" t="s">
        <v>17</v>
      </c>
      <c r="H3830" t="s">
        <v>18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1086</v>
      </c>
      <c r="O3830" s="8">
        <f>E3830/D3830*100</f>
        <v>100</v>
      </c>
      <c r="P3830" s="12">
        <f>E3830/L3830</f>
        <v>178.57142857142858</v>
      </c>
      <c r="Q3830" t="str">
        <f>LEFT(N3830,SEARCH("/",N3830,1)-1)</f>
        <v>theater</v>
      </c>
      <c r="R3830" t="str">
        <f>RIGHT(N3830,LEN(N3830)-SEARCH("/",N3830,1))</f>
        <v>plays</v>
      </c>
      <c r="S3830" s="15">
        <f t="shared" si="118"/>
        <v>41944.527627314819</v>
      </c>
      <c r="T3830" s="15">
        <f t="shared" si="119"/>
        <v>42004.569293981483</v>
      </c>
    </row>
    <row r="3831" spans="1:20" ht="60" x14ac:dyDescent="0.25">
      <c r="A3831">
        <v>3829</v>
      </c>
      <c r="B3831" s="3" t="s">
        <v>7744</v>
      </c>
      <c r="C3831" s="3" t="s">
        <v>7745</v>
      </c>
      <c r="D3831" s="12">
        <v>500</v>
      </c>
      <c r="E3831" s="12">
        <v>501</v>
      </c>
      <c r="F3831" t="s">
        <v>16</v>
      </c>
      <c r="G3831" t="s">
        <v>17</v>
      </c>
      <c r="H3831" t="s">
        <v>18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1086</v>
      </c>
      <c r="O3831" s="8">
        <f>E3831/D3831*100</f>
        <v>100.2</v>
      </c>
      <c r="P3831" s="12">
        <f>E3831/L3831</f>
        <v>62.625</v>
      </c>
      <c r="Q3831" t="str">
        <f>LEFT(N3831,SEARCH("/",N3831,1)-1)</f>
        <v>theater</v>
      </c>
      <c r="R3831" t="str">
        <f>RIGHT(N3831,LEN(N3831)-SEARCH("/",N3831,1))</f>
        <v>plays</v>
      </c>
      <c r="S3831" s="15">
        <f t="shared" si="118"/>
        <v>42593.865405092598</v>
      </c>
      <c r="T3831" s="15">
        <f t="shared" si="119"/>
        <v>42613.865405092598</v>
      </c>
    </row>
    <row r="3832" spans="1:20" ht="45" x14ac:dyDescent="0.25">
      <c r="A3832">
        <v>3830</v>
      </c>
      <c r="B3832" s="3" t="s">
        <v>7746</v>
      </c>
      <c r="C3832" s="3" t="s">
        <v>7747</v>
      </c>
      <c r="D3832" s="12">
        <v>100</v>
      </c>
      <c r="E3832" s="12">
        <v>225</v>
      </c>
      <c r="F3832" t="s">
        <v>16</v>
      </c>
      <c r="G3832" t="s">
        <v>17</v>
      </c>
      <c r="H3832" t="s">
        <v>18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1086</v>
      </c>
      <c r="O3832" s="8">
        <f>E3832/D3832*100</f>
        <v>225</v>
      </c>
      <c r="P3832" s="12">
        <f>E3832/L3832</f>
        <v>75</v>
      </c>
      <c r="Q3832" t="str">
        <f>LEFT(N3832,SEARCH("/",N3832,1)-1)</f>
        <v>theater</v>
      </c>
      <c r="R3832" t="str">
        <f>RIGHT(N3832,LEN(N3832)-SEARCH("/",N3832,1))</f>
        <v>plays</v>
      </c>
      <c r="S3832" s="15">
        <f t="shared" si="118"/>
        <v>42503.740868055553</v>
      </c>
      <c r="T3832" s="15">
        <f t="shared" si="119"/>
        <v>42517.740868055553</v>
      </c>
    </row>
    <row r="3833" spans="1:20" ht="60" x14ac:dyDescent="0.25">
      <c r="A3833">
        <v>3831</v>
      </c>
      <c r="B3833" s="3" t="s">
        <v>7748</v>
      </c>
      <c r="C3833" s="3" t="s">
        <v>7749</v>
      </c>
      <c r="D3833" s="12">
        <v>500</v>
      </c>
      <c r="E3833" s="12">
        <v>530.11</v>
      </c>
      <c r="F3833" t="s">
        <v>16</v>
      </c>
      <c r="G3833" t="s">
        <v>17</v>
      </c>
      <c r="H3833" t="s">
        <v>18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1086</v>
      </c>
      <c r="O3833" s="8">
        <f>E3833/D3833*100</f>
        <v>106.02199999999999</v>
      </c>
      <c r="P3833" s="12">
        <f>E3833/L3833</f>
        <v>58.901111111111113</v>
      </c>
      <c r="Q3833" t="str">
        <f>LEFT(N3833,SEARCH("/",N3833,1)-1)</f>
        <v>theater</v>
      </c>
      <c r="R3833" t="str">
        <f>RIGHT(N3833,LEN(N3833)-SEARCH("/",N3833,1))</f>
        <v>plays</v>
      </c>
      <c r="S3833" s="15">
        <f t="shared" si="118"/>
        <v>41927.848900462966</v>
      </c>
      <c r="T3833" s="15">
        <f t="shared" si="119"/>
        <v>41948.890567129631</v>
      </c>
    </row>
    <row r="3834" spans="1:20" ht="60" x14ac:dyDescent="0.25">
      <c r="A3834">
        <v>3832</v>
      </c>
      <c r="B3834" s="3" t="s">
        <v>7750</v>
      </c>
      <c r="C3834" s="3" t="s">
        <v>7751</v>
      </c>
      <c r="D3834" s="12">
        <v>1200</v>
      </c>
      <c r="E3834" s="12">
        <v>1256</v>
      </c>
      <c r="F3834" t="s">
        <v>16</v>
      </c>
      <c r="G3834" t="s">
        <v>17</v>
      </c>
      <c r="H3834" t="s">
        <v>18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1086</v>
      </c>
      <c r="O3834" s="8">
        <f>E3834/D3834*100</f>
        <v>104.66666666666666</v>
      </c>
      <c r="P3834" s="12">
        <f>E3834/L3834</f>
        <v>139.55555555555554</v>
      </c>
      <c r="Q3834" t="str">
        <f>LEFT(N3834,SEARCH("/",N3834,1)-1)</f>
        <v>theater</v>
      </c>
      <c r="R3834" t="str">
        <f>RIGHT(N3834,LEN(N3834)-SEARCH("/",N3834,1))</f>
        <v>plays</v>
      </c>
      <c r="S3834" s="15">
        <f t="shared" si="118"/>
        <v>42375.114988425921</v>
      </c>
      <c r="T3834" s="15">
        <f t="shared" si="119"/>
        <v>42420.114988425921</v>
      </c>
    </row>
    <row r="3835" spans="1:20" ht="60" x14ac:dyDescent="0.25">
      <c r="A3835">
        <v>3833</v>
      </c>
      <c r="B3835" s="3" t="s">
        <v>7752</v>
      </c>
      <c r="C3835" s="3" t="s">
        <v>7753</v>
      </c>
      <c r="D3835" s="12">
        <v>1200</v>
      </c>
      <c r="E3835" s="12">
        <v>1400</v>
      </c>
      <c r="F3835" t="s">
        <v>16</v>
      </c>
      <c r="G3835" t="s">
        <v>159</v>
      </c>
      <c r="H3835" t="s">
        <v>160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1086</v>
      </c>
      <c r="O3835" s="8">
        <f>E3835/D3835*100</f>
        <v>116.66666666666667</v>
      </c>
      <c r="P3835" s="12">
        <f>E3835/L3835</f>
        <v>70</v>
      </c>
      <c r="Q3835" t="str">
        <f>LEFT(N3835,SEARCH("/",N3835,1)-1)</f>
        <v>theater</v>
      </c>
      <c r="R3835" t="str">
        <f>RIGHT(N3835,LEN(N3835)-SEARCH("/",N3835,1))</f>
        <v>plays</v>
      </c>
      <c r="S3835" s="15">
        <f t="shared" si="118"/>
        <v>41963.872361111105</v>
      </c>
      <c r="T3835" s="15">
        <f t="shared" si="119"/>
        <v>41974.797916666663</v>
      </c>
    </row>
    <row r="3836" spans="1:20" ht="60" x14ac:dyDescent="0.25">
      <c r="A3836">
        <v>3834</v>
      </c>
      <c r="B3836" s="3" t="s">
        <v>7754</v>
      </c>
      <c r="C3836" s="3" t="s">
        <v>7755</v>
      </c>
      <c r="D3836" s="12">
        <v>3000</v>
      </c>
      <c r="E3836" s="12">
        <v>3271</v>
      </c>
      <c r="F3836" t="s">
        <v>16</v>
      </c>
      <c r="G3836" t="s">
        <v>24</v>
      </c>
      <c r="H3836" t="s">
        <v>25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1086</v>
      </c>
      <c r="O3836" s="8">
        <f>E3836/D3836*100</f>
        <v>109.03333333333333</v>
      </c>
      <c r="P3836" s="12">
        <f>E3836/L3836</f>
        <v>57.385964912280699</v>
      </c>
      <c r="Q3836" t="str">
        <f>LEFT(N3836,SEARCH("/",N3836,1)-1)</f>
        <v>theater</v>
      </c>
      <c r="R3836" t="str">
        <f>RIGHT(N3836,LEN(N3836)-SEARCH("/",N3836,1))</f>
        <v>plays</v>
      </c>
      <c r="S3836" s="15">
        <f t="shared" si="118"/>
        <v>42143.445219907408</v>
      </c>
      <c r="T3836" s="15">
        <f t="shared" si="119"/>
        <v>42173.445219907408</v>
      </c>
    </row>
    <row r="3837" spans="1:20" ht="60" x14ac:dyDescent="0.25">
      <c r="A3837">
        <v>3835</v>
      </c>
      <c r="B3837" s="3" t="s">
        <v>7756</v>
      </c>
      <c r="C3837" s="3" t="s">
        <v>7757</v>
      </c>
      <c r="D3837" s="12">
        <v>200</v>
      </c>
      <c r="E3837" s="12">
        <v>320</v>
      </c>
      <c r="F3837" t="s">
        <v>16</v>
      </c>
      <c r="G3837" t="s">
        <v>24</v>
      </c>
      <c r="H3837" t="s">
        <v>25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1086</v>
      </c>
      <c r="O3837" s="8">
        <f>E3837/D3837*100</f>
        <v>160</v>
      </c>
      <c r="P3837" s="12">
        <f>E3837/L3837</f>
        <v>40</v>
      </c>
      <c r="Q3837" t="str">
        <f>LEFT(N3837,SEARCH("/",N3837,1)-1)</f>
        <v>theater</v>
      </c>
      <c r="R3837" t="str">
        <f>RIGHT(N3837,LEN(N3837)-SEARCH("/",N3837,1))</f>
        <v>plays</v>
      </c>
      <c r="S3837" s="15">
        <f t="shared" si="118"/>
        <v>42460.94222222222</v>
      </c>
      <c r="T3837" s="15">
        <f t="shared" si="119"/>
        <v>42481.94222222222</v>
      </c>
    </row>
    <row r="3838" spans="1:20" ht="45" x14ac:dyDescent="0.25">
      <c r="A3838">
        <v>3836</v>
      </c>
      <c r="B3838" s="3" t="s">
        <v>7758</v>
      </c>
      <c r="C3838" s="3" t="s">
        <v>7759</v>
      </c>
      <c r="D3838" s="12">
        <v>800</v>
      </c>
      <c r="E3838" s="12">
        <v>900</v>
      </c>
      <c r="F3838" t="s">
        <v>16</v>
      </c>
      <c r="G3838" t="s">
        <v>17</v>
      </c>
      <c r="H3838" t="s">
        <v>18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1086</v>
      </c>
      <c r="O3838" s="8">
        <f>E3838/D3838*100</f>
        <v>112.5</v>
      </c>
      <c r="P3838" s="12">
        <f>E3838/L3838</f>
        <v>64.285714285714292</v>
      </c>
      <c r="Q3838" t="str">
        <f>LEFT(N3838,SEARCH("/",N3838,1)-1)</f>
        <v>theater</v>
      </c>
      <c r="R3838" t="str">
        <f>RIGHT(N3838,LEN(N3838)-SEARCH("/",N3838,1))</f>
        <v>plays</v>
      </c>
      <c r="S3838" s="15">
        <f t="shared" si="118"/>
        <v>42553.926527777774</v>
      </c>
      <c r="T3838" s="15">
        <f t="shared" si="119"/>
        <v>42585.172916666663</v>
      </c>
    </row>
    <row r="3839" spans="1:20" ht="30" x14ac:dyDescent="0.25">
      <c r="A3839">
        <v>3837</v>
      </c>
      <c r="B3839" s="3" t="s">
        <v>7760</v>
      </c>
      <c r="C3839" s="3" t="s">
        <v>7761</v>
      </c>
      <c r="D3839" s="12">
        <v>2000</v>
      </c>
      <c r="E3839" s="12">
        <v>2042</v>
      </c>
      <c r="F3839" t="s">
        <v>16</v>
      </c>
      <c r="G3839" t="s">
        <v>24</v>
      </c>
      <c r="H3839" t="s">
        <v>25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1086</v>
      </c>
      <c r="O3839" s="8">
        <f>E3839/D3839*100</f>
        <v>102.1</v>
      </c>
      <c r="P3839" s="12">
        <f>E3839/L3839</f>
        <v>120.11764705882354</v>
      </c>
      <c r="Q3839" t="str">
        <f>LEFT(N3839,SEARCH("/",N3839,1)-1)</f>
        <v>theater</v>
      </c>
      <c r="R3839" t="str">
        <f>RIGHT(N3839,LEN(N3839)-SEARCH("/",N3839,1))</f>
        <v>plays</v>
      </c>
      <c r="S3839" s="15">
        <f t="shared" si="118"/>
        <v>42152.765717592592</v>
      </c>
      <c r="T3839" s="15">
        <f t="shared" si="119"/>
        <v>42188.765717592592</v>
      </c>
    </row>
    <row r="3840" spans="1:20" ht="60" x14ac:dyDescent="0.25">
      <c r="A3840">
        <v>3838</v>
      </c>
      <c r="B3840" s="3" t="s">
        <v>7762</v>
      </c>
      <c r="C3840" s="3" t="s">
        <v>7763</v>
      </c>
      <c r="D3840" s="12">
        <v>100000</v>
      </c>
      <c r="E3840" s="12">
        <v>100824</v>
      </c>
      <c r="F3840" t="s">
        <v>16</v>
      </c>
      <c r="G3840" t="s">
        <v>476</v>
      </c>
      <c r="H3840" t="s">
        <v>477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1086</v>
      </c>
      <c r="O3840" s="8">
        <f>E3840/D3840*100</f>
        <v>100.824</v>
      </c>
      <c r="P3840" s="12">
        <f>E3840/L3840</f>
        <v>1008.24</v>
      </c>
      <c r="Q3840" t="str">
        <f>LEFT(N3840,SEARCH("/",N3840,1)-1)</f>
        <v>theater</v>
      </c>
      <c r="R3840" t="str">
        <f>RIGHT(N3840,LEN(N3840)-SEARCH("/",N3840,1))</f>
        <v>plays</v>
      </c>
      <c r="S3840" s="15">
        <f t="shared" si="118"/>
        <v>42116.710752314815</v>
      </c>
      <c r="T3840" s="15">
        <f t="shared" si="119"/>
        <v>42146.710752314815</v>
      </c>
    </row>
    <row r="3841" spans="1:20" ht="60" x14ac:dyDescent="0.25">
      <c r="A3841">
        <v>3839</v>
      </c>
      <c r="B3841" s="3" t="s">
        <v>7764</v>
      </c>
      <c r="C3841" s="3" t="s">
        <v>7765</v>
      </c>
      <c r="D3841" s="12">
        <v>2000</v>
      </c>
      <c r="E3841" s="12">
        <v>2025</v>
      </c>
      <c r="F3841" t="s">
        <v>16</v>
      </c>
      <c r="G3841" t="s">
        <v>17</v>
      </c>
      <c r="H3841" t="s">
        <v>18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1086</v>
      </c>
      <c r="O3841" s="8">
        <f>E3841/D3841*100</f>
        <v>101.25</v>
      </c>
      <c r="P3841" s="12">
        <f>E3841/L3841</f>
        <v>63.28125</v>
      </c>
      <c r="Q3841" t="str">
        <f>LEFT(N3841,SEARCH("/",N3841,1)-1)</f>
        <v>theater</v>
      </c>
      <c r="R3841" t="str">
        <f>RIGHT(N3841,LEN(N3841)-SEARCH("/",N3841,1))</f>
        <v>plays</v>
      </c>
      <c r="S3841" s="15">
        <f t="shared" si="118"/>
        <v>42155.142638888887</v>
      </c>
      <c r="T3841" s="15">
        <f t="shared" si="119"/>
        <v>42215.142638888887</v>
      </c>
    </row>
    <row r="3842" spans="1:20" ht="45" x14ac:dyDescent="0.25">
      <c r="A3842">
        <v>3840</v>
      </c>
      <c r="B3842" s="3" t="s">
        <v>7766</v>
      </c>
      <c r="C3842" s="3" t="s">
        <v>7767</v>
      </c>
      <c r="D3842" s="12">
        <v>1</v>
      </c>
      <c r="E3842" s="12">
        <v>65</v>
      </c>
      <c r="F3842" t="s">
        <v>16</v>
      </c>
      <c r="G3842" t="s">
        <v>24</v>
      </c>
      <c r="H3842" t="s">
        <v>25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1086</v>
      </c>
      <c r="O3842" s="8">
        <f>E3842/D3842*100</f>
        <v>6500</v>
      </c>
      <c r="P3842" s="12">
        <f>E3842/L3842</f>
        <v>21.666666666666668</v>
      </c>
      <c r="Q3842" t="str">
        <f>LEFT(N3842,SEARCH("/",N3842,1)-1)</f>
        <v>theater</v>
      </c>
      <c r="R3842" t="str">
        <f>RIGHT(N3842,LEN(N3842)-SEARCH("/",N3842,1))</f>
        <v>plays</v>
      </c>
      <c r="S3842" s="15">
        <f t="shared" si="118"/>
        <v>42432.701724537037</v>
      </c>
      <c r="T3842" s="15">
        <f t="shared" si="119"/>
        <v>42457.660057870366</v>
      </c>
    </row>
    <row r="3843" spans="1:20" ht="60" x14ac:dyDescent="0.25">
      <c r="A3843">
        <v>3841</v>
      </c>
      <c r="B3843" s="3" t="s">
        <v>7768</v>
      </c>
      <c r="C3843" s="3" t="s">
        <v>7769</v>
      </c>
      <c r="D3843" s="12">
        <v>10000</v>
      </c>
      <c r="E3843" s="12">
        <v>872</v>
      </c>
      <c r="F3843" t="s">
        <v>357</v>
      </c>
      <c r="G3843" t="s">
        <v>17</v>
      </c>
      <c r="H3843" t="s">
        <v>18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1086</v>
      </c>
      <c r="O3843" s="8">
        <f>E3843/D3843*100</f>
        <v>8.7200000000000006</v>
      </c>
      <c r="P3843" s="12">
        <f>E3843/L3843</f>
        <v>25.647058823529413</v>
      </c>
      <c r="Q3843" t="str">
        <f>LEFT(N3843,SEARCH("/",N3843,1)-1)</f>
        <v>theater</v>
      </c>
      <c r="R3843" t="str">
        <f>RIGHT(N3843,LEN(N3843)-SEARCH("/",N3843,1))</f>
        <v>plays</v>
      </c>
      <c r="S3843" s="15">
        <f t="shared" ref="S3843:S3906" si="120">(((J3843/60)/60)/24)+DATE(1970,1,1)</f>
        <v>41780.785729166666</v>
      </c>
      <c r="T3843" s="15">
        <f t="shared" ref="T3843:T3906" si="121">(((I3843/60)/60)/24)+DATE(1970,1,1)</f>
        <v>41840.785729166666</v>
      </c>
    </row>
    <row r="3844" spans="1:20" ht="60" x14ac:dyDescent="0.25">
      <c r="A3844">
        <v>3842</v>
      </c>
      <c r="B3844" s="3" t="s">
        <v>7770</v>
      </c>
      <c r="C3844" s="3" t="s">
        <v>7771</v>
      </c>
      <c r="D3844" s="12">
        <v>5000</v>
      </c>
      <c r="E3844" s="12">
        <v>1097</v>
      </c>
      <c r="F3844" t="s">
        <v>357</v>
      </c>
      <c r="G3844" t="s">
        <v>24</v>
      </c>
      <c r="H3844" t="s">
        <v>25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1086</v>
      </c>
      <c r="O3844" s="8">
        <f>E3844/D3844*100</f>
        <v>21.94</v>
      </c>
      <c r="P3844" s="12">
        <f>E3844/L3844</f>
        <v>47.695652173913047</v>
      </c>
      <c r="Q3844" t="str">
        <f>LEFT(N3844,SEARCH("/",N3844,1)-1)</f>
        <v>theater</v>
      </c>
      <c r="R3844" t="str">
        <f>RIGHT(N3844,LEN(N3844)-SEARCH("/",N3844,1))</f>
        <v>plays</v>
      </c>
      <c r="S3844" s="15">
        <f t="shared" si="120"/>
        <v>41740.493657407409</v>
      </c>
      <c r="T3844" s="15">
        <f t="shared" si="121"/>
        <v>41770.493657407409</v>
      </c>
    </row>
    <row r="3845" spans="1:20" ht="60" x14ac:dyDescent="0.25">
      <c r="A3845">
        <v>3843</v>
      </c>
      <c r="B3845" s="3" t="s">
        <v>7772</v>
      </c>
      <c r="C3845" s="3" t="s">
        <v>7773</v>
      </c>
      <c r="D3845" s="12">
        <v>5000</v>
      </c>
      <c r="E3845" s="12">
        <v>1065</v>
      </c>
      <c r="F3845" t="s">
        <v>357</v>
      </c>
      <c r="G3845" t="s">
        <v>17</v>
      </c>
      <c r="H3845" t="s">
        <v>18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1086</v>
      </c>
      <c r="O3845" s="8">
        <f>E3845/D3845*100</f>
        <v>21.3</v>
      </c>
      <c r="P3845" s="12">
        <f>E3845/L3845</f>
        <v>56.05263157894737</v>
      </c>
      <c r="Q3845" t="str">
        <f>LEFT(N3845,SEARCH("/",N3845,1)-1)</f>
        <v>theater</v>
      </c>
      <c r="R3845" t="str">
        <f>RIGHT(N3845,LEN(N3845)-SEARCH("/",N3845,1))</f>
        <v>plays</v>
      </c>
      <c r="S3845" s="15">
        <f t="shared" si="120"/>
        <v>41766.072500000002</v>
      </c>
      <c r="T3845" s="15">
        <f t="shared" si="121"/>
        <v>41791.072500000002</v>
      </c>
    </row>
    <row r="3846" spans="1:20" ht="60" x14ac:dyDescent="0.25">
      <c r="A3846">
        <v>3844</v>
      </c>
      <c r="B3846" s="3" t="s">
        <v>7774</v>
      </c>
      <c r="C3846" s="3" t="s">
        <v>7775</v>
      </c>
      <c r="D3846" s="12">
        <v>9800</v>
      </c>
      <c r="E3846" s="12">
        <v>4066</v>
      </c>
      <c r="F3846" t="s">
        <v>357</v>
      </c>
      <c r="G3846" t="s">
        <v>17</v>
      </c>
      <c r="H3846" t="s">
        <v>18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1086</v>
      </c>
      <c r="O3846" s="8">
        <f>E3846/D3846*100</f>
        <v>41.489795918367342</v>
      </c>
      <c r="P3846" s="12">
        <f>E3846/L3846</f>
        <v>81.319999999999993</v>
      </c>
      <c r="Q3846" t="str">
        <f>LEFT(N3846,SEARCH("/",N3846,1)-1)</f>
        <v>theater</v>
      </c>
      <c r="R3846" t="str">
        <f>RIGHT(N3846,LEN(N3846)-SEARCH("/",N3846,1))</f>
        <v>plays</v>
      </c>
      <c r="S3846" s="15">
        <f t="shared" si="120"/>
        <v>41766.617291666669</v>
      </c>
      <c r="T3846" s="15">
        <f t="shared" si="121"/>
        <v>41793.290972222225</v>
      </c>
    </row>
    <row r="3847" spans="1:20" ht="60" x14ac:dyDescent="0.25">
      <c r="A3847">
        <v>3845</v>
      </c>
      <c r="B3847" s="3" t="s">
        <v>7776</v>
      </c>
      <c r="C3847" s="3" t="s">
        <v>7777</v>
      </c>
      <c r="D3847" s="12">
        <v>40000</v>
      </c>
      <c r="E3847" s="12">
        <v>842</v>
      </c>
      <c r="F3847" t="s">
        <v>357</v>
      </c>
      <c r="G3847" t="s">
        <v>17</v>
      </c>
      <c r="H3847" t="s">
        <v>18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1086</v>
      </c>
      <c r="O3847" s="8">
        <f>E3847/D3847*100</f>
        <v>2.105</v>
      </c>
      <c r="P3847" s="12">
        <f>E3847/L3847</f>
        <v>70.166666666666671</v>
      </c>
      <c r="Q3847" t="str">
        <f>LEFT(N3847,SEARCH("/",N3847,1)-1)</f>
        <v>theater</v>
      </c>
      <c r="R3847" t="str">
        <f>RIGHT(N3847,LEN(N3847)-SEARCH("/",N3847,1))</f>
        <v>plays</v>
      </c>
      <c r="S3847" s="15">
        <f t="shared" si="120"/>
        <v>42248.627013888887</v>
      </c>
      <c r="T3847" s="15">
        <f t="shared" si="121"/>
        <v>42278.627013888887</v>
      </c>
    </row>
    <row r="3848" spans="1:20" ht="45" x14ac:dyDescent="0.25">
      <c r="A3848">
        <v>3846</v>
      </c>
      <c r="B3848" s="3" t="s">
        <v>7778</v>
      </c>
      <c r="C3848" s="3" t="s">
        <v>7779</v>
      </c>
      <c r="D3848" s="12">
        <v>7000</v>
      </c>
      <c r="E3848" s="12">
        <v>189</v>
      </c>
      <c r="F3848" t="s">
        <v>357</v>
      </c>
      <c r="G3848" t="s">
        <v>17</v>
      </c>
      <c r="H3848" t="s">
        <v>18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1086</v>
      </c>
      <c r="O3848" s="8">
        <f>E3848/D3848*100</f>
        <v>2.7</v>
      </c>
      <c r="P3848" s="12">
        <f>E3848/L3848</f>
        <v>23.625</v>
      </c>
      <c r="Q3848" t="str">
        <f>LEFT(N3848,SEARCH("/",N3848,1)-1)</f>
        <v>theater</v>
      </c>
      <c r="R3848" t="str">
        <f>RIGHT(N3848,LEN(N3848)-SEARCH("/",N3848,1))</f>
        <v>plays</v>
      </c>
      <c r="S3848" s="15">
        <f t="shared" si="120"/>
        <v>41885.221550925926</v>
      </c>
      <c r="T3848" s="15">
        <f t="shared" si="121"/>
        <v>41916.290972222225</v>
      </c>
    </row>
    <row r="3849" spans="1:20" ht="45" x14ac:dyDescent="0.25">
      <c r="A3849">
        <v>3847</v>
      </c>
      <c r="B3849" s="3" t="s">
        <v>7780</v>
      </c>
      <c r="C3849" s="3" t="s">
        <v>7781</v>
      </c>
      <c r="D3849" s="12">
        <v>10500</v>
      </c>
      <c r="E3849" s="12">
        <v>1697</v>
      </c>
      <c r="F3849" t="s">
        <v>357</v>
      </c>
      <c r="G3849" t="s">
        <v>17</v>
      </c>
      <c r="H3849" t="s">
        <v>18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1086</v>
      </c>
      <c r="O3849" s="8">
        <f>E3849/D3849*100</f>
        <v>16.161904761904761</v>
      </c>
      <c r="P3849" s="12">
        <f>E3849/L3849</f>
        <v>188.55555555555554</v>
      </c>
      <c r="Q3849" t="str">
        <f>LEFT(N3849,SEARCH("/",N3849,1)-1)</f>
        <v>theater</v>
      </c>
      <c r="R3849" t="str">
        <f>RIGHT(N3849,LEN(N3849)-SEARCH("/",N3849,1))</f>
        <v>plays</v>
      </c>
      <c r="S3849" s="15">
        <f t="shared" si="120"/>
        <v>42159.224432870367</v>
      </c>
      <c r="T3849" s="15">
        <f t="shared" si="121"/>
        <v>42204.224432870367</v>
      </c>
    </row>
    <row r="3850" spans="1:20" ht="60" x14ac:dyDescent="0.25">
      <c r="A3850">
        <v>3848</v>
      </c>
      <c r="B3850" s="3" t="s">
        <v>7782</v>
      </c>
      <c r="C3850" s="3" t="s">
        <v>7783</v>
      </c>
      <c r="D3850" s="12">
        <v>13000</v>
      </c>
      <c r="E3850" s="12">
        <v>2129</v>
      </c>
      <c r="F3850" t="s">
        <v>357</v>
      </c>
      <c r="G3850" t="s">
        <v>17</v>
      </c>
      <c r="H3850" t="s">
        <v>18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1086</v>
      </c>
      <c r="O3850" s="8">
        <f>E3850/D3850*100</f>
        <v>16.376923076923077</v>
      </c>
      <c r="P3850" s="12">
        <f>E3850/L3850</f>
        <v>49.511627906976742</v>
      </c>
      <c r="Q3850" t="str">
        <f>LEFT(N3850,SEARCH("/",N3850,1)-1)</f>
        <v>theater</v>
      </c>
      <c r="R3850" t="str">
        <f>RIGHT(N3850,LEN(N3850)-SEARCH("/",N3850,1))</f>
        <v>plays</v>
      </c>
      <c r="S3850" s="15">
        <f t="shared" si="120"/>
        <v>42265.817002314812</v>
      </c>
      <c r="T3850" s="15">
        <f t="shared" si="121"/>
        <v>42295.817002314812</v>
      </c>
    </row>
    <row r="3851" spans="1:20" ht="75" x14ac:dyDescent="0.25">
      <c r="A3851">
        <v>3849</v>
      </c>
      <c r="B3851" s="3" t="s">
        <v>7784</v>
      </c>
      <c r="C3851" s="3" t="s">
        <v>7785</v>
      </c>
      <c r="D3851" s="12">
        <v>30000</v>
      </c>
      <c r="E3851" s="12">
        <v>2113</v>
      </c>
      <c r="F3851" t="s">
        <v>357</v>
      </c>
      <c r="G3851" t="s">
        <v>502</v>
      </c>
      <c r="H3851" t="s">
        <v>55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1086</v>
      </c>
      <c r="O3851" s="8">
        <f>E3851/D3851*100</f>
        <v>7.043333333333333</v>
      </c>
      <c r="P3851" s="12">
        <f>E3851/L3851</f>
        <v>75.464285714285708</v>
      </c>
      <c r="Q3851" t="str">
        <f>LEFT(N3851,SEARCH("/",N3851,1)-1)</f>
        <v>theater</v>
      </c>
      <c r="R3851" t="str">
        <f>RIGHT(N3851,LEN(N3851)-SEARCH("/",N3851,1))</f>
        <v>plays</v>
      </c>
      <c r="S3851" s="15">
        <f t="shared" si="120"/>
        <v>42136.767175925925</v>
      </c>
      <c r="T3851" s="15">
        <f t="shared" si="121"/>
        <v>42166.767175925925</v>
      </c>
    </row>
    <row r="3852" spans="1:20" ht="30" x14ac:dyDescent="0.25">
      <c r="A3852">
        <v>3850</v>
      </c>
      <c r="B3852" s="3" t="s">
        <v>7786</v>
      </c>
      <c r="C3852" s="3" t="s">
        <v>7787</v>
      </c>
      <c r="D3852" s="12">
        <v>1000</v>
      </c>
      <c r="E3852" s="12">
        <v>38</v>
      </c>
      <c r="F3852" t="s">
        <v>357</v>
      </c>
      <c r="G3852" t="s">
        <v>17</v>
      </c>
      <c r="H3852" t="s">
        <v>18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1086</v>
      </c>
      <c r="O3852" s="8">
        <f>E3852/D3852*100</f>
        <v>3.8</v>
      </c>
      <c r="P3852" s="12">
        <f>E3852/L3852</f>
        <v>9.5</v>
      </c>
      <c r="Q3852" t="str">
        <f>LEFT(N3852,SEARCH("/",N3852,1)-1)</f>
        <v>theater</v>
      </c>
      <c r="R3852" t="str">
        <f>RIGHT(N3852,LEN(N3852)-SEARCH("/",N3852,1))</f>
        <v>plays</v>
      </c>
      <c r="S3852" s="15">
        <f t="shared" si="120"/>
        <v>41975.124340277776</v>
      </c>
      <c r="T3852" s="15">
        <f t="shared" si="121"/>
        <v>42005.124340277776</v>
      </c>
    </row>
    <row r="3853" spans="1:20" ht="45" x14ac:dyDescent="0.25">
      <c r="A3853">
        <v>3851</v>
      </c>
      <c r="B3853" s="3" t="s">
        <v>7788</v>
      </c>
      <c r="C3853" s="3" t="s">
        <v>7789</v>
      </c>
      <c r="D3853" s="12">
        <v>2500</v>
      </c>
      <c r="E3853" s="12">
        <v>852</v>
      </c>
      <c r="F3853" t="s">
        <v>357</v>
      </c>
      <c r="G3853" t="s">
        <v>24</v>
      </c>
      <c r="H3853" t="s">
        <v>25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1086</v>
      </c>
      <c r="O3853" s="8">
        <f>E3853/D3853*100</f>
        <v>34.08</v>
      </c>
      <c r="P3853" s="12">
        <f>E3853/L3853</f>
        <v>35.5</v>
      </c>
      <c r="Q3853" t="str">
        <f>LEFT(N3853,SEARCH("/",N3853,1)-1)</f>
        <v>theater</v>
      </c>
      <c r="R3853" t="str">
        <f>RIGHT(N3853,LEN(N3853)-SEARCH("/",N3853,1))</f>
        <v>plays</v>
      </c>
      <c r="S3853" s="15">
        <f t="shared" si="120"/>
        <v>42172.439571759256</v>
      </c>
      <c r="T3853" s="15">
        <f t="shared" si="121"/>
        <v>42202.439571759256</v>
      </c>
    </row>
    <row r="3854" spans="1:20" ht="45" x14ac:dyDescent="0.25">
      <c r="A3854">
        <v>3852</v>
      </c>
      <c r="B3854" s="3" t="s">
        <v>7790</v>
      </c>
      <c r="C3854" s="3" t="s">
        <v>7791</v>
      </c>
      <c r="D3854" s="12">
        <v>10000</v>
      </c>
      <c r="E3854" s="12">
        <v>20</v>
      </c>
      <c r="F3854" t="s">
        <v>357</v>
      </c>
      <c r="G3854" t="s">
        <v>17</v>
      </c>
      <c r="H3854" t="s">
        <v>18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1086</v>
      </c>
      <c r="O3854" s="8">
        <f>E3854/D3854*100</f>
        <v>0.2</v>
      </c>
      <c r="P3854" s="12">
        <f>E3854/L3854</f>
        <v>10</v>
      </c>
      <c r="Q3854" t="str">
        <f>LEFT(N3854,SEARCH("/",N3854,1)-1)</f>
        <v>theater</v>
      </c>
      <c r="R3854" t="str">
        <f>RIGHT(N3854,LEN(N3854)-SEARCH("/",N3854,1))</f>
        <v>plays</v>
      </c>
      <c r="S3854" s="15">
        <f t="shared" si="120"/>
        <v>42065.190694444449</v>
      </c>
      <c r="T3854" s="15">
        <f t="shared" si="121"/>
        <v>42090.149027777778</v>
      </c>
    </row>
    <row r="3855" spans="1:20" ht="45" x14ac:dyDescent="0.25">
      <c r="A3855">
        <v>3853</v>
      </c>
      <c r="B3855" s="3" t="s">
        <v>7792</v>
      </c>
      <c r="C3855" s="3" t="s">
        <v>7793</v>
      </c>
      <c r="D3855" s="12">
        <v>100000</v>
      </c>
      <c r="E3855" s="12">
        <v>26</v>
      </c>
      <c r="F3855" t="s">
        <v>357</v>
      </c>
      <c r="G3855" t="s">
        <v>17</v>
      </c>
      <c r="H3855" t="s">
        <v>18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1086</v>
      </c>
      <c r="O3855" s="8">
        <f>E3855/D3855*100</f>
        <v>2.5999999999999999E-2</v>
      </c>
      <c r="P3855" s="12">
        <f>E3855/L3855</f>
        <v>13</v>
      </c>
      <c r="Q3855" t="str">
        <f>LEFT(N3855,SEARCH("/",N3855,1)-1)</f>
        <v>theater</v>
      </c>
      <c r="R3855" t="str">
        <f>RIGHT(N3855,LEN(N3855)-SEARCH("/",N3855,1))</f>
        <v>plays</v>
      </c>
      <c r="S3855" s="15">
        <f t="shared" si="120"/>
        <v>41848.84002314815</v>
      </c>
      <c r="T3855" s="15">
        <f t="shared" si="121"/>
        <v>41883.84002314815</v>
      </c>
    </row>
    <row r="3856" spans="1:20" ht="30" x14ac:dyDescent="0.25">
      <c r="A3856">
        <v>3854</v>
      </c>
      <c r="B3856" s="3" t="s">
        <v>7794</v>
      </c>
      <c r="C3856" s="3" t="s">
        <v>7795</v>
      </c>
      <c r="D3856" s="12">
        <v>11000</v>
      </c>
      <c r="E3856" s="12">
        <v>1788</v>
      </c>
      <c r="F3856" t="s">
        <v>357</v>
      </c>
      <c r="G3856" t="s">
        <v>17</v>
      </c>
      <c r="H3856" t="s">
        <v>18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1086</v>
      </c>
      <c r="O3856" s="8">
        <f>E3856/D3856*100</f>
        <v>16.254545454545454</v>
      </c>
      <c r="P3856" s="12">
        <f>E3856/L3856</f>
        <v>89.4</v>
      </c>
      <c r="Q3856" t="str">
        <f>LEFT(N3856,SEARCH("/",N3856,1)-1)</f>
        <v>theater</v>
      </c>
      <c r="R3856" t="str">
        <f>RIGHT(N3856,LEN(N3856)-SEARCH("/",N3856,1))</f>
        <v>plays</v>
      </c>
      <c r="S3856" s="15">
        <f t="shared" si="120"/>
        <v>42103.884930555556</v>
      </c>
      <c r="T3856" s="15">
        <f t="shared" si="121"/>
        <v>42133.884930555556</v>
      </c>
    </row>
    <row r="3857" spans="1:20" ht="75" x14ac:dyDescent="0.25">
      <c r="A3857">
        <v>3855</v>
      </c>
      <c r="B3857" s="3" t="s">
        <v>7796</v>
      </c>
      <c r="C3857" s="3" t="s">
        <v>7797</v>
      </c>
      <c r="D3857" s="12">
        <v>1000</v>
      </c>
      <c r="E3857" s="12">
        <v>25</v>
      </c>
      <c r="F3857" t="s">
        <v>357</v>
      </c>
      <c r="G3857" t="s">
        <v>17</v>
      </c>
      <c r="H3857" t="s">
        <v>18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1086</v>
      </c>
      <c r="O3857" s="8">
        <f>E3857/D3857*100</f>
        <v>2.5</v>
      </c>
      <c r="P3857" s="12">
        <f>E3857/L3857</f>
        <v>25</v>
      </c>
      <c r="Q3857" t="str">
        <f>LEFT(N3857,SEARCH("/",N3857,1)-1)</f>
        <v>theater</v>
      </c>
      <c r="R3857" t="str">
        <f>RIGHT(N3857,LEN(N3857)-SEARCH("/",N3857,1))</f>
        <v>plays</v>
      </c>
      <c r="S3857" s="15">
        <f t="shared" si="120"/>
        <v>42059.970729166671</v>
      </c>
      <c r="T3857" s="15">
        <f t="shared" si="121"/>
        <v>42089.929062499999</v>
      </c>
    </row>
    <row r="3858" spans="1:20" ht="60" x14ac:dyDescent="0.25">
      <c r="A3858">
        <v>3856</v>
      </c>
      <c r="B3858" s="3" t="s">
        <v>7798</v>
      </c>
      <c r="C3858" s="3" t="s">
        <v>7799</v>
      </c>
      <c r="D3858" s="12">
        <v>5000</v>
      </c>
      <c r="E3858" s="12">
        <v>1</v>
      </c>
      <c r="F3858" t="s">
        <v>357</v>
      </c>
      <c r="G3858" t="s">
        <v>17</v>
      </c>
      <c r="H3858" t="s">
        <v>18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1086</v>
      </c>
      <c r="O3858" s="8">
        <f>E3858/D3858*100</f>
        <v>0.02</v>
      </c>
      <c r="P3858" s="12">
        <f>E3858/L3858</f>
        <v>1</v>
      </c>
      <c r="Q3858" t="str">
        <f>LEFT(N3858,SEARCH("/",N3858,1)-1)</f>
        <v>theater</v>
      </c>
      <c r="R3858" t="str">
        <f>RIGHT(N3858,LEN(N3858)-SEARCH("/",N3858,1))</f>
        <v>plays</v>
      </c>
      <c r="S3858" s="15">
        <f t="shared" si="120"/>
        <v>42041.743090277778</v>
      </c>
      <c r="T3858" s="15">
        <f t="shared" si="121"/>
        <v>42071.701423611114</v>
      </c>
    </row>
    <row r="3859" spans="1:20" ht="60" x14ac:dyDescent="0.25">
      <c r="A3859">
        <v>3857</v>
      </c>
      <c r="B3859" s="3" t="s">
        <v>7800</v>
      </c>
      <c r="C3859" s="3" t="s">
        <v>7801</v>
      </c>
      <c r="D3859" s="12">
        <v>5000</v>
      </c>
      <c r="E3859" s="12">
        <v>260</v>
      </c>
      <c r="F3859" t="s">
        <v>357</v>
      </c>
      <c r="G3859" t="s">
        <v>17</v>
      </c>
      <c r="H3859" t="s">
        <v>18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1086</v>
      </c>
      <c r="O3859" s="8">
        <f>E3859/D3859*100</f>
        <v>5.2</v>
      </c>
      <c r="P3859" s="12">
        <f>E3859/L3859</f>
        <v>65</v>
      </c>
      <c r="Q3859" t="str">
        <f>LEFT(N3859,SEARCH("/",N3859,1)-1)</f>
        <v>theater</v>
      </c>
      <c r="R3859" t="str">
        <f>RIGHT(N3859,LEN(N3859)-SEARCH("/",N3859,1))</f>
        <v>plays</v>
      </c>
      <c r="S3859" s="15">
        <f t="shared" si="120"/>
        <v>41829.73715277778</v>
      </c>
      <c r="T3859" s="15">
        <f t="shared" si="121"/>
        <v>41852.716666666667</v>
      </c>
    </row>
    <row r="3860" spans="1:20" ht="60" x14ac:dyDescent="0.25">
      <c r="A3860">
        <v>3858</v>
      </c>
      <c r="B3860" s="3" t="s">
        <v>7802</v>
      </c>
      <c r="C3860" s="3" t="s">
        <v>7803</v>
      </c>
      <c r="D3860" s="12">
        <v>500</v>
      </c>
      <c r="E3860" s="12">
        <v>10</v>
      </c>
      <c r="F3860" t="s">
        <v>357</v>
      </c>
      <c r="G3860" t="s">
        <v>24</v>
      </c>
      <c r="H3860" t="s">
        <v>25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1086</v>
      </c>
      <c r="O3860" s="8">
        <f>E3860/D3860*100</f>
        <v>2</v>
      </c>
      <c r="P3860" s="12">
        <f>E3860/L3860</f>
        <v>10</v>
      </c>
      <c r="Q3860" t="str">
        <f>LEFT(N3860,SEARCH("/",N3860,1)-1)</f>
        <v>theater</v>
      </c>
      <c r="R3860" t="str">
        <f>RIGHT(N3860,LEN(N3860)-SEARCH("/",N3860,1))</f>
        <v>plays</v>
      </c>
      <c r="S3860" s="15">
        <f t="shared" si="120"/>
        <v>42128.431064814817</v>
      </c>
      <c r="T3860" s="15">
        <f t="shared" si="121"/>
        <v>42146.875</v>
      </c>
    </row>
    <row r="3861" spans="1:20" ht="45" x14ac:dyDescent="0.25">
      <c r="A3861">
        <v>3859</v>
      </c>
      <c r="B3861" s="3" t="s">
        <v>7804</v>
      </c>
      <c r="C3861" s="3" t="s">
        <v>7805</v>
      </c>
      <c r="D3861" s="12">
        <v>2500</v>
      </c>
      <c r="E3861" s="12">
        <v>1</v>
      </c>
      <c r="F3861" t="s">
        <v>357</v>
      </c>
      <c r="G3861" t="s">
        <v>17</v>
      </c>
      <c r="H3861" t="s">
        <v>18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1086</v>
      </c>
      <c r="O3861" s="8">
        <f>E3861/D3861*100</f>
        <v>0.04</v>
      </c>
      <c r="P3861" s="12">
        <f>E3861/L3861</f>
        <v>1</v>
      </c>
      <c r="Q3861" t="str">
        <f>LEFT(N3861,SEARCH("/",N3861,1)-1)</f>
        <v>theater</v>
      </c>
      <c r="R3861" t="str">
        <f>RIGHT(N3861,LEN(N3861)-SEARCH("/",N3861,1))</f>
        <v>plays</v>
      </c>
      <c r="S3861" s="15">
        <f t="shared" si="120"/>
        <v>41789.893599537041</v>
      </c>
      <c r="T3861" s="15">
        <f t="shared" si="121"/>
        <v>41815.875</v>
      </c>
    </row>
    <row r="3862" spans="1:20" ht="60" x14ac:dyDescent="0.25">
      <c r="A3862">
        <v>3860</v>
      </c>
      <c r="B3862" s="3" t="s">
        <v>7806</v>
      </c>
      <c r="C3862" s="3" t="s">
        <v>7807</v>
      </c>
      <c r="D3862" s="12">
        <v>6000</v>
      </c>
      <c r="E3862" s="12">
        <v>1060</v>
      </c>
      <c r="F3862" t="s">
        <v>357</v>
      </c>
      <c r="G3862" t="s">
        <v>17</v>
      </c>
      <c r="H3862" t="s">
        <v>18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1086</v>
      </c>
      <c r="O3862" s="8">
        <f>E3862/D3862*100</f>
        <v>17.666666666666668</v>
      </c>
      <c r="P3862" s="12">
        <f>E3862/L3862</f>
        <v>81.538461538461533</v>
      </c>
      <c r="Q3862" t="str">
        <f>LEFT(N3862,SEARCH("/",N3862,1)-1)</f>
        <v>theater</v>
      </c>
      <c r="R3862" t="str">
        <f>RIGHT(N3862,LEN(N3862)-SEARCH("/",N3862,1))</f>
        <v>plays</v>
      </c>
      <c r="S3862" s="15">
        <f t="shared" si="120"/>
        <v>41833.660995370366</v>
      </c>
      <c r="T3862" s="15">
        <f t="shared" si="121"/>
        <v>41863.660995370366</v>
      </c>
    </row>
    <row r="3863" spans="1:20" x14ac:dyDescent="0.25">
      <c r="A3863">
        <v>3861</v>
      </c>
      <c r="B3863" s="3" t="s">
        <v>7808</v>
      </c>
      <c r="C3863" s="3" t="s">
        <v>7809</v>
      </c>
      <c r="D3863" s="12">
        <v>2000</v>
      </c>
      <c r="E3863" s="12">
        <v>100</v>
      </c>
      <c r="F3863" t="s">
        <v>357</v>
      </c>
      <c r="G3863" t="s">
        <v>17</v>
      </c>
      <c r="H3863" t="s">
        <v>18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1086</v>
      </c>
      <c r="O3863" s="8">
        <f>E3863/D3863*100</f>
        <v>5</v>
      </c>
      <c r="P3863" s="12">
        <f>E3863/L3863</f>
        <v>100</v>
      </c>
      <c r="Q3863" t="str">
        <f>LEFT(N3863,SEARCH("/",N3863,1)-1)</f>
        <v>theater</v>
      </c>
      <c r="R3863" t="str">
        <f>RIGHT(N3863,LEN(N3863)-SEARCH("/",N3863,1))</f>
        <v>plays</v>
      </c>
      <c r="S3863" s="15">
        <f t="shared" si="120"/>
        <v>41914.590011574073</v>
      </c>
      <c r="T3863" s="15">
        <f t="shared" si="121"/>
        <v>41955.907638888893</v>
      </c>
    </row>
    <row r="3864" spans="1:20" ht="30" x14ac:dyDescent="0.25">
      <c r="A3864">
        <v>3862</v>
      </c>
      <c r="B3864" s="3" t="s">
        <v>7810</v>
      </c>
      <c r="C3864" s="3" t="s">
        <v>7811</v>
      </c>
      <c r="D3864" s="12">
        <v>7500</v>
      </c>
      <c r="E3864" s="12">
        <v>1</v>
      </c>
      <c r="F3864" t="s">
        <v>357</v>
      </c>
      <c r="G3864" t="s">
        <v>17</v>
      </c>
      <c r="H3864" t="s">
        <v>18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1086</v>
      </c>
      <c r="O3864" s="8">
        <f>E3864/D3864*100</f>
        <v>1.3333333333333334E-2</v>
      </c>
      <c r="P3864" s="12">
        <f>E3864/L3864</f>
        <v>1</v>
      </c>
      <c r="Q3864" t="str">
        <f>LEFT(N3864,SEARCH("/",N3864,1)-1)</f>
        <v>theater</v>
      </c>
      <c r="R3864" t="str">
        <f>RIGHT(N3864,LEN(N3864)-SEARCH("/",N3864,1))</f>
        <v>plays</v>
      </c>
      <c r="S3864" s="15">
        <f t="shared" si="120"/>
        <v>42611.261064814811</v>
      </c>
      <c r="T3864" s="15">
        <f t="shared" si="121"/>
        <v>42625.707638888889</v>
      </c>
    </row>
    <row r="3865" spans="1:20" ht="60" x14ac:dyDescent="0.25">
      <c r="A3865">
        <v>3863</v>
      </c>
      <c r="B3865" s="3" t="s">
        <v>7812</v>
      </c>
      <c r="C3865" s="3" t="s">
        <v>7813</v>
      </c>
      <c r="D3865" s="12">
        <v>6000</v>
      </c>
      <c r="E3865" s="12">
        <v>0</v>
      </c>
      <c r="F3865" t="s">
        <v>357</v>
      </c>
      <c r="G3865" t="s">
        <v>17</v>
      </c>
      <c r="H3865" t="s">
        <v>18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1086</v>
      </c>
      <c r="O3865" s="8">
        <f>E3865/D3865*100</f>
        <v>0</v>
      </c>
      <c r="P3865" s="12" t="e">
        <f>E3865/L3865</f>
        <v>#DIV/0!</v>
      </c>
      <c r="Q3865" t="str">
        <f>LEFT(N3865,SEARCH("/",N3865,1)-1)</f>
        <v>theater</v>
      </c>
      <c r="R3865" t="str">
        <f>RIGHT(N3865,LEN(N3865)-SEARCH("/",N3865,1))</f>
        <v>plays</v>
      </c>
      <c r="S3865" s="15">
        <f t="shared" si="120"/>
        <v>42253.633159722223</v>
      </c>
      <c r="T3865" s="15">
        <f t="shared" si="121"/>
        <v>42313.674826388888</v>
      </c>
    </row>
    <row r="3866" spans="1:20" ht="60" x14ac:dyDescent="0.25">
      <c r="A3866">
        <v>3864</v>
      </c>
      <c r="B3866" s="3" t="s">
        <v>7814</v>
      </c>
      <c r="C3866" s="3" t="s">
        <v>7815</v>
      </c>
      <c r="D3866" s="12">
        <v>5000</v>
      </c>
      <c r="E3866" s="12">
        <v>60</v>
      </c>
      <c r="F3866" t="s">
        <v>357</v>
      </c>
      <c r="G3866" t="s">
        <v>17</v>
      </c>
      <c r="H3866" t="s">
        <v>18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1086</v>
      </c>
      <c r="O3866" s="8">
        <f>E3866/D3866*100</f>
        <v>1.2</v>
      </c>
      <c r="P3866" s="12">
        <f>E3866/L3866</f>
        <v>20</v>
      </c>
      <c r="Q3866" t="str">
        <f>LEFT(N3866,SEARCH("/",N3866,1)-1)</f>
        <v>theater</v>
      </c>
      <c r="R3866" t="str">
        <f>RIGHT(N3866,LEN(N3866)-SEARCH("/",N3866,1))</f>
        <v>plays</v>
      </c>
      <c r="S3866" s="15">
        <f t="shared" si="120"/>
        <v>42295.891828703709</v>
      </c>
      <c r="T3866" s="15">
        <f t="shared" si="121"/>
        <v>42325.933495370366</v>
      </c>
    </row>
    <row r="3867" spans="1:20" ht="45" x14ac:dyDescent="0.25">
      <c r="A3867">
        <v>3865</v>
      </c>
      <c r="B3867" s="3" t="s">
        <v>7816</v>
      </c>
      <c r="C3867" s="3" t="s">
        <v>7817</v>
      </c>
      <c r="D3867" s="12">
        <v>2413</v>
      </c>
      <c r="E3867" s="12">
        <v>650</v>
      </c>
      <c r="F3867" t="s">
        <v>357</v>
      </c>
      <c r="G3867" t="s">
        <v>159</v>
      </c>
      <c r="H3867" t="s">
        <v>160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1086</v>
      </c>
      <c r="O3867" s="8">
        <f>E3867/D3867*100</f>
        <v>26.937422295897225</v>
      </c>
      <c r="P3867" s="12">
        <f>E3867/L3867</f>
        <v>46.428571428571431</v>
      </c>
      <c r="Q3867" t="str">
        <f>LEFT(N3867,SEARCH("/",N3867,1)-1)</f>
        <v>theater</v>
      </c>
      <c r="R3867" t="str">
        <f>RIGHT(N3867,LEN(N3867)-SEARCH("/",N3867,1))</f>
        <v>plays</v>
      </c>
      <c r="S3867" s="15">
        <f t="shared" si="120"/>
        <v>41841.651597222226</v>
      </c>
      <c r="T3867" s="15">
        <f t="shared" si="121"/>
        <v>41881.229166666664</v>
      </c>
    </row>
    <row r="3868" spans="1:20" ht="30" x14ac:dyDescent="0.25">
      <c r="A3868">
        <v>3866</v>
      </c>
      <c r="B3868" s="3" t="s">
        <v>7818</v>
      </c>
      <c r="C3868" s="3" t="s">
        <v>7819</v>
      </c>
      <c r="D3868" s="12">
        <v>2000</v>
      </c>
      <c r="E3868" s="12">
        <v>11</v>
      </c>
      <c r="F3868" t="s">
        <v>357</v>
      </c>
      <c r="G3868" t="s">
        <v>17</v>
      </c>
      <c r="H3868" t="s">
        <v>18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1086</v>
      </c>
      <c r="O3868" s="8">
        <f>E3868/D3868*100</f>
        <v>0.54999999999999993</v>
      </c>
      <c r="P3868" s="12">
        <f>E3868/L3868</f>
        <v>5.5</v>
      </c>
      <c r="Q3868" t="str">
        <f>LEFT(N3868,SEARCH("/",N3868,1)-1)</f>
        <v>theater</v>
      </c>
      <c r="R3868" t="str">
        <f>RIGHT(N3868,LEN(N3868)-SEARCH("/",N3868,1))</f>
        <v>plays</v>
      </c>
      <c r="S3868" s="15">
        <f t="shared" si="120"/>
        <v>42402.947002314817</v>
      </c>
      <c r="T3868" s="15">
        <f t="shared" si="121"/>
        <v>42452.145138888889</v>
      </c>
    </row>
    <row r="3869" spans="1:20" ht="45" x14ac:dyDescent="0.25">
      <c r="A3869">
        <v>3867</v>
      </c>
      <c r="B3869" s="3" t="s">
        <v>7820</v>
      </c>
      <c r="C3869" s="3" t="s">
        <v>7821</v>
      </c>
      <c r="D3869" s="12">
        <v>2000</v>
      </c>
      <c r="E3869" s="12">
        <v>251</v>
      </c>
      <c r="F3869" t="s">
        <v>357</v>
      </c>
      <c r="G3869" t="s">
        <v>17</v>
      </c>
      <c r="H3869" t="s">
        <v>18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1086</v>
      </c>
      <c r="O3869" s="8">
        <f>E3869/D3869*100</f>
        <v>12.55</v>
      </c>
      <c r="P3869" s="12">
        <f>E3869/L3869</f>
        <v>50.2</v>
      </c>
      <c r="Q3869" t="str">
        <f>LEFT(N3869,SEARCH("/",N3869,1)-1)</f>
        <v>theater</v>
      </c>
      <c r="R3869" t="str">
        <f>RIGHT(N3869,LEN(N3869)-SEARCH("/",N3869,1))</f>
        <v>plays</v>
      </c>
      <c r="S3869" s="15">
        <f t="shared" si="120"/>
        <v>42509.814108796301</v>
      </c>
      <c r="T3869" s="15">
        <f t="shared" si="121"/>
        <v>42539.814108796301</v>
      </c>
    </row>
    <row r="3870" spans="1:20" ht="30" x14ac:dyDescent="0.25">
      <c r="A3870">
        <v>3868</v>
      </c>
      <c r="B3870" s="3" t="s">
        <v>7822</v>
      </c>
      <c r="C3870" s="3" t="s">
        <v>7823</v>
      </c>
      <c r="D3870" s="12">
        <v>5000</v>
      </c>
      <c r="E3870" s="12">
        <v>10</v>
      </c>
      <c r="F3870" t="s">
        <v>272</v>
      </c>
      <c r="G3870" t="s">
        <v>24</v>
      </c>
      <c r="H3870" t="s">
        <v>25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5931</v>
      </c>
      <c r="O3870" s="8">
        <f>E3870/D3870*100</f>
        <v>0.2</v>
      </c>
      <c r="P3870" s="12">
        <f>E3870/L3870</f>
        <v>10</v>
      </c>
      <c r="Q3870" t="str">
        <f>LEFT(N3870,SEARCH("/",N3870,1)-1)</f>
        <v>theater</v>
      </c>
      <c r="R3870" t="str">
        <f>RIGHT(N3870,LEN(N3870)-SEARCH("/",N3870,1))</f>
        <v>musical</v>
      </c>
      <c r="S3870" s="15">
        <f t="shared" si="120"/>
        <v>41865.659780092588</v>
      </c>
      <c r="T3870" s="15">
        <f t="shared" si="121"/>
        <v>41890.659780092588</v>
      </c>
    </row>
    <row r="3871" spans="1:20" ht="30" x14ac:dyDescent="0.25">
      <c r="A3871">
        <v>3869</v>
      </c>
      <c r="B3871" s="3" t="s">
        <v>7824</v>
      </c>
      <c r="C3871" s="3" t="s">
        <v>7825</v>
      </c>
      <c r="D3871" s="12">
        <v>13111</v>
      </c>
      <c r="E3871" s="12">
        <v>452</v>
      </c>
      <c r="F3871" t="s">
        <v>272</v>
      </c>
      <c r="G3871" t="s">
        <v>17</v>
      </c>
      <c r="H3871" t="s">
        <v>18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5931</v>
      </c>
      <c r="O3871" s="8">
        <f>E3871/D3871*100</f>
        <v>3.4474868431088401</v>
      </c>
      <c r="P3871" s="12">
        <f>E3871/L3871</f>
        <v>30.133333333333333</v>
      </c>
      <c r="Q3871" t="str">
        <f>LEFT(N3871,SEARCH("/",N3871,1)-1)</f>
        <v>theater</v>
      </c>
      <c r="R3871" t="str">
        <f>RIGHT(N3871,LEN(N3871)-SEARCH("/",N3871,1))</f>
        <v>musical</v>
      </c>
      <c r="S3871" s="15">
        <f t="shared" si="120"/>
        <v>42047.724444444444</v>
      </c>
      <c r="T3871" s="15">
        <f t="shared" si="121"/>
        <v>42077.132638888885</v>
      </c>
    </row>
    <row r="3872" spans="1:20" ht="60" x14ac:dyDescent="0.25">
      <c r="A3872">
        <v>3870</v>
      </c>
      <c r="B3872" s="3" t="s">
        <v>7826</v>
      </c>
      <c r="C3872" s="3" t="s">
        <v>7827</v>
      </c>
      <c r="D3872" s="12">
        <v>10000</v>
      </c>
      <c r="E3872" s="12">
        <v>1500</v>
      </c>
      <c r="F3872" t="s">
        <v>272</v>
      </c>
      <c r="G3872" t="s">
        <v>17</v>
      </c>
      <c r="H3872" t="s">
        <v>18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5931</v>
      </c>
      <c r="O3872" s="8">
        <f>E3872/D3872*100</f>
        <v>15</v>
      </c>
      <c r="P3872" s="12">
        <f>E3872/L3872</f>
        <v>150</v>
      </c>
      <c r="Q3872" t="str">
        <f>LEFT(N3872,SEARCH("/",N3872,1)-1)</f>
        <v>theater</v>
      </c>
      <c r="R3872" t="str">
        <f>RIGHT(N3872,LEN(N3872)-SEARCH("/",N3872,1))</f>
        <v>musical</v>
      </c>
      <c r="S3872" s="15">
        <f t="shared" si="120"/>
        <v>41793.17219907407</v>
      </c>
      <c r="T3872" s="15">
        <f t="shared" si="121"/>
        <v>41823.17219907407</v>
      </c>
    </row>
    <row r="3873" spans="1:20" ht="45" x14ac:dyDescent="0.25">
      <c r="A3873">
        <v>3871</v>
      </c>
      <c r="B3873" s="3" t="s">
        <v>7828</v>
      </c>
      <c r="C3873" s="3" t="s">
        <v>7829</v>
      </c>
      <c r="D3873" s="12">
        <v>1500</v>
      </c>
      <c r="E3873" s="12">
        <v>40</v>
      </c>
      <c r="F3873" t="s">
        <v>272</v>
      </c>
      <c r="G3873" t="s">
        <v>17</v>
      </c>
      <c r="H3873" t="s">
        <v>18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5931</v>
      </c>
      <c r="O3873" s="8">
        <f>E3873/D3873*100</f>
        <v>2.666666666666667</v>
      </c>
      <c r="P3873" s="12">
        <f>E3873/L3873</f>
        <v>13.333333333333334</v>
      </c>
      <c r="Q3873" t="str">
        <f>LEFT(N3873,SEARCH("/",N3873,1)-1)</f>
        <v>theater</v>
      </c>
      <c r="R3873" t="str">
        <f>RIGHT(N3873,LEN(N3873)-SEARCH("/",N3873,1))</f>
        <v>musical</v>
      </c>
      <c r="S3873" s="15">
        <f t="shared" si="120"/>
        <v>42763.780671296292</v>
      </c>
      <c r="T3873" s="15">
        <f t="shared" si="121"/>
        <v>42823.739004629635</v>
      </c>
    </row>
    <row r="3874" spans="1:20" ht="60" x14ac:dyDescent="0.25">
      <c r="A3874">
        <v>3872</v>
      </c>
      <c r="B3874" s="3" t="s">
        <v>7830</v>
      </c>
      <c r="C3874" s="3" t="s">
        <v>7831</v>
      </c>
      <c r="D3874" s="12">
        <v>15000</v>
      </c>
      <c r="E3874" s="12">
        <v>0</v>
      </c>
      <c r="F3874" t="s">
        <v>272</v>
      </c>
      <c r="G3874" t="s">
        <v>17</v>
      </c>
      <c r="H3874" t="s">
        <v>18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5931</v>
      </c>
      <c r="O3874" s="8">
        <f>E3874/D3874*100</f>
        <v>0</v>
      </c>
      <c r="P3874" s="12" t="e">
        <f>E3874/L3874</f>
        <v>#DIV/0!</v>
      </c>
      <c r="Q3874" t="str">
        <f>LEFT(N3874,SEARCH("/",N3874,1)-1)</f>
        <v>theater</v>
      </c>
      <c r="R3874" t="str">
        <f>RIGHT(N3874,LEN(N3874)-SEARCH("/",N3874,1))</f>
        <v>musical</v>
      </c>
      <c r="S3874" s="15">
        <f t="shared" si="120"/>
        <v>42180.145787037036</v>
      </c>
      <c r="T3874" s="15">
        <f t="shared" si="121"/>
        <v>42230.145787037036</v>
      </c>
    </row>
    <row r="3875" spans="1:20" ht="60" x14ac:dyDescent="0.25">
      <c r="A3875">
        <v>3873</v>
      </c>
      <c r="B3875" s="3" t="s">
        <v>7832</v>
      </c>
      <c r="C3875" s="3" t="s">
        <v>7833</v>
      </c>
      <c r="D3875" s="12">
        <v>5500</v>
      </c>
      <c r="E3875" s="12">
        <v>0</v>
      </c>
      <c r="F3875" t="s">
        <v>272</v>
      </c>
      <c r="G3875" t="s">
        <v>17</v>
      </c>
      <c r="H3875" t="s">
        <v>18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5931</v>
      </c>
      <c r="O3875" s="8">
        <f>E3875/D3875*100</f>
        <v>0</v>
      </c>
      <c r="P3875" s="12" t="e">
        <f>E3875/L3875</f>
        <v>#DIV/0!</v>
      </c>
      <c r="Q3875" t="str">
        <f>LEFT(N3875,SEARCH("/",N3875,1)-1)</f>
        <v>theater</v>
      </c>
      <c r="R3875" t="str">
        <f>RIGHT(N3875,LEN(N3875)-SEARCH("/",N3875,1))</f>
        <v>musical</v>
      </c>
      <c r="S3875" s="15">
        <f t="shared" si="120"/>
        <v>42255.696006944447</v>
      </c>
      <c r="T3875" s="15">
        <f t="shared" si="121"/>
        <v>42285.696006944447</v>
      </c>
    </row>
    <row r="3876" spans="1:20" ht="60" x14ac:dyDescent="0.25">
      <c r="A3876">
        <v>3874</v>
      </c>
      <c r="B3876" s="3" t="s">
        <v>7834</v>
      </c>
      <c r="C3876" s="3" t="s">
        <v>7835</v>
      </c>
      <c r="D3876" s="12">
        <v>620</v>
      </c>
      <c r="E3876" s="12">
        <v>0</v>
      </c>
      <c r="F3876" t="s">
        <v>272</v>
      </c>
      <c r="G3876" t="s">
        <v>80</v>
      </c>
      <c r="H3876" t="s">
        <v>81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5931</v>
      </c>
      <c r="O3876" s="8">
        <f>E3876/D3876*100</f>
        <v>0</v>
      </c>
      <c r="P3876" s="12" t="e">
        <f>E3876/L3876</f>
        <v>#DIV/0!</v>
      </c>
      <c r="Q3876" t="str">
        <f>LEFT(N3876,SEARCH("/",N3876,1)-1)</f>
        <v>theater</v>
      </c>
      <c r="R3876" t="str">
        <f>RIGHT(N3876,LEN(N3876)-SEARCH("/",N3876,1))</f>
        <v>musical</v>
      </c>
      <c r="S3876" s="15">
        <f t="shared" si="120"/>
        <v>42007.016458333332</v>
      </c>
      <c r="T3876" s="15">
        <f t="shared" si="121"/>
        <v>42028.041666666672</v>
      </c>
    </row>
    <row r="3877" spans="1:20" ht="45" x14ac:dyDescent="0.25">
      <c r="A3877">
        <v>3875</v>
      </c>
      <c r="B3877" s="3" t="s">
        <v>7836</v>
      </c>
      <c r="C3877" s="3" t="s">
        <v>7837</v>
      </c>
      <c r="D3877" s="12">
        <v>30000</v>
      </c>
      <c r="E3877" s="12">
        <v>0</v>
      </c>
      <c r="F3877" t="s">
        <v>272</v>
      </c>
      <c r="G3877" t="s">
        <v>309</v>
      </c>
      <c r="H3877" t="s">
        <v>310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5931</v>
      </c>
      <c r="O3877" s="8">
        <f>E3877/D3877*100</f>
        <v>0</v>
      </c>
      <c r="P3877" s="12" t="e">
        <f>E3877/L3877</f>
        <v>#DIV/0!</v>
      </c>
      <c r="Q3877" t="str">
        <f>LEFT(N3877,SEARCH("/",N3877,1)-1)</f>
        <v>theater</v>
      </c>
      <c r="R3877" t="str">
        <f>RIGHT(N3877,LEN(N3877)-SEARCH("/",N3877,1))</f>
        <v>musical</v>
      </c>
      <c r="S3877" s="15">
        <f t="shared" si="120"/>
        <v>42615.346817129626</v>
      </c>
      <c r="T3877" s="15">
        <f t="shared" si="121"/>
        <v>42616.416666666672</v>
      </c>
    </row>
    <row r="3878" spans="1:20" ht="60" x14ac:dyDescent="0.25">
      <c r="A3878">
        <v>3876</v>
      </c>
      <c r="B3878" s="3" t="s">
        <v>7838</v>
      </c>
      <c r="C3878" s="3" t="s">
        <v>7839</v>
      </c>
      <c r="D3878" s="12">
        <v>3900</v>
      </c>
      <c r="E3878" s="12">
        <v>2059</v>
      </c>
      <c r="F3878" t="s">
        <v>272</v>
      </c>
      <c r="G3878" t="s">
        <v>24</v>
      </c>
      <c r="H3878" t="s">
        <v>25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5931</v>
      </c>
      <c r="O3878" s="8">
        <f>E3878/D3878*100</f>
        <v>52.794871794871788</v>
      </c>
      <c r="P3878" s="12">
        <f>E3878/L3878</f>
        <v>44.760869565217391</v>
      </c>
      <c r="Q3878" t="str">
        <f>LEFT(N3878,SEARCH("/",N3878,1)-1)</f>
        <v>theater</v>
      </c>
      <c r="R3878" t="str">
        <f>RIGHT(N3878,LEN(N3878)-SEARCH("/",N3878,1))</f>
        <v>musical</v>
      </c>
      <c r="S3878" s="15">
        <f t="shared" si="120"/>
        <v>42372.624166666668</v>
      </c>
      <c r="T3878" s="15">
        <f t="shared" si="121"/>
        <v>42402.624166666668</v>
      </c>
    </row>
    <row r="3879" spans="1:20" ht="60" x14ac:dyDescent="0.25">
      <c r="A3879">
        <v>3877</v>
      </c>
      <c r="B3879" s="3" t="s">
        <v>7840</v>
      </c>
      <c r="C3879" s="3" t="s">
        <v>7841</v>
      </c>
      <c r="D3879" s="12">
        <v>25000</v>
      </c>
      <c r="E3879" s="12">
        <v>1241</v>
      </c>
      <c r="F3879" t="s">
        <v>272</v>
      </c>
      <c r="G3879" t="s">
        <v>17</v>
      </c>
      <c r="H3879" t="s">
        <v>18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5931</v>
      </c>
      <c r="O3879" s="8">
        <f>E3879/D3879*100</f>
        <v>4.9639999999999995</v>
      </c>
      <c r="P3879" s="12">
        <f>E3879/L3879</f>
        <v>88.642857142857139</v>
      </c>
      <c r="Q3879" t="str">
        <f>LEFT(N3879,SEARCH("/",N3879,1)-1)</f>
        <v>theater</v>
      </c>
      <c r="R3879" t="str">
        <f>RIGHT(N3879,LEN(N3879)-SEARCH("/",N3879,1))</f>
        <v>musical</v>
      </c>
      <c r="S3879" s="15">
        <f t="shared" si="120"/>
        <v>42682.67768518519</v>
      </c>
      <c r="T3879" s="15">
        <f t="shared" si="121"/>
        <v>42712.67768518519</v>
      </c>
    </row>
    <row r="3880" spans="1:20" ht="45" x14ac:dyDescent="0.25">
      <c r="A3880">
        <v>3878</v>
      </c>
      <c r="B3880" s="3" t="s">
        <v>7842</v>
      </c>
      <c r="C3880" s="3" t="s">
        <v>7843</v>
      </c>
      <c r="D3880" s="12">
        <v>18000</v>
      </c>
      <c r="E3880" s="12">
        <v>10</v>
      </c>
      <c r="F3880" t="s">
        <v>272</v>
      </c>
      <c r="G3880" t="s">
        <v>17</v>
      </c>
      <c r="H3880" t="s">
        <v>18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5931</v>
      </c>
      <c r="O3880" s="8">
        <f>E3880/D3880*100</f>
        <v>5.5555555555555552E-2</v>
      </c>
      <c r="P3880" s="12">
        <f>E3880/L3880</f>
        <v>10</v>
      </c>
      <c r="Q3880" t="str">
        <f>LEFT(N3880,SEARCH("/",N3880,1)-1)</f>
        <v>theater</v>
      </c>
      <c r="R3880" t="str">
        <f>RIGHT(N3880,LEN(N3880)-SEARCH("/",N3880,1))</f>
        <v>musical</v>
      </c>
      <c r="S3880" s="15">
        <f t="shared" si="120"/>
        <v>42154.818819444445</v>
      </c>
      <c r="T3880" s="15">
        <f t="shared" si="121"/>
        <v>42185.165972222225</v>
      </c>
    </row>
    <row r="3881" spans="1:20" ht="45" x14ac:dyDescent="0.25">
      <c r="A3881">
        <v>3879</v>
      </c>
      <c r="B3881" s="3" t="s">
        <v>7844</v>
      </c>
      <c r="C3881" s="3" t="s">
        <v>7845</v>
      </c>
      <c r="D3881" s="12">
        <v>15000</v>
      </c>
      <c r="E3881" s="12">
        <v>0</v>
      </c>
      <c r="F3881" t="s">
        <v>272</v>
      </c>
      <c r="G3881" t="s">
        <v>24</v>
      </c>
      <c r="H3881" t="s">
        <v>25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5931</v>
      </c>
      <c r="O3881" s="8">
        <f>E3881/D3881*100</f>
        <v>0</v>
      </c>
      <c r="P3881" s="12" t="e">
        <f>E3881/L3881</f>
        <v>#DIV/0!</v>
      </c>
      <c r="Q3881" t="str">
        <f>LEFT(N3881,SEARCH("/",N3881,1)-1)</f>
        <v>theater</v>
      </c>
      <c r="R3881" t="str">
        <f>RIGHT(N3881,LEN(N3881)-SEARCH("/",N3881,1))</f>
        <v>musical</v>
      </c>
      <c r="S3881" s="15">
        <f t="shared" si="120"/>
        <v>41999.861064814817</v>
      </c>
      <c r="T3881" s="15">
        <f t="shared" si="121"/>
        <v>42029.861064814817</v>
      </c>
    </row>
    <row r="3882" spans="1:20" ht="60" x14ac:dyDescent="0.25">
      <c r="A3882">
        <v>3880</v>
      </c>
      <c r="B3882" s="3" t="s">
        <v>7846</v>
      </c>
      <c r="C3882" s="3" t="s">
        <v>7847</v>
      </c>
      <c r="D3882" s="12">
        <v>7500</v>
      </c>
      <c r="E3882" s="12">
        <v>980</v>
      </c>
      <c r="F3882" t="s">
        <v>272</v>
      </c>
      <c r="G3882" t="s">
        <v>24</v>
      </c>
      <c r="H3882" t="s">
        <v>25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5931</v>
      </c>
      <c r="O3882" s="8">
        <f>E3882/D3882*100</f>
        <v>13.066666666666665</v>
      </c>
      <c r="P3882" s="12">
        <f>E3882/L3882</f>
        <v>57.647058823529413</v>
      </c>
      <c r="Q3882" t="str">
        <f>LEFT(N3882,SEARCH("/",N3882,1)-1)</f>
        <v>theater</v>
      </c>
      <c r="R3882" t="str">
        <f>RIGHT(N3882,LEN(N3882)-SEARCH("/",N3882,1))</f>
        <v>musical</v>
      </c>
      <c r="S3882" s="15">
        <f t="shared" si="120"/>
        <v>41815.815046296295</v>
      </c>
      <c r="T3882" s="15">
        <f t="shared" si="121"/>
        <v>41850.958333333336</v>
      </c>
    </row>
    <row r="3883" spans="1:20" ht="30" x14ac:dyDescent="0.25">
      <c r="A3883">
        <v>3881</v>
      </c>
      <c r="B3883" s="3" t="s">
        <v>7848</v>
      </c>
      <c r="C3883" s="3" t="s">
        <v>7849</v>
      </c>
      <c r="D3883" s="12">
        <v>500</v>
      </c>
      <c r="E3883" s="12">
        <v>25</v>
      </c>
      <c r="F3883" t="s">
        <v>272</v>
      </c>
      <c r="G3883" t="s">
        <v>17</v>
      </c>
      <c r="H3883" t="s">
        <v>18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5931</v>
      </c>
      <c r="O3883" s="8">
        <f>E3883/D3883*100</f>
        <v>5</v>
      </c>
      <c r="P3883" s="12">
        <f>E3883/L3883</f>
        <v>25</v>
      </c>
      <c r="Q3883" t="str">
        <f>LEFT(N3883,SEARCH("/",N3883,1)-1)</f>
        <v>theater</v>
      </c>
      <c r="R3883" t="str">
        <f>RIGHT(N3883,LEN(N3883)-SEARCH("/",N3883,1))</f>
        <v>musical</v>
      </c>
      <c r="S3883" s="15">
        <f t="shared" si="120"/>
        <v>42756.018506944441</v>
      </c>
      <c r="T3883" s="15">
        <f t="shared" si="121"/>
        <v>42786.018506944441</v>
      </c>
    </row>
    <row r="3884" spans="1:20" ht="60" x14ac:dyDescent="0.25">
      <c r="A3884">
        <v>3882</v>
      </c>
      <c r="B3884" s="3" t="s">
        <v>7850</v>
      </c>
      <c r="C3884" s="3" t="s">
        <v>7851</v>
      </c>
      <c r="D3884" s="12">
        <v>30000</v>
      </c>
      <c r="E3884" s="12">
        <v>0</v>
      </c>
      <c r="F3884" t="s">
        <v>272</v>
      </c>
      <c r="G3884" t="s">
        <v>50</v>
      </c>
      <c r="H3884" t="s">
        <v>51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5931</v>
      </c>
      <c r="O3884" s="8">
        <f>E3884/D3884*100</f>
        <v>0</v>
      </c>
      <c r="P3884" s="12" t="e">
        <f>E3884/L3884</f>
        <v>#DIV/0!</v>
      </c>
      <c r="Q3884" t="str">
        <f>LEFT(N3884,SEARCH("/",N3884,1)-1)</f>
        <v>theater</v>
      </c>
      <c r="R3884" t="str">
        <f>RIGHT(N3884,LEN(N3884)-SEARCH("/",N3884,1))</f>
        <v>musical</v>
      </c>
      <c r="S3884" s="15">
        <f t="shared" si="120"/>
        <v>42373.983449074076</v>
      </c>
      <c r="T3884" s="15">
        <f t="shared" si="121"/>
        <v>42400.960416666669</v>
      </c>
    </row>
    <row r="3885" spans="1:20" ht="60" x14ac:dyDescent="0.25">
      <c r="A3885">
        <v>3883</v>
      </c>
      <c r="B3885" s="3" t="s">
        <v>7852</v>
      </c>
      <c r="C3885" s="3" t="s">
        <v>7853</v>
      </c>
      <c r="D3885" s="12">
        <v>15000</v>
      </c>
      <c r="E3885" s="12">
        <v>0</v>
      </c>
      <c r="F3885" t="s">
        <v>272</v>
      </c>
      <c r="G3885" t="s">
        <v>24</v>
      </c>
      <c r="H3885" t="s">
        <v>25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5931</v>
      </c>
      <c r="O3885" s="8">
        <f>E3885/D3885*100</f>
        <v>0</v>
      </c>
      <c r="P3885" s="12" t="e">
        <f>E3885/L3885</f>
        <v>#DIV/0!</v>
      </c>
      <c r="Q3885" t="str">
        <f>LEFT(N3885,SEARCH("/",N3885,1)-1)</f>
        <v>theater</v>
      </c>
      <c r="R3885" t="str">
        <f>RIGHT(N3885,LEN(N3885)-SEARCH("/",N3885,1))</f>
        <v>musical</v>
      </c>
      <c r="S3885" s="15">
        <f t="shared" si="120"/>
        <v>41854.602650462963</v>
      </c>
      <c r="T3885" s="15">
        <f t="shared" si="121"/>
        <v>41884.602650462963</v>
      </c>
    </row>
    <row r="3886" spans="1:20" ht="45" x14ac:dyDescent="0.25">
      <c r="A3886">
        <v>3884</v>
      </c>
      <c r="B3886" s="3" t="s">
        <v>7854</v>
      </c>
      <c r="C3886" s="3" t="s">
        <v>7855</v>
      </c>
      <c r="D3886" s="12">
        <v>10000</v>
      </c>
      <c r="E3886" s="12">
        <v>0</v>
      </c>
      <c r="F3886" t="s">
        <v>272</v>
      </c>
      <c r="G3886" t="s">
        <v>17</v>
      </c>
      <c r="H3886" t="s">
        <v>18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5931</v>
      </c>
      <c r="O3886" s="8">
        <f>E3886/D3886*100</f>
        <v>0</v>
      </c>
      <c r="P3886" s="12" t="e">
        <f>E3886/L3886</f>
        <v>#DIV/0!</v>
      </c>
      <c r="Q3886" t="str">
        <f>LEFT(N3886,SEARCH("/",N3886,1)-1)</f>
        <v>theater</v>
      </c>
      <c r="R3886" t="str">
        <f>RIGHT(N3886,LEN(N3886)-SEARCH("/",N3886,1))</f>
        <v>musical</v>
      </c>
      <c r="S3886" s="15">
        <f t="shared" si="120"/>
        <v>42065.791574074072</v>
      </c>
      <c r="T3886" s="15">
        <f t="shared" si="121"/>
        <v>42090.749907407408</v>
      </c>
    </row>
    <row r="3887" spans="1:20" ht="45" x14ac:dyDescent="0.25">
      <c r="A3887">
        <v>3885</v>
      </c>
      <c r="B3887" s="3" t="s">
        <v>7856</v>
      </c>
      <c r="C3887" s="3" t="s">
        <v>7857</v>
      </c>
      <c r="D3887" s="12">
        <v>375000</v>
      </c>
      <c r="E3887" s="12">
        <v>0</v>
      </c>
      <c r="F3887" t="s">
        <v>272</v>
      </c>
      <c r="G3887" t="s">
        <v>17</v>
      </c>
      <c r="H3887" t="s">
        <v>18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5931</v>
      </c>
      <c r="O3887" s="8">
        <f>E3887/D3887*100</f>
        <v>0</v>
      </c>
      <c r="P3887" s="12" t="e">
        <f>E3887/L3887</f>
        <v>#DIV/0!</v>
      </c>
      <c r="Q3887" t="str">
        <f>LEFT(N3887,SEARCH("/",N3887,1)-1)</f>
        <v>theater</v>
      </c>
      <c r="R3887" t="str">
        <f>RIGHT(N3887,LEN(N3887)-SEARCH("/",N3887,1))</f>
        <v>musical</v>
      </c>
      <c r="S3887" s="15">
        <f t="shared" si="120"/>
        <v>42469.951284722221</v>
      </c>
      <c r="T3887" s="15">
        <f t="shared" si="121"/>
        <v>42499.951284722221</v>
      </c>
    </row>
    <row r="3888" spans="1:20" x14ac:dyDescent="0.25">
      <c r="A3888">
        <v>3886</v>
      </c>
      <c r="B3888" s="3" t="s">
        <v>7858</v>
      </c>
      <c r="C3888" s="3">
        <v>1</v>
      </c>
      <c r="D3888" s="12">
        <v>10000</v>
      </c>
      <c r="E3888" s="12">
        <v>0</v>
      </c>
      <c r="F3888" t="s">
        <v>272</v>
      </c>
      <c r="G3888" t="s">
        <v>50</v>
      </c>
      <c r="H3888" t="s">
        <v>51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5931</v>
      </c>
      <c r="O3888" s="8">
        <f>E3888/D3888*100</f>
        <v>0</v>
      </c>
      <c r="P3888" s="12" t="e">
        <f>E3888/L3888</f>
        <v>#DIV/0!</v>
      </c>
      <c r="Q3888" t="str">
        <f>LEFT(N3888,SEARCH("/",N3888,1)-1)</f>
        <v>theater</v>
      </c>
      <c r="R3888" t="str">
        <f>RIGHT(N3888,LEN(N3888)-SEARCH("/",N3888,1))</f>
        <v>musical</v>
      </c>
      <c r="S3888" s="15">
        <f t="shared" si="120"/>
        <v>41954.228032407409</v>
      </c>
      <c r="T3888" s="15">
        <f t="shared" si="121"/>
        <v>41984.228032407409</v>
      </c>
    </row>
    <row r="3889" spans="1:20" ht="60" x14ac:dyDescent="0.25">
      <c r="A3889">
        <v>3887</v>
      </c>
      <c r="B3889" s="3" t="s">
        <v>7859</v>
      </c>
      <c r="C3889" s="3" t="s">
        <v>7860</v>
      </c>
      <c r="D3889" s="12">
        <v>2000</v>
      </c>
      <c r="E3889" s="12">
        <v>35</v>
      </c>
      <c r="F3889" t="s">
        <v>272</v>
      </c>
      <c r="G3889" t="s">
        <v>17</v>
      </c>
      <c r="H3889" t="s">
        <v>18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5931</v>
      </c>
      <c r="O3889" s="8">
        <f>E3889/D3889*100</f>
        <v>1.7500000000000002</v>
      </c>
      <c r="P3889" s="12">
        <f>E3889/L3889</f>
        <v>17.5</v>
      </c>
      <c r="Q3889" t="str">
        <f>LEFT(N3889,SEARCH("/",N3889,1)-1)</f>
        <v>theater</v>
      </c>
      <c r="R3889" t="str">
        <f>RIGHT(N3889,LEN(N3889)-SEARCH("/",N3889,1))</f>
        <v>musical</v>
      </c>
      <c r="S3889" s="15">
        <f t="shared" si="120"/>
        <v>42079.857974537037</v>
      </c>
      <c r="T3889" s="15">
        <f t="shared" si="121"/>
        <v>42125.916666666672</v>
      </c>
    </row>
    <row r="3890" spans="1:20" ht="60" x14ac:dyDescent="0.25">
      <c r="A3890">
        <v>3888</v>
      </c>
      <c r="B3890" s="3" t="s">
        <v>7861</v>
      </c>
      <c r="C3890" s="3" t="s">
        <v>7862</v>
      </c>
      <c r="D3890" s="12">
        <v>2000</v>
      </c>
      <c r="E3890" s="12">
        <v>542</v>
      </c>
      <c r="F3890" t="s">
        <v>357</v>
      </c>
      <c r="G3890" t="s">
        <v>24</v>
      </c>
      <c r="H3890" t="s">
        <v>25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1086</v>
      </c>
      <c r="O3890" s="8">
        <f>E3890/D3890*100</f>
        <v>27.1</v>
      </c>
      <c r="P3890" s="12">
        <f>E3890/L3890</f>
        <v>38.714285714285715</v>
      </c>
      <c r="Q3890" t="str">
        <f>LEFT(N3890,SEARCH("/",N3890,1)-1)</f>
        <v>theater</v>
      </c>
      <c r="R3890" t="str">
        <f>RIGHT(N3890,LEN(N3890)-SEARCH("/",N3890,1))</f>
        <v>plays</v>
      </c>
      <c r="S3890" s="15">
        <f t="shared" si="120"/>
        <v>42762.545810185184</v>
      </c>
      <c r="T3890" s="15">
        <f t="shared" si="121"/>
        <v>42792.545810185184</v>
      </c>
    </row>
    <row r="3891" spans="1:20" ht="45" x14ac:dyDescent="0.25">
      <c r="A3891">
        <v>3889</v>
      </c>
      <c r="B3891" s="3" t="s">
        <v>7863</v>
      </c>
      <c r="C3891" s="3" t="s">
        <v>7864</v>
      </c>
      <c r="D3891" s="12">
        <v>8000</v>
      </c>
      <c r="E3891" s="12">
        <v>118</v>
      </c>
      <c r="F3891" t="s">
        <v>357</v>
      </c>
      <c r="G3891" t="s">
        <v>17</v>
      </c>
      <c r="H3891" t="s">
        <v>18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1086</v>
      </c>
      <c r="O3891" s="8">
        <f>E3891/D3891*100</f>
        <v>1.4749999999999999</v>
      </c>
      <c r="P3891" s="12">
        <f>E3891/L3891</f>
        <v>13.111111111111111</v>
      </c>
      <c r="Q3891" t="str">
        <f>LEFT(N3891,SEARCH("/",N3891,1)-1)</f>
        <v>theater</v>
      </c>
      <c r="R3891" t="str">
        <f>RIGHT(N3891,LEN(N3891)-SEARCH("/",N3891,1))</f>
        <v>plays</v>
      </c>
      <c r="S3891" s="15">
        <f t="shared" si="120"/>
        <v>41977.004976851851</v>
      </c>
      <c r="T3891" s="15">
        <f t="shared" si="121"/>
        <v>42008.976388888885</v>
      </c>
    </row>
    <row r="3892" spans="1:20" ht="60" x14ac:dyDescent="0.25">
      <c r="A3892">
        <v>3890</v>
      </c>
      <c r="B3892" s="3" t="s">
        <v>7865</v>
      </c>
      <c r="C3892" s="3" t="s">
        <v>7866</v>
      </c>
      <c r="D3892" s="12">
        <v>15000</v>
      </c>
      <c r="E3892" s="12">
        <v>2524</v>
      </c>
      <c r="F3892" t="s">
        <v>357</v>
      </c>
      <c r="G3892" t="s">
        <v>17</v>
      </c>
      <c r="H3892" t="s">
        <v>18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1086</v>
      </c>
      <c r="O3892" s="8">
        <f>E3892/D3892*100</f>
        <v>16.826666666666668</v>
      </c>
      <c r="P3892" s="12">
        <f>E3892/L3892</f>
        <v>315.5</v>
      </c>
      <c r="Q3892" t="str">
        <f>LEFT(N3892,SEARCH("/",N3892,1)-1)</f>
        <v>theater</v>
      </c>
      <c r="R3892" t="str">
        <f>RIGHT(N3892,LEN(N3892)-SEARCH("/",N3892,1))</f>
        <v>plays</v>
      </c>
      <c r="S3892" s="15">
        <f t="shared" si="120"/>
        <v>42171.758611111116</v>
      </c>
      <c r="T3892" s="15">
        <f t="shared" si="121"/>
        <v>42231.758611111116</v>
      </c>
    </row>
    <row r="3893" spans="1:20" ht="30" x14ac:dyDescent="0.25">
      <c r="A3893">
        <v>3891</v>
      </c>
      <c r="B3893" s="3" t="s">
        <v>7867</v>
      </c>
      <c r="C3893" s="3" t="s">
        <v>7868</v>
      </c>
      <c r="D3893" s="12">
        <v>800</v>
      </c>
      <c r="E3893" s="12">
        <v>260</v>
      </c>
      <c r="F3893" t="s">
        <v>357</v>
      </c>
      <c r="G3893" t="s">
        <v>17</v>
      </c>
      <c r="H3893" t="s">
        <v>18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1086</v>
      </c>
      <c r="O3893" s="8">
        <f>E3893/D3893*100</f>
        <v>32.5</v>
      </c>
      <c r="P3893" s="12">
        <f>E3893/L3893</f>
        <v>37.142857142857146</v>
      </c>
      <c r="Q3893" t="str">
        <f>LEFT(N3893,SEARCH("/",N3893,1)-1)</f>
        <v>theater</v>
      </c>
      <c r="R3893" t="str">
        <f>RIGHT(N3893,LEN(N3893)-SEARCH("/",N3893,1))</f>
        <v>plays</v>
      </c>
      <c r="S3893" s="15">
        <f t="shared" si="120"/>
        <v>42056.1324537037</v>
      </c>
      <c r="T3893" s="15">
        <f t="shared" si="121"/>
        <v>42086.207638888889</v>
      </c>
    </row>
    <row r="3894" spans="1:20" ht="60" x14ac:dyDescent="0.25">
      <c r="A3894">
        <v>3892</v>
      </c>
      <c r="B3894" s="3" t="s">
        <v>7869</v>
      </c>
      <c r="C3894" s="3" t="s">
        <v>7870</v>
      </c>
      <c r="D3894" s="12">
        <v>1000</v>
      </c>
      <c r="E3894" s="12">
        <v>0</v>
      </c>
      <c r="F3894" t="s">
        <v>357</v>
      </c>
      <c r="G3894" t="s">
        <v>17</v>
      </c>
      <c r="H3894" t="s">
        <v>18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1086</v>
      </c>
      <c r="O3894" s="8">
        <f>E3894/D3894*100</f>
        <v>0</v>
      </c>
      <c r="P3894" s="12" t="e">
        <f>E3894/L3894</f>
        <v>#DIV/0!</v>
      </c>
      <c r="Q3894" t="str">
        <f>LEFT(N3894,SEARCH("/",N3894,1)-1)</f>
        <v>theater</v>
      </c>
      <c r="R3894" t="str">
        <f>RIGHT(N3894,LEN(N3894)-SEARCH("/",N3894,1))</f>
        <v>plays</v>
      </c>
      <c r="S3894" s="15">
        <f t="shared" si="120"/>
        <v>41867.652280092596</v>
      </c>
      <c r="T3894" s="15">
        <f t="shared" si="121"/>
        <v>41875.291666666664</v>
      </c>
    </row>
    <row r="3895" spans="1:20" ht="60" x14ac:dyDescent="0.25">
      <c r="A3895">
        <v>3893</v>
      </c>
      <c r="B3895" s="3" t="s">
        <v>7871</v>
      </c>
      <c r="C3895" s="3" t="s">
        <v>7872</v>
      </c>
      <c r="D3895" s="12">
        <v>50000</v>
      </c>
      <c r="E3895" s="12">
        <v>10775</v>
      </c>
      <c r="F3895" t="s">
        <v>357</v>
      </c>
      <c r="G3895" t="s">
        <v>17</v>
      </c>
      <c r="H3895" t="s">
        <v>18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1086</v>
      </c>
      <c r="O3895" s="8">
        <f>E3895/D3895*100</f>
        <v>21.55</v>
      </c>
      <c r="P3895" s="12">
        <f>E3895/L3895</f>
        <v>128.27380952380952</v>
      </c>
      <c r="Q3895" t="str">
        <f>LEFT(N3895,SEARCH("/",N3895,1)-1)</f>
        <v>theater</v>
      </c>
      <c r="R3895" t="str">
        <f>RIGHT(N3895,LEN(N3895)-SEARCH("/",N3895,1))</f>
        <v>plays</v>
      </c>
      <c r="S3895" s="15">
        <f t="shared" si="120"/>
        <v>41779.657870370371</v>
      </c>
      <c r="T3895" s="15">
        <f t="shared" si="121"/>
        <v>41821.25</v>
      </c>
    </row>
    <row r="3896" spans="1:20" ht="60" x14ac:dyDescent="0.25">
      <c r="A3896">
        <v>3894</v>
      </c>
      <c r="B3896" s="3" t="s">
        <v>7873</v>
      </c>
      <c r="C3896" s="3" t="s">
        <v>7874</v>
      </c>
      <c r="D3896" s="12">
        <v>15000</v>
      </c>
      <c r="E3896" s="12">
        <v>520</v>
      </c>
      <c r="F3896" t="s">
        <v>357</v>
      </c>
      <c r="G3896" t="s">
        <v>17</v>
      </c>
      <c r="H3896" t="s">
        <v>18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1086</v>
      </c>
      <c r="O3896" s="8">
        <f>E3896/D3896*100</f>
        <v>3.4666666666666663</v>
      </c>
      <c r="P3896" s="12">
        <f>E3896/L3896</f>
        <v>47.272727272727273</v>
      </c>
      <c r="Q3896" t="str">
        <f>LEFT(N3896,SEARCH("/",N3896,1)-1)</f>
        <v>theater</v>
      </c>
      <c r="R3896" t="str">
        <f>RIGHT(N3896,LEN(N3896)-SEARCH("/",N3896,1))</f>
        <v>plays</v>
      </c>
      <c r="S3896" s="15">
        <f t="shared" si="120"/>
        <v>42679.958472222221</v>
      </c>
      <c r="T3896" s="15">
        <f t="shared" si="121"/>
        <v>42710.207638888889</v>
      </c>
    </row>
    <row r="3897" spans="1:20" ht="60" x14ac:dyDescent="0.25">
      <c r="A3897">
        <v>3895</v>
      </c>
      <c r="B3897" s="3" t="s">
        <v>7875</v>
      </c>
      <c r="C3897" s="3" t="s">
        <v>7876</v>
      </c>
      <c r="D3897" s="12">
        <v>1000</v>
      </c>
      <c r="E3897" s="12">
        <v>50</v>
      </c>
      <c r="F3897" t="s">
        <v>357</v>
      </c>
      <c r="G3897" t="s">
        <v>17</v>
      </c>
      <c r="H3897" t="s">
        <v>18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1086</v>
      </c>
      <c r="O3897" s="8">
        <f>E3897/D3897*100</f>
        <v>5</v>
      </c>
      <c r="P3897" s="12">
        <f>E3897/L3897</f>
        <v>50</v>
      </c>
      <c r="Q3897" t="str">
        <f>LEFT(N3897,SEARCH("/",N3897,1)-1)</f>
        <v>theater</v>
      </c>
      <c r="R3897" t="str">
        <f>RIGHT(N3897,LEN(N3897)-SEARCH("/",N3897,1))</f>
        <v>plays</v>
      </c>
      <c r="S3897" s="15">
        <f t="shared" si="120"/>
        <v>42032.250208333338</v>
      </c>
      <c r="T3897" s="15">
        <f t="shared" si="121"/>
        <v>42063.250208333338</v>
      </c>
    </row>
    <row r="3898" spans="1:20" ht="60" x14ac:dyDescent="0.25">
      <c r="A3898">
        <v>3896</v>
      </c>
      <c r="B3898" s="3" t="s">
        <v>7877</v>
      </c>
      <c r="C3898" s="3" t="s">
        <v>7878</v>
      </c>
      <c r="D3898" s="12">
        <v>1600</v>
      </c>
      <c r="E3898" s="12">
        <v>170</v>
      </c>
      <c r="F3898" t="s">
        <v>357</v>
      </c>
      <c r="G3898" t="s">
        <v>17</v>
      </c>
      <c r="H3898" t="s">
        <v>18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1086</v>
      </c>
      <c r="O3898" s="8">
        <f>E3898/D3898*100</f>
        <v>10.625</v>
      </c>
      <c r="P3898" s="12">
        <f>E3898/L3898</f>
        <v>42.5</v>
      </c>
      <c r="Q3898" t="str">
        <f>LEFT(N3898,SEARCH("/",N3898,1)-1)</f>
        <v>theater</v>
      </c>
      <c r="R3898" t="str">
        <f>RIGHT(N3898,LEN(N3898)-SEARCH("/",N3898,1))</f>
        <v>plays</v>
      </c>
      <c r="S3898" s="15">
        <f t="shared" si="120"/>
        <v>41793.191875000004</v>
      </c>
      <c r="T3898" s="15">
        <f t="shared" si="121"/>
        <v>41807.191875000004</v>
      </c>
    </row>
    <row r="3899" spans="1:20" ht="60" x14ac:dyDescent="0.25">
      <c r="A3899">
        <v>3897</v>
      </c>
      <c r="B3899" s="3" t="s">
        <v>7879</v>
      </c>
      <c r="C3899" s="3" t="s">
        <v>7880</v>
      </c>
      <c r="D3899" s="12">
        <v>2500</v>
      </c>
      <c r="E3899" s="12">
        <v>440</v>
      </c>
      <c r="F3899" t="s">
        <v>357</v>
      </c>
      <c r="G3899" t="s">
        <v>80</v>
      </c>
      <c r="H3899" t="s">
        <v>81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1086</v>
      </c>
      <c r="O3899" s="8">
        <f>E3899/D3899*100</f>
        <v>17.599999999999998</v>
      </c>
      <c r="P3899" s="12">
        <f>E3899/L3899</f>
        <v>44</v>
      </c>
      <c r="Q3899" t="str">
        <f>LEFT(N3899,SEARCH("/",N3899,1)-1)</f>
        <v>theater</v>
      </c>
      <c r="R3899" t="str">
        <f>RIGHT(N3899,LEN(N3899)-SEARCH("/",N3899,1))</f>
        <v>plays</v>
      </c>
      <c r="S3899" s="15">
        <f t="shared" si="120"/>
        <v>41982.87364583333</v>
      </c>
      <c r="T3899" s="15">
        <f t="shared" si="121"/>
        <v>42012.87364583333</v>
      </c>
    </row>
    <row r="3900" spans="1:20" ht="60" x14ac:dyDescent="0.25">
      <c r="A3900">
        <v>3898</v>
      </c>
      <c r="B3900" s="3" t="s">
        <v>7881</v>
      </c>
      <c r="C3900" s="3" t="s">
        <v>7882</v>
      </c>
      <c r="D3900" s="12">
        <v>2500</v>
      </c>
      <c r="E3900" s="12">
        <v>814</v>
      </c>
      <c r="F3900" t="s">
        <v>357</v>
      </c>
      <c r="G3900" t="s">
        <v>24</v>
      </c>
      <c r="H3900" t="s">
        <v>25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1086</v>
      </c>
      <c r="O3900" s="8">
        <f>E3900/D3900*100</f>
        <v>32.56</v>
      </c>
      <c r="P3900" s="12">
        <f>E3900/L3900</f>
        <v>50.875</v>
      </c>
      <c r="Q3900" t="str">
        <f>LEFT(N3900,SEARCH("/",N3900,1)-1)</f>
        <v>theater</v>
      </c>
      <c r="R3900" t="str">
        <f>RIGHT(N3900,LEN(N3900)-SEARCH("/",N3900,1))</f>
        <v>plays</v>
      </c>
      <c r="S3900" s="15">
        <f t="shared" si="120"/>
        <v>42193.482291666667</v>
      </c>
      <c r="T3900" s="15">
        <f t="shared" si="121"/>
        <v>42233.666666666672</v>
      </c>
    </row>
    <row r="3901" spans="1:20" ht="45" x14ac:dyDescent="0.25">
      <c r="A3901">
        <v>3899</v>
      </c>
      <c r="B3901" s="3" t="s">
        <v>7883</v>
      </c>
      <c r="C3901" s="3" t="s">
        <v>7884</v>
      </c>
      <c r="D3901" s="12">
        <v>10000</v>
      </c>
      <c r="E3901" s="12">
        <v>125</v>
      </c>
      <c r="F3901" t="s">
        <v>357</v>
      </c>
      <c r="G3901" t="s">
        <v>17</v>
      </c>
      <c r="H3901" t="s">
        <v>18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1086</v>
      </c>
      <c r="O3901" s="8">
        <f>E3901/D3901*100</f>
        <v>1.25</v>
      </c>
      <c r="P3901" s="12">
        <f>E3901/L3901</f>
        <v>62.5</v>
      </c>
      <c r="Q3901" t="str">
        <f>LEFT(N3901,SEARCH("/",N3901,1)-1)</f>
        <v>theater</v>
      </c>
      <c r="R3901" t="str">
        <f>RIGHT(N3901,LEN(N3901)-SEARCH("/",N3901,1))</f>
        <v>plays</v>
      </c>
      <c r="S3901" s="15">
        <f t="shared" si="120"/>
        <v>41843.775011574071</v>
      </c>
      <c r="T3901" s="15">
        <f t="shared" si="121"/>
        <v>41863.775011574071</v>
      </c>
    </row>
    <row r="3902" spans="1:20" ht="45" x14ac:dyDescent="0.25">
      <c r="A3902">
        <v>3900</v>
      </c>
      <c r="B3902" s="3" t="s">
        <v>7885</v>
      </c>
      <c r="C3902" s="3" t="s">
        <v>7886</v>
      </c>
      <c r="D3902" s="12">
        <v>2500</v>
      </c>
      <c r="E3902" s="12">
        <v>135</v>
      </c>
      <c r="F3902" t="s">
        <v>357</v>
      </c>
      <c r="G3902" t="s">
        <v>17</v>
      </c>
      <c r="H3902" t="s">
        <v>18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1086</v>
      </c>
      <c r="O3902" s="8">
        <f>E3902/D3902*100</f>
        <v>5.4</v>
      </c>
      <c r="P3902" s="12">
        <f>E3902/L3902</f>
        <v>27</v>
      </c>
      <c r="Q3902" t="str">
        <f>LEFT(N3902,SEARCH("/",N3902,1)-1)</f>
        <v>theater</v>
      </c>
      <c r="R3902" t="str">
        <f>RIGHT(N3902,LEN(N3902)-SEARCH("/",N3902,1))</f>
        <v>plays</v>
      </c>
      <c r="S3902" s="15">
        <f t="shared" si="120"/>
        <v>42136.092488425929</v>
      </c>
      <c r="T3902" s="15">
        <f t="shared" si="121"/>
        <v>42166.092488425929</v>
      </c>
    </row>
    <row r="3903" spans="1:20" ht="60" x14ac:dyDescent="0.25">
      <c r="A3903">
        <v>3901</v>
      </c>
      <c r="B3903" s="3" t="s">
        <v>7887</v>
      </c>
      <c r="C3903" s="3" t="s">
        <v>7888</v>
      </c>
      <c r="D3903" s="12">
        <v>3000</v>
      </c>
      <c r="E3903" s="12">
        <v>25</v>
      </c>
      <c r="F3903" t="s">
        <v>357</v>
      </c>
      <c r="G3903" t="s">
        <v>17</v>
      </c>
      <c r="H3903" t="s">
        <v>18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1086</v>
      </c>
      <c r="O3903" s="8">
        <f>E3903/D3903*100</f>
        <v>0.83333333333333337</v>
      </c>
      <c r="P3903" s="12">
        <f>E3903/L3903</f>
        <v>25</v>
      </c>
      <c r="Q3903" t="str">
        <f>LEFT(N3903,SEARCH("/",N3903,1)-1)</f>
        <v>theater</v>
      </c>
      <c r="R3903" t="str">
        <f>RIGHT(N3903,LEN(N3903)-SEARCH("/",N3903,1))</f>
        <v>plays</v>
      </c>
      <c r="S3903" s="15">
        <f t="shared" si="120"/>
        <v>42317.826377314821</v>
      </c>
      <c r="T3903" s="15">
        <f t="shared" si="121"/>
        <v>42357.826377314821</v>
      </c>
    </row>
    <row r="3904" spans="1:20" ht="60" x14ac:dyDescent="0.25">
      <c r="A3904">
        <v>3902</v>
      </c>
      <c r="B3904" s="3" t="s">
        <v>7889</v>
      </c>
      <c r="C3904" s="3" t="s">
        <v>7890</v>
      </c>
      <c r="D3904" s="12">
        <v>3000</v>
      </c>
      <c r="E3904" s="12">
        <v>1465</v>
      </c>
      <c r="F3904" t="s">
        <v>357</v>
      </c>
      <c r="G3904" t="s">
        <v>24</v>
      </c>
      <c r="H3904" t="s">
        <v>25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1086</v>
      </c>
      <c r="O3904" s="8">
        <f>E3904/D3904*100</f>
        <v>48.833333333333336</v>
      </c>
      <c r="P3904" s="12">
        <f>E3904/L3904</f>
        <v>47.258064516129032</v>
      </c>
      <c r="Q3904" t="str">
        <f>LEFT(N3904,SEARCH("/",N3904,1)-1)</f>
        <v>theater</v>
      </c>
      <c r="R3904" t="str">
        <f>RIGHT(N3904,LEN(N3904)-SEARCH("/",N3904,1))</f>
        <v>plays</v>
      </c>
      <c r="S3904" s="15">
        <f t="shared" si="120"/>
        <v>42663.468078703707</v>
      </c>
      <c r="T3904" s="15">
        <f t="shared" si="121"/>
        <v>42688.509745370371</v>
      </c>
    </row>
    <row r="3905" spans="1:20" ht="60" x14ac:dyDescent="0.25">
      <c r="A3905">
        <v>3903</v>
      </c>
      <c r="B3905" s="3" t="s">
        <v>7891</v>
      </c>
      <c r="C3905" s="3" t="s">
        <v>7892</v>
      </c>
      <c r="D3905" s="12">
        <v>1500</v>
      </c>
      <c r="E3905" s="12">
        <v>0</v>
      </c>
      <c r="F3905" t="s">
        <v>357</v>
      </c>
      <c r="G3905" t="s">
        <v>17</v>
      </c>
      <c r="H3905" t="s">
        <v>18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1086</v>
      </c>
      <c r="O3905" s="8">
        <f>E3905/D3905*100</f>
        <v>0</v>
      </c>
      <c r="P3905" s="12" t="e">
        <f>E3905/L3905</f>
        <v>#DIV/0!</v>
      </c>
      <c r="Q3905" t="str">
        <f>LEFT(N3905,SEARCH("/",N3905,1)-1)</f>
        <v>theater</v>
      </c>
      <c r="R3905" t="str">
        <f>RIGHT(N3905,LEN(N3905)-SEARCH("/",N3905,1))</f>
        <v>plays</v>
      </c>
      <c r="S3905" s="15">
        <f t="shared" si="120"/>
        <v>42186.01116898148</v>
      </c>
      <c r="T3905" s="15">
        <f t="shared" si="121"/>
        <v>42230.818055555559</v>
      </c>
    </row>
    <row r="3906" spans="1:20" ht="30" x14ac:dyDescent="0.25">
      <c r="A3906">
        <v>3904</v>
      </c>
      <c r="B3906" s="3" t="s">
        <v>7893</v>
      </c>
      <c r="C3906" s="3" t="s">
        <v>7894</v>
      </c>
      <c r="D3906" s="12">
        <v>10000</v>
      </c>
      <c r="E3906" s="12">
        <v>3</v>
      </c>
      <c r="F3906" t="s">
        <v>357</v>
      </c>
      <c r="G3906" t="s">
        <v>17</v>
      </c>
      <c r="H3906" t="s">
        <v>18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1086</v>
      </c>
      <c r="O3906" s="8">
        <f>E3906/D3906*100</f>
        <v>0.03</v>
      </c>
      <c r="P3906" s="12">
        <f>E3906/L3906</f>
        <v>1.5</v>
      </c>
      <c r="Q3906" t="str">
        <f>LEFT(N3906,SEARCH("/",N3906,1)-1)</f>
        <v>theater</v>
      </c>
      <c r="R3906" t="str">
        <f>RIGHT(N3906,LEN(N3906)-SEARCH("/",N3906,1))</f>
        <v>plays</v>
      </c>
      <c r="S3906" s="15">
        <f t="shared" si="120"/>
        <v>42095.229166666672</v>
      </c>
      <c r="T3906" s="15">
        <f t="shared" si="121"/>
        <v>42109.211111111115</v>
      </c>
    </row>
    <row r="3907" spans="1:20" ht="60" x14ac:dyDescent="0.25">
      <c r="A3907">
        <v>3905</v>
      </c>
      <c r="B3907" s="3" t="s">
        <v>7895</v>
      </c>
      <c r="C3907" s="3" t="s">
        <v>7896</v>
      </c>
      <c r="D3907" s="12">
        <v>1500</v>
      </c>
      <c r="E3907" s="12">
        <v>173</v>
      </c>
      <c r="F3907" t="s">
        <v>357</v>
      </c>
      <c r="G3907" t="s">
        <v>24</v>
      </c>
      <c r="H3907" t="s">
        <v>25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1086</v>
      </c>
      <c r="O3907" s="8">
        <f>E3907/D3907*100</f>
        <v>11.533333333333333</v>
      </c>
      <c r="P3907" s="12">
        <f>E3907/L3907</f>
        <v>24.714285714285715</v>
      </c>
      <c r="Q3907" t="str">
        <f>LEFT(N3907,SEARCH("/",N3907,1)-1)</f>
        <v>theater</v>
      </c>
      <c r="R3907" t="str">
        <f>RIGHT(N3907,LEN(N3907)-SEARCH("/",N3907,1))</f>
        <v>plays</v>
      </c>
      <c r="S3907" s="15">
        <f t="shared" ref="S3907:S3970" si="122">(((J3907/60)/60)/24)+DATE(1970,1,1)</f>
        <v>42124.623877314814</v>
      </c>
      <c r="T3907" s="15">
        <f t="shared" ref="T3907:T3970" si="123">(((I3907/60)/60)/24)+DATE(1970,1,1)</f>
        <v>42166.958333333328</v>
      </c>
    </row>
    <row r="3908" spans="1:20" ht="45" x14ac:dyDescent="0.25">
      <c r="A3908">
        <v>3906</v>
      </c>
      <c r="B3908" s="3" t="s">
        <v>7897</v>
      </c>
      <c r="C3908" s="3" t="s">
        <v>7898</v>
      </c>
      <c r="D3908" s="12">
        <v>1500</v>
      </c>
      <c r="E3908" s="12">
        <v>1010</v>
      </c>
      <c r="F3908" t="s">
        <v>357</v>
      </c>
      <c r="G3908" t="s">
        <v>24</v>
      </c>
      <c r="H3908" t="s">
        <v>25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1086</v>
      </c>
      <c r="O3908" s="8">
        <f>E3908/D3908*100</f>
        <v>67.333333333333329</v>
      </c>
      <c r="P3908" s="12">
        <f>E3908/L3908</f>
        <v>63.125</v>
      </c>
      <c r="Q3908" t="str">
        <f>LEFT(N3908,SEARCH("/",N3908,1)-1)</f>
        <v>theater</v>
      </c>
      <c r="R3908" t="str">
        <f>RIGHT(N3908,LEN(N3908)-SEARCH("/",N3908,1))</f>
        <v>plays</v>
      </c>
      <c r="S3908" s="15">
        <f t="shared" si="122"/>
        <v>42143.917743055557</v>
      </c>
      <c r="T3908" s="15">
        <f t="shared" si="123"/>
        <v>42181.559027777781</v>
      </c>
    </row>
    <row r="3909" spans="1:20" ht="45" x14ac:dyDescent="0.25">
      <c r="A3909">
        <v>3907</v>
      </c>
      <c r="B3909" s="3" t="s">
        <v>7899</v>
      </c>
      <c r="C3909" s="3" t="s">
        <v>7900</v>
      </c>
      <c r="D3909" s="12">
        <v>1000</v>
      </c>
      <c r="E3909" s="12">
        <v>153</v>
      </c>
      <c r="F3909" t="s">
        <v>357</v>
      </c>
      <c r="G3909" t="s">
        <v>17</v>
      </c>
      <c r="H3909" t="s">
        <v>18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1086</v>
      </c>
      <c r="O3909" s="8">
        <f>E3909/D3909*100</f>
        <v>15.299999999999999</v>
      </c>
      <c r="P3909" s="12">
        <f>E3909/L3909</f>
        <v>38.25</v>
      </c>
      <c r="Q3909" t="str">
        <f>LEFT(N3909,SEARCH("/",N3909,1)-1)</f>
        <v>theater</v>
      </c>
      <c r="R3909" t="str">
        <f>RIGHT(N3909,LEN(N3909)-SEARCH("/",N3909,1))</f>
        <v>plays</v>
      </c>
      <c r="S3909" s="15">
        <f t="shared" si="122"/>
        <v>41906.819513888891</v>
      </c>
      <c r="T3909" s="15">
        <f t="shared" si="123"/>
        <v>41938.838888888888</v>
      </c>
    </row>
    <row r="3910" spans="1:20" ht="60" x14ac:dyDescent="0.25">
      <c r="A3910">
        <v>3908</v>
      </c>
      <c r="B3910" s="3" t="s">
        <v>7901</v>
      </c>
      <c r="C3910" s="3" t="s">
        <v>7902</v>
      </c>
      <c r="D3910" s="12">
        <v>750</v>
      </c>
      <c r="E3910" s="12">
        <v>65</v>
      </c>
      <c r="F3910" t="s">
        <v>357</v>
      </c>
      <c r="G3910" t="s">
        <v>17</v>
      </c>
      <c r="H3910" t="s">
        <v>18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1086</v>
      </c>
      <c r="O3910" s="8">
        <f>E3910/D3910*100</f>
        <v>8.6666666666666679</v>
      </c>
      <c r="P3910" s="12">
        <f>E3910/L3910</f>
        <v>16.25</v>
      </c>
      <c r="Q3910" t="str">
        <f>LEFT(N3910,SEARCH("/",N3910,1)-1)</f>
        <v>theater</v>
      </c>
      <c r="R3910" t="str">
        <f>RIGHT(N3910,LEN(N3910)-SEARCH("/",N3910,1))</f>
        <v>plays</v>
      </c>
      <c r="S3910" s="15">
        <f t="shared" si="122"/>
        <v>41834.135370370372</v>
      </c>
      <c r="T3910" s="15">
        <f t="shared" si="123"/>
        <v>41849.135370370372</v>
      </c>
    </row>
    <row r="3911" spans="1:20" ht="45" x14ac:dyDescent="0.25">
      <c r="A3911">
        <v>3909</v>
      </c>
      <c r="B3911" s="3" t="s">
        <v>7903</v>
      </c>
      <c r="C3911" s="3" t="s">
        <v>7904</v>
      </c>
      <c r="D3911" s="12">
        <v>60000</v>
      </c>
      <c r="E3911" s="12">
        <v>135</v>
      </c>
      <c r="F3911" t="s">
        <v>357</v>
      </c>
      <c r="G3911" t="s">
        <v>17</v>
      </c>
      <c r="H3911" t="s">
        <v>18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1086</v>
      </c>
      <c r="O3911" s="8">
        <f>E3911/D3911*100</f>
        <v>0.22499999999999998</v>
      </c>
      <c r="P3911" s="12">
        <f>E3911/L3911</f>
        <v>33.75</v>
      </c>
      <c r="Q3911" t="str">
        <f>LEFT(N3911,SEARCH("/",N3911,1)-1)</f>
        <v>theater</v>
      </c>
      <c r="R3911" t="str">
        <f>RIGHT(N3911,LEN(N3911)-SEARCH("/",N3911,1))</f>
        <v>plays</v>
      </c>
      <c r="S3911" s="15">
        <f t="shared" si="122"/>
        <v>41863.359282407408</v>
      </c>
      <c r="T3911" s="15">
        <f t="shared" si="123"/>
        <v>41893.359282407408</v>
      </c>
    </row>
    <row r="3912" spans="1:20" ht="45" x14ac:dyDescent="0.25">
      <c r="A3912">
        <v>3910</v>
      </c>
      <c r="B3912" s="3" t="s">
        <v>7905</v>
      </c>
      <c r="C3912" s="3" t="s">
        <v>7906</v>
      </c>
      <c r="D3912" s="12">
        <v>6000</v>
      </c>
      <c r="E3912" s="12">
        <v>185</v>
      </c>
      <c r="F3912" t="s">
        <v>357</v>
      </c>
      <c r="G3912" t="s">
        <v>17</v>
      </c>
      <c r="H3912" t="s">
        <v>18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1086</v>
      </c>
      <c r="O3912" s="8">
        <f>E3912/D3912*100</f>
        <v>3.0833333333333335</v>
      </c>
      <c r="P3912" s="12">
        <f>E3912/L3912</f>
        <v>61.666666666666664</v>
      </c>
      <c r="Q3912" t="str">
        <f>LEFT(N3912,SEARCH("/",N3912,1)-1)</f>
        <v>theater</v>
      </c>
      <c r="R3912" t="str">
        <f>RIGHT(N3912,LEN(N3912)-SEARCH("/",N3912,1))</f>
        <v>plays</v>
      </c>
      <c r="S3912" s="15">
        <f t="shared" si="122"/>
        <v>42224.756909722222</v>
      </c>
      <c r="T3912" s="15">
        <f t="shared" si="123"/>
        <v>42254.756909722222</v>
      </c>
    </row>
    <row r="3913" spans="1:20" ht="45" x14ac:dyDescent="0.25">
      <c r="A3913">
        <v>3911</v>
      </c>
      <c r="B3913" s="3" t="s">
        <v>7907</v>
      </c>
      <c r="C3913" s="3" t="s">
        <v>7908</v>
      </c>
      <c r="D3913" s="12">
        <v>8000</v>
      </c>
      <c r="E3913" s="12">
        <v>2993</v>
      </c>
      <c r="F3913" t="s">
        <v>357</v>
      </c>
      <c r="G3913" t="s">
        <v>17</v>
      </c>
      <c r="H3913" t="s">
        <v>18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1086</v>
      </c>
      <c r="O3913" s="8">
        <f>E3913/D3913*100</f>
        <v>37.412500000000001</v>
      </c>
      <c r="P3913" s="12">
        <f>E3913/L3913</f>
        <v>83.138888888888886</v>
      </c>
      <c r="Q3913" t="str">
        <f>LEFT(N3913,SEARCH("/",N3913,1)-1)</f>
        <v>theater</v>
      </c>
      <c r="R3913" t="str">
        <f>RIGHT(N3913,LEN(N3913)-SEARCH("/",N3913,1))</f>
        <v>plays</v>
      </c>
      <c r="S3913" s="15">
        <f t="shared" si="122"/>
        <v>41939.8122337963</v>
      </c>
      <c r="T3913" s="15">
        <f t="shared" si="123"/>
        <v>41969.853900462964</v>
      </c>
    </row>
    <row r="3914" spans="1:20" ht="45" x14ac:dyDescent="0.25">
      <c r="A3914">
        <v>3912</v>
      </c>
      <c r="B3914" s="3" t="s">
        <v>7909</v>
      </c>
      <c r="C3914" s="3" t="s">
        <v>7910</v>
      </c>
      <c r="D3914" s="12">
        <v>15000</v>
      </c>
      <c r="E3914" s="12">
        <v>1</v>
      </c>
      <c r="F3914" t="s">
        <v>357</v>
      </c>
      <c r="G3914" t="s">
        <v>17</v>
      </c>
      <c r="H3914" t="s">
        <v>18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1086</v>
      </c>
      <c r="O3914" s="8">
        <f>E3914/D3914*100</f>
        <v>6.6666666666666671E-3</v>
      </c>
      <c r="P3914" s="12">
        <f>E3914/L3914</f>
        <v>1</v>
      </c>
      <c r="Q3914" t="str">
        <f>LEFT(N3914,SEARCH("/",N3914,1)-1)</f>
        <v>theater</v>
      </c>
      <c r="R3914" t="str">
        <f>RIGHT(N3914,LEN(N3914)-SEARCH("/",N3914,1))</f>
        <v>plays</v>
      </c>
      <c r="S3914" s="15">
        <f t="shared" si="122"/>
        <v>42059.270023148143</v>
      </c>
      <c r="T3914" s="15">
        <f t="shared" si="123"/>
        <v>42119.190972222219</v>
      </c>
    </row>
    <row r="3915" spans="1:20" ht="45" x14ac:dyDescent="0.25">
      <c r="A3915">
        <v>3913</v>
      </c>
      <c r="B3915" s="3" t="s">
        <v>7911</v>
      </c>
      <c r="C3915" s="3" t="s">
        <v>7912</v>
      </c>
      <c r="D3915" s="12">
        <v>10000</v>
      </c>
      <c r="E3915" s="12">
        <v>1000</v>
      </c>
      <c r="F3915" t="s">
        <v>357</v>
      </c>
      <c r="G3915" t="s">
        <v>17</v>
      </c>
      <c r="H3915" t="s">
        <v>18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1086</v>
      </c>
      <c r="O3915" s="8">
        <f>E3915/D3915*100</f>
        <v>10</v>
      </c>
      <c r="P3915" s="12">
        <f>E3915/L3915</f>
        <v>142.85714285714286</v>
      </c>
      <c r="Q3915" t="str">
        <f>LEFT(N3915,SEARCH("/",N3915,1)-1)</f>
        <v>theater</v>
      </c>
      <c r="R3915" t="str">
        <f>RIGHT(N3915,LEN(N3915)-SEARCH("/",N3915,1))</f>
        <v>plays</v>
      </c>
      <c r="S3915" s="15">
        <f t="shared" si="122"/>
        <v>42308.211215277777</v>
      </c>
      <c r="T3915" s="15">
        <f t="shared" si="123"/>
        <v>42338.252881944441</v>
      </c>
    </row>
    <row r="3916" spans="1:20" ht="60" x14ac:dyDescent="0.25">
      <c r="A3916">
        <v>3914</v>
      </c>
      <c r="B3916" s="3" t="s">
        <v>7913</v>
      </c>
      <c r="C3916" s="3" t="s">
        <v>7914</v>
      </c>
      <c r="D3916" s="12">
        <v>2500</v>
      </c>
      <c r="E3916" s="12">
        <v>909</v>
      </c>
      <c r="F3916" t="s">
        <v>357</v>
      </c>
      <c r="G3916" t="s">
        <v>24</v>
      </c>
      <c r="H3916" t="s">
        <v>25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1086</v>
      </c>
      <c r="O3916" s="8">
        <f>E3916/D3916*100</f>
        <v>36.36</v>
      </c>
      <c r="P3916" s="12">
        <f>E3916/L3916</f>
        <v>33.666666666666664</v>
      </c>
      <c r="Q3916" t="str">
        <f>LEFT(N3916,SEARCH("/",N3916,1)-1)</f>
        <v>theater</v>
      </c>
      <c r="R3916" t="str">
        <f>RIGHT(N3916,LEN(N3916)-SEARCH("/",N3916,1))</f>
        <v>plays</v>
      </c>
      <c r="S3916" s="15">
        <f t="shared" si="122"/>
        <v>42114.818935185183</v>
      </c>
      <c r="T3916" s="15">
        <f t="shared" si="123"/>
        <v>42134.957638888889</v>
      </c>
    </row>
    <row r="3917" spans="1:20" ht="60" x14ac:dyDescent="0.25">
      <c r="A3917">
        <v>3915</v>
      </c>
      <c r="B3917" s="3" t="s">
        <v>7915</v>
      </c>
      <c r="C3917" s="3" t="s">
        <v>7916</v>
      </c>
      <c r="D3917" s="12">
        <v>1500</v>
      </c>
      <c r="E3917" s="12">
        <v>5</v>
      </c>
      <c r="F3917" t="s">
        <v>357</v>
      </c>
      <c r="G3917" t="s">
        <v>24</v>
      </c>
      <c r="H3917" t="s">
        <v>25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1086</v>
      </c>
      <c r="O3917" s="8">
        <f>E3917/D3917*100</f>
        <v>0.33333333333333337</v>
      </c>
      <c r="P3917" s="12">
        <f>E3917/L3917</f>
        <v>5</v>
      </c>
      <c r="Q3917" t="str">
        <f>LEFT(N3917,SEARCH("/",N3917,1)-1)</f>
        <v>theater</v>
      </c>
      <c r="R3917" t="str">
        <f>RIGHT(N3917,LEN(N3917)-SEARCH("/",N3917,1))</f>
        <v>plays</v>
      </c>
      <c r="S3917" s="15">
        <f t="shared" si="122"/>
        <v>42492.98505787037</v>
      </c>
      <c r="T3917" s="15">
        <f t="shared" si="123"/>
        <v>42522.98505787037</v>
      </c>
    </row>
    <row r="3918" spans="1:20" ht="60" x14ac:dyDescent="0.25">
      <c r="A3918">
        <v>3916</v>
      </c>
      <c r="B3918" s="3" t="s">
        <v>7917</v>
      </c>
      <c r="C3918" s="3" t="s">
        <v>7918</v>
      </c>
      <c r="D3918" s="12">
        <v>2000</v>
      </c>
      <c r="E3918" s="12">
        <v>0</v>
      </c>
      <c r="F3918" t="s">
        <v>357</v>
      </c>
      <c r="G3918" t="s">
        <v>309</v>
      </c>
      <c r="H3918" t="s">
        <v>310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1086</v>
      </c>
      <c r="O3918" s="8">
        <f>E3918/D3918*100</f>
        <v>0</v>
      </c>
      <c r="P3918" s="12" t="e">
        <f>E3918/L3918</f>
        <v>#DIV/0!</v>
      </c>
      <c r="Q3918" t="str">
        <f>LEFT(N3918,SEARCH("/",N3918,1)-1)</f>
        <v>theater</v>
      </c>
      <c r="R3918" t="str">
        <f>RIGHT(N3918,LEN(N3918)-SEARCH("/",N3918,1))</f>
        <v>plays</v>
      </c>
      <c r="S3918" s="15">
        <f t="shared" si="122"/>
        <v>42494.471666666665</v>
      </c>
      <c r="T3918" s="15">
        <f t="shared" si="123"/>
        <v>42524.471666666665</v>
      </c>
    </row>
    <row r="3919" spans="1:20" ht="45" x14ac:dyDescent="0.25">
      <c r="A3919">
        <v>3917</v>
      </c>
      <c r="B3919" s="3" t="s">
        <v>7919</v>
      </c>
      <c r="C3919" s="3" t="s">
        <v>7920</v>
      </c>
      <c r="D3919" s="12">
        <v>3500</v>
      </c>
      <c r="E3919" s="12">
        <v>10</v>
      </c>
      <c r="F3919" t="s">
        <v>357</v>
      </c>
      <c r="G3919" t="s">
        <v>24</v>
      </c>
      <c r="H3919" t="s">
        <v>25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1086</v>
      </c>
      <c r="O3919" s="8">
        <f>E3919/D3919*100</f>
        <v>0.2857142857142857</v>
      </c>
      <c r="P3919" s="12">
        <f>E3919/L3919</f>
        <v>10</v>
      </c>
      <c r="Q3919" t="str">
        <f>LEFT(N3919,SEARCH("/",N3919,1)-1)</f>
        <v>theater</v>
      </c>
      <c r="R3919" t="str">
        <f>RIGHT(N3919,LEN(N3919)-SEARCH("/",N3919,1))</f>
        <v>plays</v>
      </c>
      <c r="S3919" s="15">
        <f t="shared" si="122"/>
        <v>41863.527326388888</v>
      </c>
      <c r="T3919" s="15">
        <f t="shared" si="123"/>
        <v>41893.527326388888</v>
      </c>
    </row>
    <row r="3920" spans="1:20" ht="60" x14ac:dyDescent="0.25">
      <c r="A3920">
        <v>3918</v>
      </c>
      <c r="B3920" s="3" t="s">
        <v>7921</v>
      </c>
      <c r="C3920" s="3" t="s">
        <v>7922</v>
      </c>
      <c r="D3920" s="12">
        <v>60000</v>
      </c>
      <c r="E3920" s="12">
        <v>120</v>
      </c>
      <c r="F3920" t="s">
        <v>357</v>
      </c>
      <c r="G3920" t="s">
        <v>24</v>
      </c>
      <c r="H3920" t="s">
        <v>25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1086</v>
      </c>
      <c r="O3920" s="8">
        <f>E3920/D3920*100</f>
        <v>0.2</v>
      </c>
      <c r="P3920" s="12">
        <f>E3920/L3920</f>
        <v>40</v>
      </c>
      <c r="Q3920" t="str">
        <f>LEFT(N3920,SEARCH("/",N3920,1)-1)</f>
        <v>theater</v>
      </c>
      <c r="R3920" t="str">
        <f>RIGHT(N3920,LEN(N3920)-SEARCH("/",N3920,1))</f>
        <v>plays</v>
      </c>
      <c r="S3920" s="15">
        <f t="shared" si="122"/>
        <v>41843.664618055554</v>
      </c>
      <c r="T3920" s="15">
        <f t="shared" si="123"/>
        <v>41855.666666666664</v>
      </c>
    </row>
    <row r="3921" spans="1:20" ht="45" x14ac:dyDescent="0.25">
      <c r="A3921">
        <v>3919</v>
      </c>
      <c r="B3921" s="3" t="s">
        <v>7923</v>
      </c>
      <c r="C3921" s="3" t="s">
        <v>7924</v>
      </c>
      <c r="D3921" s="12">
        <v>5000</v>
      </c>
      <c r="E3921" s="12">
        <v>90</v>
      </c>
      <c r="F3921" t="s">
        <v>357</v>
      </c>
      <c r="G3921" t="s">
        <v>24</v>
      </c>
      <c r="H3921" t="s">
        <v>25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1086</v>
      </c>
      <c r="O3921" s="8">
        <f>E3921/D3921*100</f>
        <v>1.7999999999999998</v>
      </c>
      <c r="P3921" s="12">
        <f>E3921/L3921</f>
        <v>30</v>
      </c>
      <c r="Q3921" t="str">
        <f>LEFT(N3921,SEARCH("/",N3921,1)-1)</f>
        <v>theater</v>
      </c>
      <c r="R3921" t="str">
        <f>RIGHT(N3921,LEN(N3921)-SEARCH("/",N3921,1))</f>
        <v>plays</v>
      </c>
      <c r="S3921" s="15">
        <f t="shared" si="122"/>
        <v>42358.684872685189</v>
      </c>
      <c r="T3921" s="15">
        <f t="shared" si="123"/>
        <v>42387</v>
      </c>
    </row>
    <row r="3922" spans="1:20" ht="60" x14ac:dyDescent="0.25">
      <c r="A3922">
        <v>3920</v>
      </c>
      <c r="B3922" s="3" t="s">
        <v>7925</v>
      </c>
      <c r="C3922" s="3" t="s">
        <v>7926</v>
      </c>
      <c r="D3922" s="12">
        <v>2500</v>
      </c>
      <c r="E3922" s="12">
        <v>135</v>
      </c>
      <c r="F3922" t="s">
        <v>357</v>
      </c>
      <c r="G3922" t="s">
        <v>24</v>
      </c>
      <c r="H3922" t="s">
        <v>25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1086</v>
      </c>
      <c r="O3922" s="8">
        <f>E3922/D3922*100</f>
        <v>5.4</v>
      </c>
      <c r="P3922" s="12">
        <f>E3922/L3922</f>
        <v>45</v>
      </c>
      <c r="Q3922" t="str">
        <f>LEFT(N3922,SEARCH("/",N3922,1)-1)</f>
        <v>theater</v>
      </c>
      <c r="R3922" t="str">
        <f>RIGHT(N3922,LEN(N3922)-SEARCH("/",N3922,1))</f>
        <v>plays</v>
      </c>
      <c r="S3922" s="15">
        <f t="shared" si="122"/>
        <v>42657.38726851852</v>
      </c>
      <c r="T3922" s="15">
        <f t="shared" si="123"/>
        <v>42687.428935185191</v>
      </c>
    </row>
    <row r="3923" spans="1:20" ht="60" x14ac:dyDescent="0.25">
      <c r="A3923">
        <v>3921</v>
      </c>
      <c r="B3923" s="3" t="s">
        <v>7927</v>
      </c>
      <c r="C3923" s="3" t="s">
        <v>7928</v>
      </c>
      <c r="D3923" s="12">
        <v>3000</v>
      </c>
      <c r="E3923" s="12">
        <v>0</v>
      </c>
      <c r="F3923" t="s">
        <v>357</v>
      </c>
      <c r="G3923" t="s">
        <v>24</v>
      </c>
      <c r="H3923" t="s">
        <v>25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1086</v>
      </c>
      <c r="O3923" s="8">
        <f>E3923/D3923*100</f>
        <v>0</v>
      </c>
      <c r="P3923" s="12" t="e">
        <f>E3923/L3923</f>
        <v>#DIV/0!</v>
      </c>
      <c r="Q3923" t="str">
        <f>LEFT(N3923,SEARCH("/",N3923,1)-1)</f>
        <v>theater</v>
      </c>
      <c r="R3923" t="str">
        <f>RIGHT(N3923,LEN(N3923)-SEARCH("/",N3923,1))</f>
        <v>plays</v>
      </c>
      <c r="S3923" s="15">
        <f t="shared" si="122"/>
        <v>41926.542303240742</v>
      </c>
      <c r="T3923" s="15">
        <f t="shared" si="123"/>
        <v>41938.75</v>
      </c>
    </row>
    <row r="3924" spans="1:20" ht="60" x14ac:dyDescent="0.25">
      <c r="A3924">
        <v>3922</v>
      </c>
      <c r="B3924" s="3" t="s">
        <v>7929</v>
      </c>
      <c r="C3924" s="3" t="s">
        <v>7930</v>
      </c>
      <c r="D3924" s="12">
        <v>750</v>
      </c>
      <c r="E3924" s="12">
        <v>61</v>
      </c>
      <c r="F3924" t="s">
        <v>357</v>
      </c>
      <c r="G3924" t="s">
        <v>17</v>
      </c>
      <c r="H3924" t="s">
        <v>18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1086</v>
      </c>
      <c r="O3924" s="8">
        <f>E3924/D3924*100</f>
        <v>8.1333333333333329</v>
      </c>
      <c r="P3924" s="12">
        <f>E3924/L3924</f>
        <v>10.166666666666666</v>
      </c>
      <c r="Q3924" t="str">
        <f>LEFT(N3924,SEARCH("/",N3924,1)-1)</f>
        <v>theater</v>
      </c>
      <c r="R3924" t="str">
        <f>RIGHT(N3924,LEN(N3924)-SEARCH("/",N3924,1))</f>
        <v>plays</v>
      </c>
      <c r="S3924" s="15">
        <f t="shared" si="122"/>
        <v>42020.768634259264</v>
      </c>
      <c r="T3924" s="15">
        <f t="shared" si="123"/>
        <v>42065.958333333328</v>
      </c>
    </row>
    <row r="3925" spans="1:20" ht="60" x14ac:dyDescent="0.25">
      <c r="A3925">
        <v>3923</v>
      </c>
      <c r="B3925" s="3" t="s">
        <v>7931</v>
      </c>
      <c r="C3925" s="3" t="s">
        <v>7932</v>
      </c>
      <c r="D3925" s="12">
        <v>11500</v>
      </c>
      <c r="E3925" s="12">
        <v>1384</v>
      </c>
      <c r="F3925" t="s">
        <v>357</v>
      </c>
      <c r="G3925" t="s">
        <v>24</v>
      </c>
      <c r="H3925" t="s">
        <v>25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1086</v>
      </c>
      <c r="O3925" s="8">
        <f>E3925/D3925*100</f>
        <v>12.034782608695652</v>
      </c>
      <c r="P3925" s="12">
        <f>E3925/L3925</f>
        <v>81.411764705882348</v>
      </c>
      <c r="Q3925" t="str">
        <f>LEFT(N3925,SEARCH("/",N3925,1)-1)</f>
        <v>theater</v>
      </c>
      <c r="R3925" t="str">
        <f>RIGHT(N3925,LEN(N3925)-SEARCH("/",N3925,1))</f>
        <v>plays</v>
      </c>
      <c r="S3925" s="15">
        <f t="shared" si="122"/>
        <v>42075.979988425926</v>
      </c>
      <c r="T3925" s="15">
        <f t="shared" si="123"/>
        <v>42103.979988425926</v>
      </c>
    </row>
    <row r="3926" spans="1:20" ht="45" x14ac:dyDescent="0.25">
      <c r="A3926">
        <v>3924</v>
      </c>
      <c r="B3926" s="3" t="s">
        <v>7933</v>
      </c>
      <c r="C3926" s="3" t="s">
        <v>7934</v>
      </c>
      <c r="D3926" s="12">
        <v>15000</v>
      </c>
      <c r="E3926" s="12">
        <v>2290</v>
      </c>
      <c r="F3926" t="s">
        <v>357</v>
      </c>
      <c r="G3926" t="s">
        <v>17</v>
      </c>
      <c r="H3926" t="s">
        <v>18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1086</v>
      </c>
      <c r="O3926" s="8">
        <f>E3926/D3926*100</f>
        <v>15.266666666666667</v>
      </c>
      <c r="P3926" s="12">
        <f>E3926/L3926</f>
        <v>57.25</v>
      </c>
      <c r="Q3926" t="str">
        <f>LEFT(N3926,SEARCH("/",N3926,1)-1)</f>
        <v>theater</v>
      </c>
      <c r="R3926" t="str">
        <f>RIGHT(N3926,LEN(N3926)-SEARCH("/",N3926,1))</f>
        <v>plays</v>
      </c>
      <c r="S3926" s="15">
        <f t="shared" si="122"/>
        <v>41786.959745370368</v>
      </c>
      <c r="T3926" s="15">
        <f t="shared" si="123"/>
        <v>41816.959745370368</v>
      </c>
    </row>
    <row r="3927" spans="1:20" ht="45" x14ac:dyDescent="0.25">
      <c r="A3927">
        <v>3925</v>
      </c>
      <c r="B3927" s="3" t="s">
        <v>7935</v>
      </c>
      <c r="C3927" s="3" t="s">
        <v>7936</v>
      </c>
      <c r="D3927" s="12">
        <v>150</v>
      </c>
      <c r="E3927" s="12">
        <v>15</v>
      </c>
      <c r="F3927" t="s">
        <v>357</v>
      </c>
      <c r="G3927" t="s">
        <v>17</v>
      </c>
      <c r="H3927" t="s">
        <v>18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1086</v>
      </c>
      <c r="O3927" s="8">
        <f>E3927/D3927*100</f>
        <v>10</v>
      </c>
      <c r="P3927" s="12">
        <f>E3927/L3927</f>
        <v>5</v>
      </c>
      <c r="Q3927" t="str">
        <f>LEFT(N3927,SEARCH("/",N3927,1)-1)</f>
        <v>theater</v>
      </c>
      <c r="R3927" t="str">
        <f>RIGHT(N3927,LEN(N3927)-SEARCH("/",N3927,1))</f>
        <v>plays</v>
      </c>
      <c r="S3927" s="15">
        <f t="shared" si="122"/>
        <v>41820.870821759258</v>
      </c>
      <c r="T3927" s="15">
        <f t="shared" si="123"/>
        <v>41850.870821759258</v>
      </c>
    </row>
    <row r="3928" spans="1:20" ht="45" x14ac:dyDescent="0.25">
      <c r="A3928">
        <v>3926</v>
      </c>
      <c r="B3928" s="3" t="s">
        <v>7937</v>
      </c>
      <c r="C3928" s="3" t="s">
        <v>7938</v>
      </c>
      <c r="D3928" s="12">
        <v>5000</v>
      </c>
      <c r="E3928" s="12">
        <v>15</v>
      </c>
      <c r="F3928" t="s">
        <v>357</v>
      </c>
      <c r="G3928" t="s">
        <v>50</v>
      </c>
      <c r="H3928" t="s">
        <v>51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1086</v>
      </c>
      <c r="O3928" s="8">
        <f>E3928/D3928*100</f>
        <v>0.3</v>
      </c>
      <c r="P3928" s="12">
        <f>E3928/L3928</f>
        <v>15</v>
      </c>
      <c r="Q3928" t="str">
        <f>LEFT(N3928,SEARCH("/",N3928,1)-1)</f>
        <v>theater</v>
      </c>
      <c r="R3928" t="str">
        <f>RIGHT(N3928,LEN(N3928)-SEARCH("/",N3928,1))</f>
        <v>plays</v>
      </c>
      <c r="S3928" s="15">
        <f t="shared" si="122"/>
        <v>41970.085046296299</v>
      </c>
      <c r="T3928" s="15">
        <f t="shared" si="123"/>
        <v>42000.085046296299</v>
      </c>
    </row>
    <row r="3929" spans="1:20" ht="60" x14ac:dyDescent="0.25">
      <c r="A3929">
        <v>3927</v>
      </c>
      <c r="B3929" s="3" t="s">
        <v>7939</v>
      </c>
      <c r="C3929" s="3" t="s">
        <v>7940</v>
      </c>
      <c r="D3929" s="12">
        <v>2500</v>
      </c>
      <c r="E3929" s="12">
        <v>25</v>
      </c>
      <c r="F3929" t="s">
        <v>357</v>
      </c>
      <c r="G3929" t="s">
        <v>24</v>
      </c>
      <c r="H3929" t="s">
        <v>25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1086</v>
      </c>
      <c r="O3929" s="8">
        <f>E3929/D3929*100</f>
        <v>1</v>
      </c>
      <c r="P3929" s="12">
        <f>E3929/L3929</f>
        <v>12.5</v>
      </c>
      <c r="Q3929" t="str">
        <f>LEFT(N3929,SEARCH("/",N3929,1)-1)</f>
        <v>theater</v>
      </c>
      <c r="R3929" t="str">
        <f>RIGHT(N3929,LEN(N3929)-SEARCH("/",N3929,1))</f>
        <v>plays</v>
      </c>
      <c r="S3929" s="15">
        <f t="shared" si="122"/>
        <v>41830.267407407409</v>
      </c>
      <c r="T3929" s="15">
        <f t="shared" si="123"/>
        <v>41860.267407407409</v>
      </c>
    </row>
    <row r="3930" spans="1:20" ht="60" x14ac:dyDescent="0.25">
      <c r="A3930">
        <v>3928</v>
      </c>
      <c r="B3930" s="3" t="s">
        <v>7941</v>
      </c>
      <c r="C3930" s="3" t="s">
        <v>7942</v>
      </c>
      <c r="D3930" s="12">
        <v>5000</v>
      </c>
      <c r="E3930" s="12">
        <v>651</v>
      </c>
      <c r="F3930" t="s">
        <v>357</v>
      </c>
      <c r="G3930" t="s">
        <v>17</v>
      </c>
      <c r="H3930" t="s">
        <v>18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1086</v>
      </c>
      <c r="O3930" s="8">
        <f>E3930/D3930*100</f>
        <v>13.020000000000001</v>
      </c>
      <c r="P3930" s="12">
        <f>E3930/L3930</f>
        <v>93</v>
      </c>
      <c r="Q3930" t="str">
        <f>LEFT(N3930,SEARCH("/",N3930,1)-1)</f>
        <v>theater</v>
      </c>
      <c r="R3930" t="str">
        <f>RIGHT(N3930,LEN(N3930)-SEARCH("/",N3930,1))</f>
        <v>plays</v>
      </c>
      <c r="S3930" s="15">
        <f t="shared" si="122"/>
        <v>42265.683182870373</v>
      </c>
      <c r="T3930" s="15">
        <f t="shared" si="123"/>
        <v>42293.207638888889</v>
      </c>
    </row>
    <row r="3931" spans="1:20" ht="60" x14ac:dyDescent="0.25">
      <c r="A3931">
        <v>3929</v>
      </c>
      <c r="B3931" s="3" t="s">
        <v>7943</v>
      </c>
      <c r="C3931" s="3" t="s">
        <v>7944</v>
      </c>
      <c r="D3931" s="12">
        <v>20000</v>
      </c>
      <c r="E3931" s="12">
        <v>453</v>
      </c>
      <c r="F3931" t="s">
        <v>357</v>
      </c>
      <c r="G3931" t="s">
        <v>17</v>
      </c>
      <c r="H3931" t="s">
        <v>18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1086</v>
      </c>
      <c r="O3931" s="8">
        <f>E3931/D3931*100</f>
        <v>2.2650000000000001</v>
      </c>
      <c r="P3931" s="12">
        <f>E3931/L3931</f>
        <v>32.357142857142854</v>
      </c>
      <c r="Q3931" t="str">
        <f>LEFT(N3931,SEARCH("/",N3931,1)-1)</f>
        <v>theater</v>
      </c>
      <c r="R3931" t="str">
        <f>RIGHT(N3931,LEN(N3931)-SEARCH("/",N3931,1))</f>
        <v>plays</v>
      </c>
      <c r="S3931" s="15">
        <f t="shared" si="122"/>
        <v>42601.827141203699</v>
      </c>
      <c r="T3931" s="15">
        <f t="shared" si="123"/>
        <v>42631.827141203699</v>
      </c>
    </row>
    <row r="3932" spans="1:20" ht="60" x14ac:dyDescent="0.25">
      <c r="A3932">
        <v>3930</v>
      </c>
      <c r="B3932" s="3" t="s">
        <v>7945</v>
      </c>
      <c r="C3932" s="3" t="s">
        <v>7946</v>
      </c>
      <c r="D3932" s="12">
        <v>10000</v>
      </c>
      <c r="E3932" s="12">
        <v>0</v>
      </c>
      <c r="F3932" t="s">
        <v>357</v>
      </c>
      <c r="G3932" t="s">
        <v>50</v>
      </c>
      <c r="H3932" t="s">
        <v>51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1086</v>
      </c>
      <c r="O3932" s="8">
        <f>E3932/D3932*100</f>
        <v>0</v>
      </c>
      <c r="P3932" s="12" t="e">
        <f>E3932/L3932</f>
        <v>#DIV/0!</v>
      </c>
      <c r="Q3932" t="str">
        <f>LEFT(N3932,SEARCH("/",N3932,1)-1)</f>
        <v>theater</v>
      </c>
      <c r="R3932" t="str">
        <f>RIGHT(N3932,LEN(N3932)-SEARCH("/",N3932,1))</f>
        <v>plays</v>
      </c>
      <c r="S3932" s="15">
        <f t="shared" si="122"/>
        <v>42433.338749999995</v>
      </c>
      <c r="T3932" s="15">
        <f t="shared" si="123"/>
        <v>42461.25</v>
      </c>
    </row>
    <row r="3933" spans="1:20" ht="60" x14ac:dyDescent="0.25">
      <c r="A3933">
        <v>3931</v>
      </c>
      <c r="B3933" s="3" t="s">
        <v>7947</v>
      </c>
      <c r="C3933" s="3" t="s">
        <v>7948</v>
      </c>
      <c r="D3933" s="12">
        <v>8000</v>
      </c>
      <c r="E3933" s="12">
        <v>0</v>
      </c>
      <c r="F3933" t="s">
        <v>357</v>
      </c>
      <c r="G3933" t="s">
        <v>17</v>
      </c>
      <c r="H3933" t="s">
        <v>18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1086</v>
      </c>
      <c r="O3933" s="8">
        <f>E3933/D3933*100</f>
        <v>0</v>
      </c>
      <c r="P3933" s="12" t="e">
        <f>E3933/L3933</f>
        <v>#DIV/0!</v>
      </c>
      <c r="Q3933" t="str">
        <f>LEFT(N3933,SEARCH("/",N3933,1)-1)</f>
        <v>theater</v>
      </c>
      <c r="R3933" t="str">
        <f>RIGHT(N3933,LEN(N3933)-SEARCH("/",N3933,1))</f>
        <v>plays</v>
      </c>
      <c r="S3933" s="15">
        <f t="shared" si="122"/>
        <v>42228.151701388888</v>
      </c>
      <c r="T3933" s="15">
        <f t="shared" si="123"/>
        <v>42253.151701388888</v>
      </c>
    </row>
    <row r="3934" spans="1:20" ht="60" x14ac:dyDescent="0.25">
      <c r="A3934">
        <v>3932</v>
      </c>
      <c r="B3934" s="3" t="s">
        <v>7949</v>
      </c>
      <c r="C3934" s="3" t="s">
        <v>7950</v>
      </c>
      <c r="D3934" s="12">
        <v>12000</v>
      </c>
      <c r="E3934" s="12">
        <v>1</v>
      </c>
      <c r="F3934" t="s">
        <v>357</v>
      </c>
      <c r="G3934" t="s">
        <v>17</v>
      </c>
      <c r="H3934" t="s">
        <v>18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1086</v>
      </c>
      <c r="O3934" s="8">
        <f>E3934/D3934*100</f>
        <v>8.3333333333333332E-3</v>
      </c>
      <c r="P3934" s="12">
        <f>E3934/L3934</f>
        <v>1</v>
      </c>
      <c r="Q3934" t="str">
        <f>LEFT(N3934,SEARCH("/",N3934,1)-1)</f>
        <v>theater</v>
      </c>
      <c r="R3934" t="str">
        <f>RIGHT(N3934,LEN(N3934)-SEARCH("/",N3934,1))</f>
        <v>plays</v>
      </c>
      <c r="S3934" s="15">
        <f t="shared" si="122"/>
        <v>42415.168564814812</v>
      </c>
      <c r="T3934" s="15">
        <f t="shared" si="123"/>
        <v>42445.126898148148</v>
      </c>
    </row>
    <row r="3935" spans="1:20" ht="60" x14ac:dyDescent="0.25">
      <c r="A3935">
        <v>3933</v>
      </c>
      <c r="B3935" s="3" t="s">
        <v>7951</v>
      </c>
      <c r="C3935" s="3" t="s">
        <v>7952</v>
      </c>
      <c r="D3935" s="12">
        <v>7000</v>
      </c>
      <c r="E3935" s="12">
        <v>1102</v>
      </c>
      <c r="F3935" t="s">
        <v>357</v>
      </c>
      <c r="G3935" t="s">
        <v>17</v>
      </c>
      <c r="H3935" t="s">
        <v>18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1086</v>
      </c>
      <c r="O3935" s="8">
        <f>E3935/D3935*100</f>
        <v>15.742857142857142</v>
      </c>
      <c r="P3935" s="12">
        <f>E3935/L3935</f>
        <v>91.833333333333329</v>
      </c>
      <c r="Q3935" t="str">
        <f>LEFT(N3935,SEARCH("/",N3935,1)-1)</f>
        <v>theater</v>
      </c>
      <c r="R3935" t="str">
        <f>RIGHT(N3935,LEN(N3935)-SEARCH("/",N3935,1))</f>
        <v>plays</v>
      </c>
      <c r="S3935" s="15">
        <f t="shared" si="122"/>
        <v>42538.968310185184</v>
      </c>
      <c r="T3935" s="15">
        <f t="shared" si="123"/>
        <v>42568.029861111107</v>
      </c>
    </row>
    <row r="3936" spans="1:20" ht="45" x14ac:dyDescent="0.25">
      <c r="A3936">
        <v>3934</v>
      </c>
      <c r="B3936" s="3" t="s">
        <v>7953</v>
      </c>
      <c r="C3936" s="3" t="s">
        <v>7954</v>
      </c>
      <c r="D3936" s="12">
        <v>5000</v>
      </c>
      <c r="E3936" s="12">
        <v>550</v>
      </c>
      <c r="F3936" t="s">
        <v>357</v>
      </c>
      <c r="G3936" t="s">
        <v>17</v>
      </c>
      <c r="H3936" t="s">
        <v>18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1086</v>
      </c>
      <c r="O3936" s="8">
        <f>E3936/D3936*100</f>
        <v>11</v>
      </c>
      <c r="P3936" s="12">
        <f>E3936/L3936</f>
        <v>45.833333333333336</v>
      </c>
      <c r="Q3936" t="str">
        <f>LEFT(N3936,SEARCH("/",N3936,1)-1)</f>
        <v>theater</v>
      </c>
      <c r="R3936" t="str">
        <f>RIGHT(N3936,LEN(N3936)-SEARCH("/",N3936,1))</f>
        <v>plays</v>
      </c>
      <c r="S3936" s="15">
        <f t="shared" si="122"/>
        <v>42233.671747685185</v>
      </c>
      <c r="T3936" s="15">
        <f t="shared" si="123"/>
        <v>42278.541666666672</v>
      </c>
    </row>
    <row r="3937" spans="1:20" ht="60" x14ac:dyDescent="0.25">
      <c r="A3937">
        <v>3935</v>
      </c>
      <c r="B3937" s="3" t="s">
        <v>7955</v>
      </c>
      <c r="C3937" s="3" t="s">
        <v>7956</v>
      </c>
      <c r="D3937" s="12">
        <v>3000</v>
      </c>
      <c r="E3937" s="12">
        <v>1315</v>
      </c>
      <c r="F3937" t="s">
        <v>357</v>
      </c>
      <c r="G3937" t="s">
        <v>24</v>
      </c>
      <c r="H3937" t="s">
        <v>25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1086</v>
      </c>
      <c r="O3937" s="8">
        <f>E3937/D3937*100</f>
        <v>43.833333333333336</v>
      </c>
      <c r="P3937" s="12">
        <f>E3937/L3937</f>
        <v>57.173913043478258</v>
      </c>
      <c r="Q3937" t="str">
        <f>LEFT(N3937,SEARCH("/",N3937,1)-1)</f>
        <v>theater</v>
      </c>
      <c r="R3937" t="str">
        <f>RIGHT(N3937,LEN(N3937)-SEARCH("/",N3937,1))</f>
        <v>plays</v>
      </c>
      <c r="S3937" s="15">
        <f t="shared" si="122"/>
        <v>42221.656782407401</v>
      </c>
      <c r="T3937" s="15">
        <f t="shared" si="123"/>
        <v>42281.656782407401</v>
      </c>
    </row>
    <row r="3938" spans="1:20" ht="60" x14ac:dyDescent="0.25">
      <c r="A3938">
        <v>3936</v>
      </c>
      <c r="B3938" s="3" t="s">
        <v>7957</v>
      </c>
      <c r="C3938" s="3" t="s">
        <v>7958</v>
      </c>
      <c r="D3938" s="12">
        <v>20000</v>
      </c>
      <c r="E3938" s="12">
        <v>0</v>
      </c>
      <c r="F3938" t="s">
        <v>357</v>
      </c>
      <c r="G3938" t="s">
        <v>17</v>
      </c>
      <c r="H3938" t="s">
        <v>18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1086</v>
      </c>
      <c r="O3938" s="8">
        <f>E3938/D3938*100</f>
        <v>0</v>
      </c>
      <c r="P3938" s="12" t="e">
        <f>E3938/L3938</f>
        <v>#DIV/0!</v>
      </c>
      <c r="Q3938" t="str">
        <f>LEFT(N3938,SEARCH("/",N3938,1)-1)</f>
        <v>theater</v>
      </c>
      <c r="R3938" t="str">
        <f>RIGHT(N3938,LEN(N3938)-SEARCH("/",N3938,1))</f>
        <v>plays</v>
      </c>
      <c r="S3938" s="15">
        <f t="shared" si="122"/>
        <v>42675.262962962966</v>
      </c>
      <c r="T3938" s="15">
        <f t="shared" si="123"/>
        <v>42705.304629629631</v>
      </c>
    </row>
    <row r="3939" spans="1:20" ht="45" x14ac:dyDescent="0.25">
      <c r="A3939">
        <v>3937</v>
      </c>
      <c r="B3939" s="3" t="s">
        <v>7959</v>
      </c>
      <c r="C3939" s="3" t="s">
        <v>7960</v>
      </c>
      <c r="D3939" s="12">
        <v>2885</v>
      </c>
      <c r="E3939" s="12">
        <v>2485</v>
      </c>
      <c r="F3939" t="s">
        <v>357</v>
      </c>
      <c r="G3939" t="s">
        <v>17</v>
      </c>
      <c r="H3939" t="s">
        <v>18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1086</v>
      </c>
      <c r="O3939" s="8">
        <f>E3939/D3939*100</f>
        <v>86.135181975736558</v>
      </c>
      <c r="P3939" s="12">
        <f>E3939/L3939</f>
        <v>248.5</v>
      </c>
      <c r="Q3939" t="str">
        <f>LEFT(N3939,SEARCH("/",N3939,1)-1)</f>
        <v>theater</v>
      </c>
      <c r="R3939" t="str">
        <f>RIGHT(N3939,LEN(N3939)-SEARCH("/",N3939,1))</f>
        <v>plays</v>
      </c>
      <c r="S3939" s="15">
        <f t="shared" si="122"/>
        <v>42534.631481481483</v>
      </c>
      <c r="T3939" s="15">
        <f t="shared" si="123"/>
        <v>42562.631481481483</v>
      </c>
    </row>
    <row r="3940" spans="1:20" ht="60" x14ac:dyDescent="0.25">
      <c r="A3940">
        <v>3938</v>
      </c>
      <c r="B3940" s="3" t="s">
        <v>7961</v>
      </c>
      <c r="C3940" s="3" t="s">
        <v>7962</v>
      </c>
      <c r="D3940" s="12">
        <v>3255</v>
      </c>
      <c r="E3940" s="12">
        <v>397</v>
      </c>
      <c r="F3940" t="s">
        <v>357</v>
      </c>
      <c r="G3940" t="s">
        <v>17</v>
      </c>
      <c r="H3940" t="s">
        <v>18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1086</v>
      </c>
      <c r="O3940" s="8">
        <f>E3940/D3940*100</f>
        <v>12.196620583717358</v>
      </c>
      <c r="P3940" s="12">
        <f>E3940/L3940</f>
        <v>79.400000000000006</v>
      </c>
      <c r="Q3940" t="str">
        <f>LEFT(N3940,SEARCH("/",N3940,1)-1)</f>
        <v>theater</v>
      </c>
      <c r="R3940" t="str">
        <f>RIGHT(N3940,LEN(N3940)-SEARCH("/",N3940,1))</f>
        <v>plays</v>
      </c>
      <c r="S3940" s="15">
        <f t="shared" si="122"/>
        <v>42151.905717592599</v>
      </c>
      <c r="T3940" s="15">
        <f t="shared" si="123"/>
        <v>42182.905717592599</v>
      </c>
    </row>
    <row r="3941" spans="1:20" ht="60" x14ac:dyDescent="0.25">
      <c r="A3941">
        <v>3939</v>
      </c>
      <c r="B3941" s="3" t="s">
        <v>7963</v>
      </c>
      <c r="C3941" s="3" t="s">
        <v>7964</v>
      </c>
      <c r="D3941" s="12">
        <v>5000</v>
      </c>
      <c r="E3941" s="12">
        <v>5</v>
      </c>
      <c r="F3941" t="s">
        <v>357</v>
      </c>
      <c r="G3941" t="s">
        <v>50</v>
      </c>
      <c r="H3941" t="s">
        <v>51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1086</v>
      </c>
      <c r="O3941" s="8">
        <f>E3941/D3941*100</f>
        <v>0.1</v>
      </c>
      <c r="P3941" s="12">
        <f>E3941/L3941</f>
        <v>5</v>
      </c>
      <c r="Q3941" t="str">
        <f>LEFT(N3941,SEARCH("/",N3941,1)-1)</f>
        <v>theater</v>
      </c>
      <c r="R3941" t="str">
        <f>RIGHT(N3941,LEN(N3941)-SEARCH("/",N3941,1))</f>
        <v>plays</v>
      </c>
      <c r="S3941" s="15">
        <f t="shared" si="122"/>
        <v>41915.400219907409</v>
      </c>
      <c r="T3941" s="15">
        <f t="shared" si="123"/>
        <v>41919.1875</v>
      </c>
    </row>
    <row r="3942" spans="1:20" ht="60" x14ac:dyDescent="0.25">
      <c r="A3942">
        <v>3940</v>
      </c>
      <c r="B3942" s="3" t="s">
        <v>7965</v>
      </c>
      <c r="C3942" s="3" t="s">
        <v>7966</v>
      </c>
      <c r="D3942" s="12">
        <v>5000</v>
      </c>
      <c r="E3942" s="12">
        <v>11</v>
      </c>
      <c r="F3942" t="s">
        <v>357</v>
      </c>
      <c r="G3942" t="s">
        <v>17</v>
      </c>
      <c r="H3942" t="s">
        <v>18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1086</v>
      </c>
      <c r="O3942" s="8">
        <f>E3942/D3942*100</f>
        <v>0.22</v>
      </c>
      <c r="P3942" s="12">
        <f>E3942/L3942</f>
        <v>5.5</v>
      </c>
      <c r="Q3942" t="str">
        <f>LEFT(N3942,SEARCH("/",N3942,1)-1)</f>
        <v>theater</v>
      </c>
      <c r="R3942" t="str">
        <f>RIGHT(N3942,LEN(N3942)-SEARCH("/",N3942,1))</f>
        <v>plays</v>
      </c>
      <c r="S3942" s="15">
        <f t="shared" si="122"/>
        <v>41961.492488425924</v>
      </c>
      <c r="T3942" s="15">
        <f t="shared" si="123"/>
        <v>42006.492488425924</v>
      </c>
    </row>
    <row r="3943" spans="1:20" ht="75" x14ac:dyDescent="0.25">
      <c r="A3943">
        <v>3941</v>
      </c>
      <c r="B3943" s="3" t="s">
        <v>7967</v>
      </c>
      <c r="C3943" s="3" t="s">
        <v>7968</v>
      </c>
      <c r="D3943" s="12">
        <v>5500</v>
      </c>
      <c r="E3943" s="12">
        <v>50</v>
      </c>
      <c r="F3943" t="s">
        <v>357</v>
      </c>
      <c r="G3943" t="s">
        <v>17</v>
      </c>
      <c r="H3943" t="s">
        <v>18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1086</v>
      </c>
      <c r="O3943" s="8">
        <f>E3943/D3943*100</f>
        <v>0.90909090909090906</v>
      </c>
      <c r="P3943" s="12">
        <f>E3943/L3943</f>
        <v>25</v>
      </c>
      <c r="Q3943" t="str">
        <f>LEFT(N3943,SEARCH("/",N3943,1)-1)</f>
        <v>theater</v>
      </c>
      <c r="R3943" t="str">
        <f>RIGHT(N3943,LEN(N3943)-SEARCH("/",N3943,1))</f>
        <v>plays</v>
      </c>
      <c r="S3943" s="15">
        <f t="shared" si="122"/>
        <v>41940.587233796294</v>
      </c>
      <c r="T3943" s="15">
        <f t="shared" si="123"/>
        <v>41968.041666666672</v>
      </c>
    </row>
    <row r="3944" spans="1:20" ht="45" x14ac:dyDescent="0.25">
      <c r="A3944">
        <v>3942</v>
      </c>
      <c r="B3944" s="3" t="s">
        <v>7969</v>
      </c>
      <c r="C3944" s="3" t="s">
        <v>7970</v>
      </c>
      <c r="D3944" s="12">
        <v>1200</v>
      </c>
      <c r="E3944" s="12">
        <v>0</v>
      </c>
      <c r="F3944" t="s">
        <v>357</v>
      </c>
      <c r="G3944" t="s">
        <v>17</v>
      </c>
      <c r="H3944" t="s">
        <v>18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1086</v>
      </c>
      <c r="O3944" s="8">
        <f>E3944/D3944*100</f>
        <v>0</v>
      </c>
      <c r="P3944" s="12" t="e">
        <f>E3944/L3944</f>
        <v>#DIV/0!</v>
      </c>
      <c r="Q3944" t="str">
        <f>LEFT(N3944,SEARCH("/",N3944,1)-1)</f>
        <v>theater</v>
      </c>
      <c r="R3944" t="str">
        <f>RIGHT(N3944,LEN(N3944)-SEARCH("/",N3944,1))</f>
        <v>plays</v>
      </c>
      <c r="S3944" s="15">
        <f t="shared" si="122"/>
        <v>42111.904097222221</v>
      </c>
      <c r="T3944" s="15">
        <f t="shared" si="123"/>
        <v>42171.904097222221</v>
      </c>
    </row>
    <row r="3945" spans="1:20" ht="45" x14ac:dyDescent="0.25">
      <c r="A3945">
        <v>3943</v>
      </c>
      <c r="B3945" s="3" t="s">
        <v>7971</v>
      </c>
      <c r="C3945" s="3" t="s">
        <v>7972</v>
      </c>
      <c r="D3945" s="12">
        <v>5000</v>
      </c>
      <c r="E3945" s="12">
        <v>1782</v>
      </c>
      <c r="F3945" t="s">
        <v>357</v>
      </c>
      <c r="G3945" t="s">
        <v>17</v>
      </c>
      <c r="H3945" t="s">
        <v>18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1086</v>
      </c>
      <c r="O3945" s="8">
        <f>E3945/D3945*100</f>
        <v>35.64</v>
      </c>
      <c r="P3945" s="12">
        <f>E3945/L3945</f>
        <v>137.07692307692307</v>
      </c>
      <c r="Q3945" t="str">
        <f>LEFT(N3945,SEARCH("/",N3945,1)-1)</f>
        <v>theater</v>
      </c>
      <c r="R3945" t="str">
        <f>RIGHT(N3945,LEN(N3945)-SEARCH("/",N3945,1))</f>
        <v>plays</v>
      </c>
      <c r="S3945" s="15">
        <f t="shared" si="122"/>
        <v>42279.778564814813</v>
      </c>
      <c r="T3945" s="15">
        <f t="shared" si="123"/>
        <v>42310.701388888891</v>
      </c>
    </row>
    <row r="3946" spans="1:20" ht="60" x14ac:dyDescent="0.25">
      <c r="A3946">
        <v>3944</v>
      </c>
      <c r="B3946" s="3" t="s">
        <v>7973</v>
      </c>
      <c r="C3946" s="3" t="s">
        <v>7974</v>
      </c>
      <c r="D3946" s="12">
        <v>5000</v>
      </c>
      <c r="E3946" s="12">
        <v>0</v>
      </c>
      <c r="F3946" t="s">
        <v>357</v>
      </c>
      <c r="G3946" t="s">
        <v>17</v>
      </c>
      <c r="H3946" t="s">
        <v>18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1086</v>
      </c>
      <c r="O3946" s="8">
        <f>E3946/D3946*100</f>
        <v>0</v>
      </c>
      <c r="P3946" s="12" t="e">
        <f>E3946/L3946</f>
        <v>#DIV/0!</v>
      </c>
      <c r="Q3946" t="str">
        <f>LEFT(N3946,SEARCH("/",N3946,1)-1)</f>
        <v>theater</v>
      </c>
      <c r="R3946" t="str">
        <f>RIGHT(N3946,LEN(N3946)-SEARCH("/",N3946,1))</f>
        <v>plays</v>
      </c>
      <c r="S3946" s="15">
        <f t="shared" si="122"/>
        <v>42213.662905092591</v>
      </c>
      <c r="T3946" s="15">
        <f t="shared" si="123"/>
        <v>42243.662905092591</v>
      </c>
    </row>
    <row r="3947" spans="1:20" ht="60" x14ac:dyDescent="0.25">
      <c r="A3947">
        <v>3945</v>
      </c>
      <c r="B3947" s="3" t="s">
        <v>7975</v>
      </c>
      <c r="C3947" s="3" t="s">
        <v>7976</v>
      </c>
      <c r="D3947" s="12">
        <v>2000</v>
      </c>
      <c r="E3947" s="12">
        <v>5</v>
      </c>
      <c r="F3947" t="s">
        <v>357</v>
      </c>
      <c r="G3947" t="s">
        <v>17</v>
      </c>
      <c r="H3947" t="s">
        <v>18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1086</v>
      </c>
      <c r="O3947" s="8">
        <f>E3947/D3947*100</f>
        <v>0.25</v>
      </c>
      <c r="P3947" s="12">
        <f>E3947/L3947</f>
        <v>5</v>
      </c>
      <c r="Q3947" t="str">
        <f>LEFT(N3947,SEARCH("/",N3947,1)-1)</f>
        <v>theater</v>
      </c>
      <c r="R3947" t="str">
        <f>RIGHT(N3947,LEN(N3947)-SEARCH("/",N3947,1))</f>
        <v>plays</v>
      </c>
      <c r="S3947" s="15">
        <f t="shared" si="122"/>
        <v>42109.801712962959</v>
      </c>
      <c r="T3947" s="15">
        <f t="shared" si="123"/>
        <v>42139.801712962959</v>
      </c>
    </row>
    <row r="3948" spans="1:20" ht="30" x14ac:dyDescent="0.25">
      <c r="A3948">
        <v>3946</v>
      </c>
      <c r="B3948" s="3" t="s">
        <v>7977</v>
      </c>
      <c r="C3948" s="3" t="s">
        <v>7978</v>
      </c>
      <c r="D3948" s="12">
        <v>6000</v>
      </c>
      <c r="E3948" s="12">
        <v>195</v>
      </c>
      <c r="F3948" t="s">
        <v>357</v>
      </c>
      <c r="G3948" t="s">
        <v>17</v>
      </c>
      <c r="H3948" t="s">
        <v>18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1086</v>
      </c>
      <c r="O3948" s="8">
        <f>E3948/D3948*100</f>
        <v>3.25</v>
      </c>
      <c r="P3948" s="12">
        <f>E3948/L3948</f>
        <v>39</v>
      </c>
      <c r="Q3948" t="str">
        <f>LEFT(N3948,SEARCH("/",N3948,1)-1)</f>
        <v>theater</v>
      </c>
      <c r="R3948" t="str">
        <f>RIGHT(N3948,LEN(N3948)-SEARCH("/",N3948,1))</f>
        <v>plays</v>
      </c>
      <c r="S3948" s="15">
        <f t="shared" si="122"/>
        <v>42031.833587962959</v>
      </c>
      <c r="T3948" s="15">
        <f t="shared" si="123"/>
        <v>42063.333333333328</v>
      </c>
    </row>
    <row r="3949" spans="1:20" ht="60" x14ac:dyDescent="0.25">
      <c r="A3949">
        <v>3947</v>
      </c>
      <c r="B3949" s="3" t="s">
        <v>7979</v>
      </c>
      <c r="C3949" s="3" t="s">
        <v>7980</v>
      </c>
      <c r="D3949" s="12">
        <v>3000</v>
      </c>
      <c r="E3949" s="12">
        <v>101</v>
      </c>
      <c r="F3949" t="s">
        <v>357</v>
      </c>
      <c r="G3949" t="s">
        <v>17</v>
      </c>
      <c r="H3949" t="s">
        <v>18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1086</v>
      </c>
      <c r="O3949" s="8">
        <f>E3949/D3949*100</f>
        <v>3.3666666666666663</v>
      </c>
      <c r="P3949" s="12">
        <f>E3949/L3949</f>
        <v>50.5</v>
      </c>
      <c r="Q3949" t="str">
        <f>LEFT(N3949,SEARCH("/",N3949,1)-1)</f>
        <v>theater</v>
      </c>
      <c r="R3949" t="str">
        <f>RIGHT(N3949,LEN(N3949)-SEARCH("/",N3949,1))</f>
        <v>plays</v>
      </c>
      <c r="S3949" s="15">
        <f t="shared" si="122"/>
        <v>42615.142870370371</v>
      </c>
      <c r="T3949" s="15">
        <f t="shared" si="123"/>
        <v>42645.142870370371</v>
      </c>
    </row>
    <row r="3950" spans="1:20" ht="60" x14ac:dyDescent="0.25">
      <c r="A3950">
        <v>3948</v>
      </c>
      <c r="B3950" s="3" t="s">
        <v>7981</v>
      </c>
      <c r="C3950" s="3" t="s">
        <v>7982</v>
      </c>
      <c r="D3950" s="12">
        <v>30000</v>
      </c>
      <c r="E3950" s="12">
        <v>0</v>
      </c>
      <c r="F3950" t="s">
        <v>357</v>
      </c>
      <c r="G3950" t="s">
        <v>50</v>
      </c>
      <c r="H3950" t="s">
        <v>51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1086</v>
      </c>
      <c r="O3950" s="8">
        <f>E3950/D3950*100</f>
        <v>0</v>
      </c>
      <c r="P3950" s="12" t="e">
        <f>E3950/L3950</f>
        <v>#DIV/0!</v>
      </c>
      <c r="Q3950" t="str">
        <f>LEFT(N3950,SEARCH("/",N3950,1)-1)</f>
        <v>theater</v>
      </c>
      <c r="R3950" t="str">
        <f>RIGHT(N3950,LEN(N3950)-SEARCH("/",N3950,1))</f>
        <v>plays</v>
      </c>
      <c r="S3950" s="15">
        <f t="shared" si="122"/>
        <v>41829.325497685182</v>
      </c>
      <c r="T3950" s="15">
        <f t="shared" si="123"/>
        <v>41889.325497685182</v>
      </c>
    </row>
    <row r="3951" spans="1:20" ht="60" x14ac:dyDescent="0.25">
      <c r="A3951">
        <v>3949</v>
      </c>
      <c r="B3951" s="3" t="s">
        <v>7983</v>
      </c>
      <c r="C3951" s="3" t="s">
        <v>7984</v>
      </c>
      <c r="D3951" s="12">
        <v>10000</v>
      </c>
      <c r="E3951" s="12">
        <v>1577</v>
      </c>
      <c r="F3951" t="s">
        <v>357</v>
      </c>
      <c r="G3951" t="s">
        <v>50</v>
      </c>
      <c r="H3951" t="s">
        <v>51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1086</v>
      </c>
      <c r="O3951" s="8">
        <f>E3951/D3951*100</f>
        <v>15.770000000000001</v>
      </c>
      <c r="P3951" s="12">
        <f>E3951/L3951</f>
        <v>49.28125</v>
      </c>
      <c r="Q3951" t="str">
        <f>LEFT(N3951,SEARCH("/",N3951,1)-1)</f>
        <v>theater</v>
      </c>
      <c r="R3951" t="str">
        <f>RIGHT(N3951,LEN(N3951)-SEARCH("/",N3951,1))</f>
        <v>plays</v>
      </c>
      <c r="S3951" s="15">
        <f t="shared" si="122"/>
        <v>42016.120613425926</v>
      </c>
      <c r="T3951" s="15">
        <f t="shared" si="123"/>
        <v>42046.120613425926</v>
      </c>
    </row>
    <row r="3952" spans="1:20" ht="60" x14ac:dyDescent="0.25">
      <c r="A3952">
        <v>3950</v>
      </c>
      <c r="B3952" s="3" t="s">
        <v>7985</v>
      </c>
      <c r="C3952" s="3" t="s">
        <v>7986</v>
      </c>
      <c r="D3952" s="12">
        <v>4000</v>
      </c>
      <c r="E3952" s="12">
        <v>25</v>
      </c>
      <c r="F3952" t="s">
        <v>357</v>
      </c>
      <c r="G3952" t="s">
        <v>17</v>
      </c>
      <c r="H3952" t="s">
        <v>18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1086</v>
      </c>
      <c r="O3952" s="8">
        <f>E3952/D3952*100</f>
        <v>0.625</v>
      </c>
      <c r="P3952" s="12">
        <f>E3952/L3952</f>
        <v>25</v>
      </c>
      <c r="Q3952" t="str">
        <f>LEFT(N3952,SEARCH("/",N3952,1)-1)</f>
        <v>theater</v>
      </c>
      <c r="R3952" t="str">
        <f>RIGHT(N3952,LEN(N3952)-SEARCH("/",N3952,1))</f>
        <v>plays</v>
      </c>
      <c r="S3952" s="15">
        <f t="shared" si="122"/>
        <v>42439.702314814815</v>
      </c>
      <c r="T3952" s="15">
        <f t="shared" si="123"/>
        <v>42468.774305555555</v>
      </c>
    </row>
    <row r="3953" spans="1:20" ht="60" x14ac:dyDescent="0.25">
      <c r="A3953">
        <v>3951</v>
      </c>
      <c r="B3953" s="3" t="s">
        <v>7987</v>
      </c>
      <c r="C3953" s="3" t="s">
        <v>5790</v>
      </c>
      <c r="D3953" s="12">
        <v>200000</v>
      </c>
      <c r="E3953" s="12">
        <v>1</v>
      </c>
      <c r="F3953" t="s">
        <v>357</v>
      </c>
      <c r="G3953" t="s">
        <v>2455</v>
      </c>
      <c r="H3953" t="s">
        <v>55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1086</v>
      </c>
      <c r="O3953" s="8">
        <f>E3953/D3953*100</f>
        <v>5.0000000000000001E-4</v>
      </c>
      <c r="P3953" s="12">
        <f>E3953/L3953</f>
        <v>1</v>
      </c>
      <c r="Q3953" t="str">
        <f>LEFT(N3953,SEARCH("/",N3953,1)-1)</f>
        <v>theater</v>
      </c>
      <c r="R3953" t="str">
        <f>RIGHT(N3953,LEN(N3953)-SEARCH("/",N3953,1))</f>
        <v>plays</v>
      </c>
      <c r="S3953" s="15">
        <f t="shared" si="122"/>
        <v>42433.825717592597</v>
      </c>
      <c r="T3953" s="15">
        <f t="shared" si="123"/>
        <v>42493.784050925926</v>
      </c>
    </row>
    <row r="3954" spans="1:20" ht="60" x14ac:dyDescent="0.25">
      <c r="A3954">
        <v>3952</v>
      </c>
      <c r="B3954" s="3" t="s">
        <v>7988</v>
      </c>
      <c r="C3954" s="3" t="s">
        <v>7989</v>
      </c>
      <c r="D3954" s="12">
        <v>26000</v>
      </c>
      <c r="E3954" s="12">
        <v>25</v>
      </c>
      <c r="F3954" t="s">
        <v>357</v>
      </c>
      <c r="G3954" t="s">
        <v>17</v>
      </c>
      <c r="H3954" t="s">
        <v>18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1086</v>
      </c>
      <c r="O3954" s="8">
        <f>E3954/D3954*100</f>
        <v>9.6153846153846159E-2</v>
      </c>
      <c r="P3954" s="12">
        <f>E3954/L3954</f>
        <v>25</v>
      </c>
      <c r="Q3954" t="str">
        <f>LEFT(N3954,SEARCH("/",N3954,1)-1)</f>
        <v>theater</v>
      </c>
      <c r="R3954" t="str">
        <f>RIGHT(N3954,LEN(N3954)-SEARCH("/",N3954,1))</f>
        <v>plays</v>
      </c>
      <c r="S3954" s="15">
        <f t="shared" si="122"/>
        <v>42243.790393518517</v>
      </c>
      <c r="T3954" s="15">
        <f t="shared" si="123"/>
        <v>42303.790393518517</v>
      </c>
    </row>
    <row r="3955" spans="1:20" ht="45" x14ac:dyDescent="0.25">
      <c r="A3955">
        <v>3953</v>
      </c>
      <c r="B3955" s="3" t="s">
        <v>7990</v>
      </c>
      <c r="C3955" s="3" t="s">
        <v>7991</v>
      </c>
      <c r="D3955" s="12">
        <v>17600</v>
      </c>
      <c r="E3955" s="12">
        <v>0</v>
      </c>
      <c r="F3955" t="s">
        <v>357</v>
      </c>
      <c r="G3955" t="s">
        <v>17</v>
      </c>
      <c r="H3955" t="s">
        <v>18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1086</v>
      </c>
      <c r="O3955" s="8">
        <f>E3955/D3955*100</f>
        <v>0</v>
      </c>
      <c r="P3955" s="12" t="e">
        <f>E3955/L3955</f>
        <v>#DIV/0!</v>
      </c>
      <c r="Q3955" t="str">
        <f>LEFT(N3955,SEARCH("/",N3955,1)-1)</f>
        <v>theater</v>
      </c>
      <c r="R3955" t="str">
        <f>RIGHT(N3955,LEN(N3955)-SEARCH("/",N3955,1))</f>
        <v>plays</v>
      </c>
      <c r="S3955" s="15">
        <f t="shared" si="122"/>
        <v>42550.048449074078</v>
      </c>
      <c r="T3955" s="15">
        <f t="shared" si="123"/>
        <v>42580.978472222225</v>
      </c>
    </row>
    <row r="3956" spans="1:20" ht="60" x14ac:dyDescent="0.25">
      <c r="A3956">
        <v>3954</v>
      </c>
      <c r="B3956" s="3" t="s">
        <v>7992</v>
      </c>
      <c r="C3956" s="3" t="s">
        <v>7993</v>
      </c>
      <c r="D3956" s="12">
        <v>25000</v>
      </c>
      <c r="E3956" s="12">
        <v>0</v>
      </c>
      <c r="F3956" t="s">
        <v>357</v>
      </c>
      <c r="G3956" t="s">
        <v>159</v>
      </c>
      <c r="H3956" t="s">
        <v>160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1086</v>
      </c>
      <c r="O3956" s="8">
        <f>E3956/D3956*100</f>
        <v>0</v>
      </c>
      <c r="P3956" s="12" t="e">
        <f>E3956/L3956</f>
        <v>#DIV/0!</v>
      </c>
      <c r="Q3956" t="str">
        <f>LEFT(N3956,SEARCH("/",N3956,1)-1)</f>
        <v>theater</v>
      </c>
      <c r="R3956" t="str">
        <f>RIGHT(N3956,LEN(N3956)-SEARCH("/",N3956,1))</f>
        <v>plays</v>
      </c>
      <c r="S3956" s="15">
        <f t="shared" si="122"/>
        <v>41774.651203703703</v>
      </c>
      <c r="T3956" s="15">
        <f t="shared" si="123"/>
        <v>41834.651203703703</v>
      </c>
    </row>
    <row r="3957" spans="1:20" ht="60" x14ac:dyDescent="0.25">
      <c r="A3957">
        <v>3955</v>
      </c>
      <c r="B3957" s="3" t="s">
        <v>7994</v>
      </c>
      <c r="C3957" s="3" t="s">
        <v>7995</v>
      </c>
      <c r="D3957" s="12">
        <v>1750</v>
      </c>
      <c r="E3957" s="12">
        <v>425</v>
      </c>
      <c r="F3957" t="s">
        <v>357</v>
      </c>
      <c r="G3957" t="s">
        <v>17</v>
      </c>
      <c r="H3957" t="s">
        <v>18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1086</v>
      </c>
      <c r="O3957" s="8">
        <f>E3957/D3957*100</f>
        <v>24.285714285714285</v>
      </c>
      <c r="P3957" s="12">
        <f>E3957/L3957</f>
        <v>53.125</v>
      </c>
      <c r="Q3957" t="str">
        <f>LEFT(N3957,SEARCH("/",N3957,1)-1)</f>
        <v>theater</v>
      </c>
      <c r="R3957" t="str">
        <f>RIGHT(N3957,LEN(N3957)-SEARCH("/",N3957,1))</f>
        <v>plays</v>
      </c>
      <c r="S3957" s="15">
        <f t="shared" si="122"/>
        <v>42306.848854166667</v>
      </c>
      <c r="T3957" s="15">
        <f t="shared" si="123"/>
        <v>42336.890520833331</v>
      </c>
    </row>
    <row r="3958" spans="1:20" ht="60" x14ac:dyDescent="0.25">
      <c r="A3958">
        <v>3956</v>
      </c>
      <c r="B3958" s="3" t="s">
        <v>7996</v>
      </c>
      <c r="C3958" s="3" t="s">
        <v>7997</v>
      </c>
      <c r="D3958" s="12">
        <v>5500</v>
      </c>
      <c r="E3958" s="12">
        <v>0</v>
      </c>
      <c r="F3958" t="s">
        <v>357</v>
      </c>
      <c r="G3958" t="s">
        <v>17</v>
      </c>
      <c r="H3958" t="s">
        <v>18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1086</v>
      </c>
      <c r="O3958" s="8">
        <f>E3958/D3958*100</f>
        <v>0</v>
      </c>
      <c r="P3958" s="12" t="e">
        <f>E3958/L3958</f>
        <v>#DIV/0!</v>
      </c>
      <c r="Q3958" t="str">
        <f>LEFT(N3958,SEARCH("/",N3958,1)-1)</f>
        <v>theater</v>
      </c>
      <c r="R3958" t="str">
        <f>RIGHT(N3958,LEN(N3958)-SEARCH("/",N3958,1))</f>
        <v>plays</v>
      </c>
      <c r="S3958" s="15">
        <f t="shared" si="122"/>
        <v>42457.932025462964</v>
      </c>
      <c r="T3958" s="15">
        <f t="shared" si="123"/>
        <v>42485.013888888891</v>
      </c>
    </row>
    <row r="3959" spans="1:20" ht="45" x14ac:dyDescent="0.25">
      <c r="A3959">
        <v>3957</v>
      </c>
      <c r="B3959" s="3" t="s">
        <v>7998</v>
      </c>
      <c r="C3959" s="3" t="s">
        <v>7999</v>
      </c>
      <c r="D3959" s="12">
        <v>28000</v>
      </c>
      <c r="E3959" s="12">
        <v>7</v>
      </c>
      <c r="F3959" t="s">
        <v>357</v>
      </c>
      <c r="G3959" t="s">
        <v>17</v>
      </c>
      <c r="H3959" t="s">
        <v>18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1086</v>
      </c>
      <c r="O3959" s="8">
        <f>E3959/D3959*100</f>
        <v>2.5000000000000001E-2</v>
      </c>
      <c r="P3959" s="12">
        <f>E3959/L3959</f>
        <v>7</v>
      </c>
      <c r="Q3959" t="str">
        <f>LEFT(N3959,SEARCH("/",N3959,1)-1)</f>
        <v>theater</v>
      </c>
      <c r="R3959" t="str">
        <f>RIGHT(N3959,LEN(N3959)-SEARCH("/",N3959,1))</f>
        <v>plays</v>
      </c>
      <c r="S3959" s="15">
        <f t="shared" si="122"/>
        <v>42513.976319444439</v>
      </c>
      <c r="T3959" s="15">
        <f t="shared" si="123"/>
        <v>42559.976319444439</v>
      </c>
    </row>
    <row r="3960" spans="1:20" ht="60" x14ac:dyDescent="0.25">
      <c r="A3960">
        <v>3958</v>
      </c>
      <c r="B3960" s="3" t="s">
        <v>8000</v>
      </c>
      <c r="C3960" s="3" t="s">
        <v>8001</v>
      </c>
      <c r="D3960" s="12">
        <v>2000</v>
      </c>
      <c r="E3960" s="12">
        <v>641</v>
      </c>
      <c r="F3960" t="s">
        <v>357</v>
      </c>
      <c r="G3960" t="s">
        <v>17</v>
      </c>
      <c r="H3960" t="s">
        <v>18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1086</v>
      </c>
      <c r="O3960" s="8">
        <f>E3960/D3960*100</f>
        <v>32.049999999999997</v>
      </c>
      <c r="P3960" s="12">
        <f>E3960/L3960</f>
        <v>40.0625</v>
      </c>
      <c r="Q3960" t="str">
        <f>LEFT(N3960,SEARCH("/",N3960,1)-1)</f>
        <v>theater</v>
      </c>
      <c r="R3960" t="str">
        <f>RIGHT(N3960,LEN(N3960)-SEARCH("/",N3960,1))</f>
        <v>plays</v>
      </c>
      <c r="S3960" s="15">
        <f t="shared" si="122"/>
        <v>41816.950370370374</v>
      </c>
      <c r="T3960" s="15">
        <f t="shared" si="123"/>
        <v>41853.583333333336</v>
      </c>
    </row>
    <row r="3961" spans="1:20" ht="60" x14ac:dyDescent="0.25">
      <c r="A3961">
        <v>3959</v>
      </c>
      <c r="B3961" s="3" t="s">
        <v>8002</v>
      </c>
      <c r="C3961" s="3" t="s">
        <v>8003</v>
      </c>
      <c r="D3961" s="12">
        <v>1200</v>
      </c>
      <c r="E3961" s="12">
        <v>292</v>
      </c>
      <c r="F3961" t="s">
        <v>357</v>
      </c>
      <c r="G3961" t="s">
        <v>17</v>
      </c>
      <c r="H3961" t="s">
        <v>18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1086</v>
      </c>
      <c r="O3961" s="8">
        <f>E3961/D3961*100</f>
        <v>24.333333333333336</v>
      </c>
      <c r="P3961" s="12">
        <f>E3961/L3961</f>
        <v>24.333333333333332</v>
      </c>
      <c r="Q3961" t="str">
        <f>LEFT(N3961,SEARCH("/",N3961,1)-1)</f>
        <v>theater</v>
      </c>
      <c r="R3961" t="str">
        <f>RIGHT(N3961,LEN(N3961)-SEARCH("/",N3961,1))</f>
        <v>plays</v>
      </c>
      <c r="S3961" s="15">
        <f t="shared" si="122"/>
        <v>41880.788842592592</v>
      </c>
      <c r="T3961" s="15">
        <f t="shared" si="123"/>
        <v>41910.788842592592</v>
      </c>
    </row>
    <row r="3962" spans="1:20" ht="60" x14ac:dyDescent="0.25">
      <c r="A3962">
        <v>3960</v>
      </c>
      <c r="B3962" s="3" t="s">
        <v>8004</v>
      </c>
      <c r="C3962" s="3" t="s">
        <v>8005</v>
      </c>
      <c r="D3962" s="12">
        <v>3000</v>
      </c>
      <c r="E3962" s="12">
        <v>45</v>
      </c>
      <c r="F3962" t="s">
        <v>357</v>
      </c>
      <c r="G3962" t="s">
        <v>17</v>
      </c>
      <c r="H3962" t="s">
        <v>18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1086</v>
      </c>
      <c r="O3962" s="8">
        <f>E3962/D3962*100</f>
        <v>1.5</v>
      </c>
      <c r="P3962" s="12">
        <f>E3962/L3962</f>
        <v>11.25</v>
      </c>
      <c r="Q3962" t="str">
        <f>LEFT(N3962,SEARCH("/",N3962,1)-1)</f>
        <v>theater</v>
      </c>
      <c r="R3962" t="str">
        <f>RIGHT(N3962,LEN(N3962)-SEARCH("/",N3962,1))</f>
        <v>plays</v>
      </c>
      <c r="S3962" s="15">
        <f t="shared" si="122"/>
        <v>42342.845555555556</v>
      </c>
      <c r="T3962" s="15">
        <f t="shared" si="123"/>
        <v>42372.845555555556</v>
      </c>
    </row>
    <row r="3963" spans="1:20" ht="60" x14ac:dyDescent="0.25">
      <c r="A3963">
        <v>3961</v>
      </c>
      <c r="B3963" s="3" t="s">
        <v>8006</v>
      </c>
      <c r="C3963" s="3" t="s">
        <v>8007</v>
      </c>
      <c r="D3963" s="12">
        <v>5000</v>
      </c>
      <c r="E3963" s="12">
        <v>21</v>
      </c>
      <c r="F3963" t="s">
        <v>357</v>
      </c>
      <c r="G3963" t="s">
        <v>24</v>
      </c>
      <c r="H3963" t="s">
        <v>25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1086</v>
      </c>
      <c r="O3963" s="8">
        <f>E3963/D3963*100</f>
        <v>0.42</v>
      </c>
      <c r="P3963" s="12">
        <f>E3963/L3963</f>
        <v>10.5</v>
      </c>
      <c r="Q3963" t="str">
        <f>LEFT(N3963,SEARCH("/",N3963,1)-1)</f>
        <v>theater</v>
      </c>
      <c r="R3963" t="str">
        <f>RIGHT(N3963,LEN(N3963)-SEARCH("/",N3963,1))</f>
        <v>plays</v>
      </c>
      <c r="S3963" s="15">
        <f t="shared" si="122"/>
        <v>41745.891319444447</v>
      </c>
      <c r="T3963" s="15">
        <f t="shared" si="123"/>
        <v>41767.891319444447</v>
      </c>
    </row>
    <row r="3964" spans="1:20" ht="60" x14ac:dyDescent="0.25">
      <c r="A3964">
        <v>3962</v>
      </c>
      <c r="B3964" s="3" t="s">
        <v>8008</v>
      </c>
      <c r="C3964" s="3" t="s">
        <v>8009</v>
      </c>
      <c r="D3964" s="12">
        <v>1400</v>
      </c>
      <c r="E3964" s="12">
        <v>45</v>
      </c>
      <c r="F3964" t="s">
        <v>357</v>
      </c>
      <c r="G3964" t="s">
        <v>24</v>
      </c>
      <c r="H3964" t="s">
        <v>25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1086</v>
      </c>
      <c r="O3964" s="8">
        <f>E3964/D3964*100</f>
        <v>3.214285714285714</v>
      </c>
      <c r="P3964" s="12">
        <f>E3964/L3964</f>
        <v>15</v>
      </c>
      <c r="Q3964" t="str">
        <f>LEFT(N3964,SEARCH("/",N3964,1)-1)</f>
        <v>theater</v>
      </c>
      <c r="R3964" t="str">
        <f>RIGHT(N3964,LEN(N3964)-SEARCH("/",N3964,1))</f>
        <v>plays</v>
      </c>
      <c r="S3964" s="15">
        <f t="shared" si="122"/>
        <v>42311.621458333335</v>
      </c>
      <c r="T3964" s="15">
        <f t="shared" si="123"/>
        <v>42336.621458333335</v>
      </c>
    </row>
    <row r="3965" spans="1:20" ht="60" x14ac:dyDescent="0.25">
      <c r="A3965">
        <v>3963</v>
      </c>
      <c r="B3965" s="3" t="s">
        <v>8010</v>
      </c>
      <c r="C3965" s="3" t="s">
        <v>8011</v>
      </c>
      <c r="D3965" s="12">
        <v>10000</v>
      </c>
      <c r="E3965" s="12">
        <v>0</v>
      </c>
      <c r="F3965" t="s">
        <v>357</v>
      </c>
      <c r="G3965" t="s">
        <v>159</v>
      </c>
      <c r="H3965" t="s">
        <v>160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1086</v>
      </c>
      <c r="O3965" s="8">
        <f>E3965/D3965*100</f>
        <v>0</v>
      </c>
      <c r="P3965" s="12" t="e">
        <f>E3965/L3965</f>
        <v>#DIV/0!</v>
      </c>
      <c r="Q3965" t="str">
        <f>LEFT(N3965,SEARCH("/",N3965,1)-1)</f>
        <v>theater</v>
      </c>
      <c r="R3965" t="str">
        <f>RIGHT(N3965,LEN(N3965)-SEARCH("/",N3965,1))</f>
        <v>plays</v>
      </c>
      <c r="S3965" s="15">
        <f t="shared" si="122"/>
        <v>42296.154131944444</v>
      </c>
      <c r="T3965" s="15">
        <f t="shared" si="123"/>
        <v>42326.195798611108</v>
      </c>
    </row>
    <row r="3966" spans="1:20" ht="45" x14ac:dyDescent="0.25">
      <c r="A3966">
        <v>3964</v>
      </c>
      <c r="B3966" s="3" t="s">
        <v>8012</v>
      </c>
      <c r="C3966" s="3" t="s">
        <v>8013</v>
      </c>
      <c r="D3966" s="12">
        <v>2000</v>
      </c>
      <c r="E3966" s="12">
        <v>126</v>
      </c>
      <c r="F3966" t="s">
        <v>357</v>
      </c>
      <c r="G3966" t="s">
        <v>17</v>
      </c>
      <c r="H3966" t="s">
        <v>18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1086</v>
      </c>
      <c r="O3966" s="8">
        <f>E3966/D3966*100</f>
        <v>6.3</v>
      </c>
      <c r="P3966" s="12">
        <f>E3966/L3966</f>
        <v>42</v>
      </c>
      <c r="Q3966" t="str">
        <f>LEFT(N3966,SEARCH("/",N3966,1)-1)</f>
        <v>theater</v>
      </c>
      <c r="R3966" t="str">
        <f>RIGHT(N3966,LEN(N3966)-SEARCH("/",N3966,1))</f>
        <v>plays</v>
      </c>
      <c r="S3966" s="15">
        <f t="shared" si="122"/>
        <v>42053.722060185188</v>
      </c>
      <c r="T3966" s="15">
        <f t="shared" si="123"/>
        <v>42113.680393518516</v>
      </c>
    </row>
    <row r="3967" spans="1:20" ht="60" x14ac:dyDescent="0.25">
      <c r="A3967">
        <v>3965</v>
      </c>
      <c r="B3967" s="3" t="s">
        <v>8014</v>
      </c>
      <c r="C3967" s="3" t="s">
        <v>8015</v>
      </c>
      <c r="D3967" s="12">
        <v>2000</v>
      </c>
      <c r="E3967" s="12">
        <v>285</v>
      </c>
      <c r="F3967" t="s">
        <v>357</v>
      </c>
      <c r="G3967" t="s">
        <v>17</v>
      </c>
      <c r="H3967" t="s">
        <v>18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1086</v>
      </c>
      <c r="O3967" s="8">
        <f>E3967/D3967*100</f>
        <v>14.249999999999998</v>
      </c>
      <c r="P3967" s="12">
        <f>E3967/L3967</f>
        <v>71.25</v>
      </c>
      <c r="Q3967" t="str">
        <f>LEFT(N3967,SEARCH("/",N3967,1)-1)</f>
        <v>theater</v>
      </c>
      <c r="R3967" t="str">
        <f>RIGHT(N3967,LEN(N3967)-SEARCH("/",N3967,1))</f>
        <v>plays</v>
      </c>
      <c r="S3967" s="15">
        <f t="shared" si="122"/>
        <v>42414.235879629632</v>
      </c>
      <c r="T3967" s="15">
        <f t="shared" si="123"/>
        <v>42474.194212962961</v>
      </c>
    </row>
    <row r="3968" spans="1:20" ht="60" x14ac:dyDescent="0.25">
      <c r="A3968">
        <v>3966</v>
      </c>
      <c r="B3968" s="3" t="s">
        <v>8016</v>
      </c>
      <c r="C3968" s="3" t="s">
        <v>8017</v>
      </c>
      <c r="D3968" s="12">
        <v>7500</v>
      </c>
      <c r="E3968" s="12">
        <v>45</v>
      </c>
      <c r="F3968" t="s">
        <v>357</v>
      </c>
      <c r="G3968" t="s">
        <v>17</v>
      </c>
      <c r="H3968" t="s">
        <v>18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1086</v>
      </c>
      <c r="O3968" s="8">
        <f>E3968/D3968*100</f>
        <v>0.6</v>
      </c>
      <c r="P3968" s="12">
        <f>E3968/L3968</f>
        <v>22.5</v>
      </c>
      <c r="Q3968" t="str">
        <f>LEFT(N3968,SEARCH("/",N3968,1)-1)</f>
        <v>theater</v>
      </c>
      <c r="R3968" t="str">
        <f>RIGHT(N3968,LEN(N3968)-SEARCH("/",N3968,1))</f>
        <v>plays</v>
      </c>
      <c r="S3968" s="15">
        <f t="shared" si="122"/>
        <v>41801.711550925924</v>
      </c>
      <c r="T3968" s="15">
        <f t="shared" si="123"/>
        <v>41844.124305555553</v>
      </c>
    </row>
    <row r="3969" spans="1:20" ht="60" x14ac:dyDescent="0.25">
      <c r="A3969">
        <v>3967</v>
      </c>
      <c r="B3969" s="3" t="s">
        <v>8018</v>
      </c>
      <c r="C3969" s="3" t="s">
        <v>8019</v>
      </c>
      <c r="D3969" s="12">
        <v>1700</v>
      </c>
      <c r="E3969" s="12">
        <v>410</v>
      </c>
      <c r="F3969" t="s">
        <v>357</v>
      </c>
      <c r="G3969" t="s">
        <v>17</v>
      </c>
      <c r="H3969" t="s">
        <v>18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1086</v>
      </c>
      <c r="O3969" s="8">
        <f>E3969/D3969*100</f>
        <v>24.117647058823529</v>
      </c>
      <c r="P3969" s="12">
        <f>E3969/L3969</f>
        <v>41</v>
      </c>
      <c r="Q3969" t="str">
        <f>LEFT(N3969,SEARCH("/",N3969,1)-1)</f>
        <v>theater</v>
      </c>
      <c r="R3969" t="str">
        <f>RIGHT(N3969,LEN(N3969)-SEARCH("/",N3969,1))</f>
        <v>plays</v>
      </c>
      <c r="S3969" s="15">
        <f t="shared" si="122"/>
        <v>42770.290590277778</v>
      </c>
      <c r="T3969" s="15">
        <f t="shared" si="123"/>
        <v>42800.290590277778</v>
      </c>
    </row>
    <row r="3970" spans="1:20" ht="45" x14ac:dyDescent="0.25">
      <c r="A3970">
        <v>3968</v>
      </c>
      <c r="B3970" s="3" t="s">
        <v>8020</v>
      </c>
      <c r="C3970" s="3" t="s">
        <v>8021</v>
      </c>
      <c r="D3970" s="12">
        <v>5000</v>
      </c>
      <c r="E3970" s="12">
        <v>527</v>
      </c>
      <c r="F3970" t="s">
        <v>357</v>
      </c>
      <c r="G3970" t="s">
        <v>17</v>
      </c>
      <c r="H3970" t="s">
        <v>18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1086</v>
      </c>
      <c r="O3970" s="8">
        <f>E3970/D3970*100</f>
        <v>10.54</v>
      </c>
      <c r="P3970" s="12">
        <f>E3970/L3970</f>
        <v>47.909090909090907</v>
      </c>
      <c r="Q3970" t="str">
        <f>LEFT(N3970,SEARCH("/",N3970,1)-1)</f>
        <v>theater</v>
      </c>
      <c r="R3970" t="str">
        <f>RIGHT(N3970,LEN(N3970)-SEARCH("/",N3970,1))</f>
        <v>plays</v>
      </c>
      <c r="S3970" s="15">
        <f t="shared" si="122"/>
        <v>42452.815659722226</v>
      </c>
      <c r="T3970" s="15">
        <f t="shared" si="123"/>
        <v>42512.815659722226</v>
      </c>
    </row>
    <row r="3971" spans="1:20" ht="60" x14ac:dyDescent="0.25">
      <c r="A3971">
        <v>3969</v>
      </c>
      <c r="B3971" s="3" t="s">
        <v>8022</v>
      </c>
      <c r="C3971" s="3" t="s">
        <v>8023</v>
      </c>
      <c r="D3971" s="12">
        <v>2825</v>
      </c>
      <c r="E3971" s="12">
        <v>211</v>
      </c>
      <c r="F3971" t="s">
        <v>357</v>
      </c>
      <c r="G3971" t="s">
        <v>17</v>
      </c>
      <c r="H3971" t="s">
        <v>18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1086</v>
      </c>
      <c r="O3971" s="8">
        <f>E3971/D3971*100</f>
        <v>7.4690265486725664</v>
      </c>
      <c r="P3971" s="12">
        <f>E3971/L3971</f>
        <v>35.166666666666664</v>
      </c>
      <c r="Q3971" t="str">
        <f>LEFT(N3971,SEARCH("/",N3971,1)-1)</f>
        <v>theater</v>
      </c>
      <c r="R3971" t="str">
        <f>RIGHT(N3971,LEN(N3971)-SEARCH("/",N3971,1))</f>
        <v>plays</v>
      </c>
      <c r="S3971" s="15">
        <f t="shared" ref="S3971:S4034" si="124">(((J3971/60)/60)/24)+DATE(1970,1,1)</f>
        <v>42601.854699074072</v>
      </c>
      <c r="T3971" s="15">
        <f t="shared" ref="T3971:T4034" si="125">(((I3971/60)/60)/24)+DATE(1970,1,1)</f>
        <v>42611.163194444445</v>
      </c>
    </row>
    <row r="3972" spans="1:20" ht="60" x14ac:dyDescent="0.25">
      <c r="A3972">
        <v>3970</v>
      </c>
      <c r="B3972" s="3" t="s">
        <v>8024</v>
      </c>
      <c r="C3972" s="3" t="s">
        <v>8025</v>
      </c>
      <c r="D3972" s="12">
        <v>15000</v>
      </c>
      <c r="E3972" s="12">
        <v>11</v>
      </c>
      <c r="F3972" t="s">
        <v>357</v>
      </c>
      <c r="G3972" t="s">
        <v>17</v>
      </c>
      <c r="H3972" t="s">
        <v>18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1086</v>
      </c>
      <c r="O3972" s="8">
        <f>E3972/D3972*100</f>
        <v>7.3333333333333334E-2</v>
      </c>
      <c r="P3972" s="12">
        <f>E3972/L3972</f>
        <v>5.5</v>
      </c>
      <c r="Q3972" t="str">
        <f>LEFT(N3972,SEARCH("/",N3972,1)-1)</f>
        <v>theater</v>
      </c>
      <c r="R3972" t="str">
        <f>RIGHT(N3972,LEN(N3972)-SEARCH("/",N3972,1))</f>
        <v>plays</v>
      </c>
      <c r="S3972" s="15">
        <f t="shared" si="124"/>
        <v>42447.863553240735</v>
      </c>
      <c r="T3972" s="15">
        <f t="shared" si="125"/>
        <v>42477.863553240735</v>
      </c>
    </row>
    <row r="3973" spans="1:20" ht="60" x14ac:dyDescent="0.25">
      <c r="A3973">
        <v>3971</v>
      </c>
      <c r="B3973" s="3" t="s">
        <v>8026</v>
      </c>
      <c r="C3973" s="3" t="s">
        <v>8027</v>
      </c>
      <c r="D3973" s="12">
        <v>14000</v>
      </c>
      <c r="E3973" s="12">
        <v>136</v>
      </c>
      <c r="F3973" t="s">
        <v>357</v>
      </c>
      <c r="G3973" t="s">
        <v>17</v>
      </c>
      <c r="H3973" t="s">
        <v>18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1086</v>
      </c>
      <c r="O3973" s="8">
        <f>E3973/D3973*100</f>
        <v>0.97142857142857131</v>
      </c>
      <c r="P3973" s="12">
        <f>E3973/L3973</f>
        <v>22.666666666666668</v>
      </c>
      <c r="Q3973" t="str">
        <f>LEFT(N3973,SEARCH("/",N3973,1)-1)</f>
        <v>theater</v>
      </c>
      <c r="R3973" t="str">
        <f>RIGHT(N3973,LEN(N3973)-SEARCH("/",N3973,1))</f>
        <v>plays</v>
      </c>
      <c r="S3973" s="15">
        <f t="shared" si="124"/>
        <v>41811.536180555559</v>
      </c>
      <c r="T3973" s="15">
        <f t="shared" si="125"/>
        <v>41841.536180555559</v>
      </c>
    </row>
    <row r="3974" spans="1:20" ht="45" x14ac:dyDescent="0.25">
      <c r="A3974">
        <v>3972</v>
      </c>
      <c r="B3974" s="3" t="s">
        <v>8028</v>
      </c>
      <c r="C3974" s="3" t="s">
        <v>8029</v>
      </c>
      <c r="D3974" s="12">
        <v>1000</v>
      </c>
      <c r="E3974" s="12">
        <v>211</v>
      </c>
      <c r="F3974" t="s">
        <v>357</v>
      </c>
      <c r="G3974" t="s">
        <v>17</v>
      </c>
      <c r="H3974" t="s">
        <v>18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1086</v>
      </c>
      <c r="O3974" s="8">
        <f>E3974/D3974*100</f>
        <v>21.099999999999998</v>
      </c>
      <c r="P3974" s="12">
        <f>E3974/L3974</f>
        <v>26.375</v>
      </c>
      <c r="Q3974" t="str">
        <f>LEFT(N3974,SEARCH("/",N3974,1)-1)</f>
        <v>theater</v>
      </c>
      <c r="R3974" t="str">
        <f>RIGHT(N3974,LEN(N3974)-SEARCH("/",N3974,1))</f>
        <v>plays</v>
      </c>
      <c r="S3974" s="15">
        <f t="shared" si="124"/>
        <v>41981.067523148144</v>
      </c>
      <c r="T3974" s="15">
        <f t="shared" si="125"/>
        <v>42041.067523148144</v>
      </c>
    </row>
    <row r="3975" spans="1:20" ht="60" x14ac:dyDescent="0.25">
      <c r="A3975">
        <v>3973</v>
      </c>
      <c r="B3975" s="3" t="s">
        <v>8030</v>
      </c>
      <c r="C3975" s="3" t="s">
        <v>8031</v>
      </c>
      <c r="D3975" s="12">
        <v>5000</v>
      </c>
      <c r="E3975" s="12">
        <v>3905</v>
      </c>
      <c r="F3975" t="s">
        <v>357</v>
      </c>
      <c r="G3975" t="s">
        <v>17</v>
      </c>
      <c r="H3975" t="s">
        <v>18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1086</v>
      </c>
      <c r="O3975" s="8">
        <f>E3975/D3975*100</f>
        <v>78.100000000000009</v>
      </c>
      <c r="P3975" s="12">
        <f>E3975/L3975</f>
        <v>105.54054054054055</v>
      </c>
      <c r="Q3975" t="str">
        <f>LEFT(N3975,SEARCH("/",N3975,1)-1)</f>
        <v>theater</v>
      </c>
      <c r="R3975" t="str">
        <f>RIGHT(N3975,LEN(N3975)-SEARCH("/",N3975,1))</f>
        <v>plays</v>
      </c>
      <c r="S3975" s="15">
        <f t="shared" si="124"/>
        <v>42469.68414351852</v>
      </c>
      <c r="T3975" s="15">
        <f t="shared" si="125"/>
        <v>42499.166666666672</v>
      </c>
    </row>
    <row r="3976" spans="1:20" ht="60" x14ac:dyDescent="0.25">
      <c r="A3976">
        <v>3974</v>
      </c>
      <c r="B3976" s="3" t="s">
        <v>8032</v>
      </c>
      <c r="C3976" s="3" t="s">
        <v>8033</v>
      </c>
      <c r="D3976" s="12">
        <v>1000</v>
      </c>
      <c r="E3976" s="12">
        <v>320</v>
      </c>
      <c r="F3976" t="s">
        <v>357</v>
      </c>
      <c r="G3976" t="s">
        <v>24</v>
      </c>
      <c r="H3976" t="s">
        <v>25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1086</v>
      </c>
      <c r="O3976" s="8">
        <f>E3976/D3976*100</f>
        <v>32</v>
      </c>
      <c r="P3976" s="12">
        <f>E3976/L3976</f>
        <v>29.09090909090909</v>
      </c>
      <c r="Q3976" t="str">
        <f>LEFT(N3976,SEARCH("/",N3976,1)-1)</f>
        <v>theater</v>
      </c>
      <c r="R3976" t="str">
        <f>RIGHT(N3976,LEN(N3976)-SEARCH("/",N3976,1))</f>
        <v>plays</v>
      </c>
      <c r="S3976" s="15">
        <f t="shared" si="124"/>
        <v>42493.546851851846</v>
      </c>
      <c r="T3976" s="15">
        <f t="shared" si="125"/>
        <v>42523.546851851846</v>
      </c>
    </row>
    <row r="3977" spans="1:20" ht="60" x14ac:dyDescent="0.25">
      <c r="A3977">
        <v>3975</v>
      </c>
      <c r="B3977" s="3" t="s">
        <v>8034</v>
      </c>
      <c r="C3977" s="3" t="s">
        <v>8035</v>
      </c>
      <c r="D3977" s="12">
        <v>678</v>
      </c>
      <c r="E3977" s="12">
        <v>0</v>
      </c>
      <c r="F3977" t="s">
        <v>357</v>
      </c>
      <c r="G3977" t="s">
        <v>17</v>
      </c>
      <c r="H3977" t="s">
        <v>18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1086</v>
      </c>
      <c r="O3977" s="8">
        <f>E3977/D3977*100</f>
        <v>0</v>
      </c>
      <c r="P3977" s="12" t="e">
        <f>E3977/L3977</f>
        <v>#DIV/0!</v>
      </c>
      <c r="Q3977" t="str">
        <f>LEFT(N3977,SEARCH("/",N3977,1)-1)</f>
        <v>theater</v>
      </c>
      <c r="R3977" t="str">
        <f>RIGHT(N3977,LEN(N3977)-SEARCH("/",N3977,1))</f>
        <v>plays</v>
      </c>
      <c r="S3977" s="15">
        <f t="shared" si="124"/>
        <v>42534.866875</v>
      </c>
      <c r="T3977" s="15">
        <f t="shared" si="125"/>
        <v>42564.866875</v>
      </c>
    </row>
    <row r="3978" spans="1:20" ht="60" x14ac:dyDescent="0.25">
      <c r="A3978">
        <v>3976</v>
      </c>
      <c r="B3978" s="3" t="s">
        <v>8036</v>
      </c>
      <c r="C3978" s="3" t="s">
        <v>8037</v>
      </c>
      <c r="D3978" s="12">
        <v>1300</v>
      </c>
      <c r="E3978" s="12">
        <v>620</v>
      </c>
      <c r="F3978" t="s">
        <v>357</v>
      </c>
      <c r="G3978" t="s">
        <v>17</v>
      </c>
      <c r="H3978" t="s">
        <v>18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1086</v>
      </c>
      <c r="O3978" s="8">
        <f>E3978/D3978*100</f>
        <v>47.692307692307693</v>
      </c>
      <c r="P3978" s="12">
        <f>E3978/L3978</f>
        <v>62</v>
      </c>
      <c r="Q3978" t="str">
        <f>LEFT(N3978,SEARCH("/",N3978,1)-1)</f>
        <v>theater</v>
      </c>
      <c r="R3978" t="str">
        <f>RIGHT(N3978,LEN(N3978)-SEARCH("/",N3978,1))</f>
        <v>plays</v>
      </c>
      <c r="S3978" s="15">
        <f t="shared" si="124"/>
        <v>41830.858344907407</v>
      </c>
      <c r="T3978" s="15">
        <f t="shared" si="125"/>
        <v>41852.291666666664</v>
      </c>
    </row>
    <row r="3979" spans="1:20" ht="60" x14ac:dyDescent="0.25">
      <c r="A3979">
        <v>3977</v>
      </c>
      <c r="B3979" s="3" t="s">
        <v>8038</v>
      </c>
      <c r="C3979" s="3" t="s">
        <v>8039</v>
      </c>
      <c r="D3979" s="12">
        <v>90000</v>
      </c>
      <c r="E3979" s="12">
        <v>1305</v>
      </c>
      <c r="F3979" t="s">
        <v>357</v>
      </c>
      <c r="G3979" t="s">
        <v>17</v>
      </c>
      <c r="H3979" t="s">
        <v>18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1086</v>
      </c>
      <c r="O3979" s="8">
        <f>E3979/D3979*100</f>
        <v>1.4500000000000002</v>
      </c>
      <c r="P3979" s="12">
        <f>E3979/L3979</f>
        <v>217.5</v>
      </c>
      <c r="Q3979" t="str">
        <f>LEFT(N3979,SEARCH("/",N3979,1)-1)</f>
        <v>theater</v>
      </c>
      <c r="R3979" t="str">
        <f>RIGHT(N3979,LEN(N3979)-SEARCH("/",N3979,1))</f>
        <v>plays</v>
      </c>
      <c r="S3979" s="15">
        <f t="shared" si="124"/>
        <v>42543.788564814815</v>
      </c>
      <c r="T3979" s="15">
        <f t="shared" si="125"/>
        <v>42573.788564814815</v>
      </c>
    </row>
    <row r="3980" spans="1:20" ht="60" x14ac:dyDescent="0.25">
      <c r="A3980">
        <v>3978</v>
      </c>
      <c r="B3980" s="3" t="s">
        <v>8040</v>
      </c>
      <c r="C3980" s="3" t="s">
        <v>8041</v>
      </c>
      <c r="D3980" s="12">
        <v>2000</v>
      </c>
      <c r="E3980" s="12">
        <v>214</v>
      </c>
      <c r="F3980" t="s">
        <v>357</v>
      </c>
      <c r="G3980" t="s">
        <v>17</v>
      </c>
      <c r="H3980" t="s">
        <v>18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1086</v>
      </c>
      <c r="O3980" s="8">
        <f>E3980/D3980*100</f>
        <v>10.7</v>
      </c>
      <c r="P3980" s="12">
        <f>E3980/L3980</f>
        <v>26.75</v>
      </c>
      <c r="Q3980" t="str">
        <f>LEFT(N3980,SEARCH("/",N3980,1)-1)</f>
        <v>theater</v>
      </c>
      <c r="R3980" t="str">
        <f>RIGHT(N3980,LEN(N3980)-SEARCH("/",N3980,1))</f>
        <v>plays</v>
      </c>
      <c r="S3980" s="15">
        <f t="shared" si="124"/>
        <v>41975.642974537041</v>
      </c>
      <c r="T3980" s="15">
        <f t="shared" si="125"/>
        <v>42035.642974537041</v>
      </c>
    </row>
    <row r="3981" spans="1:20" ht="60" x14ac:dyDescent="0.25">
      <c r="A3981">
        <v>3979</v>
      </c>
      <c r="B3981" s="3" t="s">
        <v>8042</v>
      </c>
      <c r="C3981" s="3" t="s">
        <v>8043</v>
      </c>
      <c r="D3981" s="12">
        <v>6000</v>
      </c>
      <c r="E3981" s="12">
        <v>110</v>
      </c>
      <c r="F3981" t="s">
        <v>357</v>
      </c>
      <c r="G3981" t="s">
        <v>24</v>
      </c>
      <c r="H3981" t="s">
        <v>25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1086</v>
      </c>
      <c r="O3981" s="8">
        <f>E3981/D3981*100</f>
        <v>1.8333333333333333</v>
      </c>
      <c r="P3981" s="12">
        <f>E3981/L3981</f>
        <v>18.333333333333332</v>
      </c>
      <c r="Q3981" t="str">
        <f>LEFT(N3981,SEARCH("/",N3981,1)-1)</f>
        <v>theater</v>
      </c>
      <c r="R3981" t="str">
        <f>RIGHT(N3981,LEN(N3981)-SEARCH("/",N3981,1))</f>
        <v>plays</v>
      </c>
      <c r="S3981" s="15">
        <f t="shared" si="124"/>
        <v>42069.903437500005</v>
      </c>
      <c r="T3981" s="15">
        <f t="shared" si="125"/>
        <v>42092.833333333328</v>
      </c>
    </row>
    <row r="3982" spans="1:20" ht="60" x14ac:dyDescent="0.25">
      <c r="A3982">
        <v>3980</v>
      </c>
      <c r="B3982" s="3" t="s">
        <v>8044</v>
      </c>
      <c r="C3982" s="3" t="s">
        <v>8045</v>
      </c>
      <c r="D3982" s="12">
        <v>2500</v>
      </c>
      <c r="E3982" s="12">
        <v>450</v>
      </c>
      <c r="F3982" t="s">
        <v>357</v>
      </c>
      <c r="G3982" t="s">
        <v>17</v>
      </c>
      <c r="H3982" t="s">
        <v>18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1086</v>
      </c>
      <c r="O3982" s="8">
        <f>E3982/D3982*100</f>
        <v>18</v>
      </c>
      <c r="P3982" s="12">
        <f>E3982/L3982</f>
        <v>64.285714285714292</v>
      </c>
      <c r="Q3982" t="str">
        <f>LEFT(N3982,SEARCH("/",N3982,1)-1)</f>
        <v>theater</v>
      </c>
      <c r="R3982" t="str">
        <f>RIGHT(N3982,LEN(N3982)-SEARCH("/",N3982,1))</f>
        <v>plays</v>
      </c>
      <c r="S3982" s="15">
        <f t="shared" si="124"/>
        <v>41795.598923611113</v>
      </c>
      <c r="T3982" s="15">
        <f t="shared" si="125"/>
        <v>41825.598923611113</v>
      </c>
    </row>
    <row r="3983" spans="1:20" ht="45" x14ac:dyDescent="0.25">
      <c r="A3983">
        <v>3981</v>
      </c>
      <c r="B3983" s="3" t="s">
        <v>6805</v>
      </c>
      <c r="C3983" s="3" t="s">
        <v>6806</v>
      </c>
      <c r="D3983" s="12">
        <v>30000</v>
      </c>
      <c r="E3983" s="12">
        <v>1225</v>
      </c>
      <c r="F3983" t="s">
        <v>357</v>
      </c>
      <c r="G3983" t="s">
        <v>17</v>
      </c>
      <c r="H3983" t="s">
        <v>18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1086</v>
      </c>
      <c r="O3983" s="8">
        <f>E3983/D3983*100</f>
        <v>4.083333333333333</v>
      </c>
      <c r="P3983" s="12">
        <f>E3983/L3983</f>
        <v>175</v>
      </c>
      <c r="Q3983" t="str">
        <f>LEFT(N3983,SEARCH("/",N3983,1)-1)</f>
        <v>theater</v>
      </c>
      <c r="R3983" t="str">
        <f>RIGHT(N3983,LEN(N3983)-SEARCH("/",N3983,1))</f>
        <v>plays</v>
      </c>
      <c r="S3983" s="15">
        <f t="shared" si="124"/>
        <v>42508.179965277777</v>
      </c>
      <c r="T3983" s="15">
        <f t="shared" si="125"/>
        <v>42568.179965277777</v>
      </c>
    </row>
    <row r="3984" spans="1:20" ht="60" x14ac:dyDescent="0.25">
      <c r="A3984">
        <v>3982</v>
      </c>
      <c r="B3984" s="3" t="s">
        <v>8046</v>
      </c>
      <c r="C3984" s="3" t="s">
        <v>8047</v>
      </c>
      <c r="D3984" s="12">
        <v>850</v>
      </c>
      <c r="E3984" s="12">
        <v>170</v>
      </c>
      <c r="F3984" t="s">
        <v>357</v>
      </c>
      <c r="G3984" t="s">
        <v>24</v>
      </c>
      <c r="H3984" t="s">
        <v>25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1086</v>
      </c>
      <c r="O3984" s="8">
        <f>E3984/D3984*100</f>
        <v>20</v>
      </c>
      <c r="P3984" s="12">
        <f>E3984/L3984</f>
        <v>34</v>
      </c>
      <c r="Q3984" t="str">
        <f>LEFT(N3984,SEARCH("/",N3984,1)-1)</f>
        <v>theater</v>
      </c>
      <c r="R3984" t="str">
        <f>RIGHT(N3984,LEN(N3984)-SEARCH("/",N3984,1))</f>
        <v>plays</v>
      </c>
      <c r="S3984" s="15">
        <f t="shared" si="124"/>
        <v>42132.809953703705</v>
      </c>
      <c r="T3984" s="15">
        <f t="shared" si="125"/>
        <v>42192.809953703705</v>
      </c>
    </row>
    <row r="3985" spans="1:20" ht="60" x14ac:dyDescent="0.25">
      <c r="A3985">
        <v>3983</v>
      </c>
      <c r="B3985" s="3" t="s">
        <v>8048</v>
      </c>
      <c r="C3985" s="3" t="s">
        <v>8049</v>
      </c>
      <c r="D3985" s="12">
        <v>11140</v>
      </c>
      <c r="E3985" s="12">
        <v>3877</v>
      </c>
      <c r="F3985" t="s">
        <v>357</v>
      </c>
      <c r="G3985" t="s">
        <v>17</v>
      </c>
      <c r="H3985" t="s">
        <v>18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1086</v>
      </c>
      <c r="O3985" s="8">
        <f>E3985/D3985*100</f>
        <v>34.802513464991023</v>
      </c>
      <c r="P3985" s="12">
        <f>E3985/L3985</f>
        <v>84.282608695652172</v>
      </c>
      <c r="Q3985" t="str">
        <f>LEFT(N3985,SEARCH("/",N3985,1)-1)</f>
        <v>theater</v>
      </c>
      <c r="R3985" t="str">
        <f>RIGHT(N3985,LEN(N3985)-SEARCH("/",N3985,1))</f>
        <v>plays</v>
      </c>
      <c r="S3985" s="15">
        <f t="shared" si="124"/>
        <v>41747.86986111111</v>
      </c>
      <c r="T3985" s="15">
        <f t="shared" si="125"/>
        <v>41779.290972222225</v>
      </c>
    </row>
    <row r="3986" spans="1:20" ht="60" x14ac:dyDescent="0.25">
      <c r="A3986">
        <v>3984</v>
      </c>
      <c r="B3986" s="3" t="s">
        <v>8050</v>
      </c>
      <c r="C3986" s="3" t="s">
        <v>8051</v>
      </c>
      <c r="D3986" s="12">
        <v>1500</v>
      </c>
      <c r="E3986" s="12">
        <v>95</v>
      </c>
      <c r="F3986" t="s">
        <v>357</v>
      </c>
      <c r="G3986" t="s">
        <v>24</v>
      </c>
      <c r="H3986" t="s">
        <v>25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1086</v>
      </c>
      <c r="O3986" s="8">
        <f>E3986/D3986*100</f>
        <v>6.3333333333333339</v>
      </c>
      <c r="P3986" s="12">
        <f>E3986/L3986</f>
        <v>9.5</v>
      </c>
      <c r="Q3986" t="str">
        <f>LEFT(N3986,SEARCH("/",N3986,1)-1)</f>
        <v>theater</v>
      </c>
      <c r="R3986" t="str">
        <f>RIGHT(N3986,LEN(N3986)-SEARCH("/",N3986,1))</f>
        <v>plays</v>
      </c>
      <c r="S3986" s="15">
        <f t="shared" si="124"/>
        <v>41920.963472222218</v>
      </c>
      <c r="T3986" s="15">
        <f t="shared" si="125"/>
        <v>41951</v>
      </c>
    </row>
    <row r="3987" spans="1:20" ht="60" x14ac:dyDescent="0.25">
      <c r="A3987">
        <v>3985</v>
      </c>
      <c r="B3987" s="3" t="s">
        <v>8052</v>
      </c>
      <c r="C3987" s="3" t="s">
        <v>8053</v>
      </c>
      <c r="D3987" s="12">
        <v>2000</v>
      </c>
      <c r="E3987" s="12">
        <v>641</v>
      </c>
      <c r="F3987" t="s">
        <v>357</v>
      </c>
      <c r="G3987" t="s">
        <v>17</v>
      </c>
      <c r="H3987" t="s">
        <v>18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1086</v>
      </c>
      <c r="O3987" s="8">
        <f>E3987/D3987*100</f>
        <v>32.049999999999997</v>
      </c>
      <c r="P3987" s="12">
        <f>E3987/L3987</f>
        <v>33.736842105263158</v>
      </c>
      <c r="Q3987" t="str">
        <f>LEFT(N3987,SEARCH("/",N3987,1)-1)</f>
        <v>theater</v>
      </c>
      <c r="R3987" t="str">
        <f>RIGHT(N3987,LEN(N3987)-SEARCH("/",N3987,1))</f>
        <v>plays</v>
      </c>
      <c r="S3987" s="15">
        <f t="shared" si="124"/>
        <v>42399.707407407404</v>
      </c>
      <c r="T3987" s="15">
        <f t="shared" si="125"/>
        <v>42420.878472222219</v>
      </c>
    </row>
    <row r="3988" spans="1:20" ht="60" x14ac:dyDescent="0.25">
      <c r="A3988">
        <v>3986</v>
      </c>
      <c r="B3988" s="3" t="s">
        <v>8054</v>
      </c>
      <c r="C3988" s="3" t="s">
        <v>8055</v>
      </c>
      <c r="D3988" s="12">
        <v>5000</v>
      </c>
      <c r="E3988" s="12">
        <v>488</v>
      </c>
      <c r="F3988" t="s">
        <v>357</v>
      </c>
      <c r="G3988" t="s">
        <v>24</v>
      </c>
      <c r="H3988" t="s">
        <v>25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1086</v>
      </c>
      <c r="O3988" s="8">
        <f>E3988/D3988*100</f>
        <v>9.76</v>
      </c>
      <c r="P3988" s="12">
        <f>E3988/L3988</f>
        <v>37.53846153846154</v>
      </c>
      <c r="Q3988" t="str">
        <f>LEFT(N3988,SEARCH("/",N3988,1)-1)</f>
        <v>theater</v>
      </c>
      <c r="R3988" t="str">
        <f>RIGHT(N3988,LEN(N3988)-SEARCH("/",N3988,1))</f>
        <v>plays</v>
      </c>
      <c r="S3988" s="15">
        <f t="shared" si="124"/>
        <v>42467.548541666663</v>
      </c>
      <c r="T3988" s="15">
        <f t="shared" si="125"/>
        <v>42496.544444444444</v>
      </c>
    </row>
    <row r="3989" spans="1:20" ht="45" x14ac:dyDescent="0.25">
      <c r="A3989">
        <v>3987</v>
      </c>
      <c r="B3989" s="3" t="s">
        <v>8056</v>
      </c>
      <c r="C3989" s="3" t="s">
        <v>8057</v>
      </c>
      <c r="D3989" s="12">
        <v>400</v>
      </c>
      <c r="E3989" s="12">
        <v>151</v>
      </c>
      <c r="F3989" t="s">
        <v>357</v>
      </c>
      <c r="G3989" t="s">
        <v>24</v>
      </c>
      <c r="H3989" t="s">
        <v>25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1086</v>
      </c>
      <c r="O3989" s="8">
        <f>E3989/D3989*100</f>
        <v>37.75</v>
      </c>
      <c r="P3989" s="12">
        <f>E3989/L3989</f>
        <v>11.615384615384615</v>
      </c>
      <c r="Q3989" t="str">
        <f>LEFT(N3989,SEARCH("/",N3989,1)-1)</f>
        <v>theater</v>
      </c>
      <c r="R3989" t="str">
        <f>RIGHT(N3989,LEN(N3989)-SEARCH("/",N3989,1))</f>
        <v>plays</v>
      </c>
      <c r="S3989" s="15">
        <f t="shared" si="124"/>
        <v>41765.92465277778</v>
      </c>
      <c r="T3989" s="15">
        <f t="shared" si="125"/>
        <v>41775.92465277778</v>
      </c>
    </row>
    <row r="3990" spans="1:20" ht="30" x14ac:dyDescent="0.25">
      <c r="A3990">
        <v>3988</v>
      </c>
      <c r="B3990" s="3" t="s">
        <v>8058</v>
      </c>
      <c r="C3990" s="3" t="s">
        <v>8059</v>
      </c>
      <c r="D3990" s="12">
        <v>1500</v>
      </c>
      <c r="E3990" s="12">
        <v>32</v>
      </c>
      <c r="F3990" t="s">
        <v>357</v>
      </c>
      <c r="G3990" t="s">
        <v>17</v>
      </c>
      <c r="H3990" t="s">
        <v>18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1086</v>
      </c>
      <c r="O3990" s="8">
        <f>E3990/D3990*100</f>
        <v>2.1333333333333333</v>
      </c>
      <c r="P3990" s="12">
        <f>E3990/L3990</f>
        <v>8</v>
      </c>
      <c r="Q3990" t="str">
        <f>LEFT(N3990,SEARCH("/",N3990,1)-1)</f>
        <v>theater</v>
      </c>
      <c r="R3990" t="str">
        <f>RIGHT(N3990,LEN(N3990)-SEARCH("/",N3990,1))</f>
        <v>plays</v>
      </c>
      <c r="S3990" s="15">
        <f t="shared" si="124"/>
        <v>42230.08116898148</v>
      </c>
      <c r="T3990" s="15">
        <f t="shared" si="125"/>
        <v>42245.08116898148</v>
      </c>
    </row>
    <row r="3991" spans="1:20" ht="60" x14ac:dyDescent="0.25">
      <c r="A3991">
        <v>3989</v>
      </c>
      <c r="B3991" s="3" t="s">
        <v>8060</v>
      </c>
      <c r="C3991" s="3" t="s">
        <v>8061</v>
      </c>
      <c r="D3991" s="12">
        <v>3000</v>
      </c>
      <c r="E3991" s="12">
        <v>0</v>
      </c>
      <c r="F3991" t="s">
        <v>357</v>
      </c>
      <c r="G3991" t="s">
        <v>17</v>
      </c>
      <c r="H3991" t="s">
        <v>18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1086</v>
      </c>
      <c r="O3991" s="8">
        <f>E3991/D3991*100</f>
        <v>0</v>
      </c>
      <c r="P3991" s="12" t="e">
        <f>E3991/L3991</f>
        <v>#DIV/0!</v>
      </c>
      <c r="Q3991" t="str">
        <f>LEFT(N3991,SEARCH("/",N3991,1)-1)</f>
        <v>theater</v>
      </c>
      <c r="R3991" t="str">
        <f>RIGHT(N3991,LEN(N3991)-SEARCH("/",N3991,1))</f>
        <v>plays</v>
      </c>
      <c r="S3991" s="15">
        <f t="shared" si="124"/>
        <v>42286.749780092592</v>
      </c>
      <c r="T3991" s="15">
        <f t="shared" si="125"/>
        <v>42316.791446759264</v>
      </c>
    </row>
    <row r="3992" spans="1:20" ht="45" x14ac:dyDescent="0.25">
      <c r="A3992">
        <v>3990</v>
      </c>
      <c r="B3992" s="3" t="s">
        <v>8062</v>
      </c>
      <c r="C3992" s="3" t="s">
        <v>8063</v>
      </c>
      <c r="D3992" s="12">
        <v>1650</v>
      </c>
      <c r="E3992" s="12">
        <v>69</v>
      </c>
      <c r="F3992" t="s">
        <v>357</v>
      </c>
      <c r="G3992" t="s">
        <v>24</v>
      </c>
      <c r="H3992" t="s">
        <v>25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1086</v>
      </c>
      <c r="O3992" s="8">
        <f>E3992/D3992*100</f>
        <v>4.1818181818181817</v>
      </c>
      <c r="P3992" s="12">
        <f>E3992/L3992</f>
        <v>23</v>
      </c>
      <c r="Q3992" t="str">
        <f>LEFT(N3992,SEARCH("/",N3992,1)-1)</f>
        <v>theater</v>
      </c>
      <c r="R3992" t="str">
        <f>RIGHT(N3992,LEN(N3992)-SEARCH("/",N3992,1))</f>
        <v>plays</v>
      </c>
      <c r="S3992" s="15">
        <f t="shared" si="124"/>
        <v>42401.672372685185</v>
      </c>
      <c r="T3992" s="15">
        <f t="shared" si="125"/>
        <v>42431.672372685185</v>
      </c>
    </row>
    <row r="3993" spans="1:20" ht="30" x14ac:dyDescent="0.25">
      <c r="A3993">
        <v>3991</v>
      </c>
      <c r="B3993" s="3" t="s">
        <v>8064</v>
      </c>
      <c r="C3993" s="3" t="s">
        <v>8065</v>
      </c>
      <c r="D3993" s="12">
        <v>500</v>
      </c>
      <c r="E3993" s="12">
        <v>100</v>
      </c>
      <c r="F3993" t="s">
        <v>357</v>
      </c>
      <c r="G3993" t="s">
        <v>17</v>
      </c>
      <c r="H3993" t="s">
        <v>18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1086</v>
      </c>
      <c r="O3993" s="8">
        <f>E3993/D3993*100</f>
        <v>20</v>
      </c>
      <c r="P3993" s="12">
        <f>E3993/L3993</f>
        <v>100</v>
      </c>
      <c r="Q3993" t="str">
        <f>LEFT(N3993,SEARCH("/",N3993,1)-1)</f>
        <v>theater</v>
      </c>
      <c r="R3993" t="str">
        <f>RIGHT(N3993,LEN(N3993)-SEARCH("/",N3993,1))</f>
        <v>plays</v>
      </c>
      <c r="S3993" s="15">
        <f t="shared" si="124"/>
        <v>42125.644467592589</v>
      </c>
      <c r="T3993" s="15">
        <f t="shared" si="125"/>
        <v>42155.644467592589</v>
      </c>
    </row>
    <row r="3994" spans="1:20" ht="45" x14ac:dyDescent="0.25">
      <c r="A3994">
        <v>3992</v>
      </c>
      <c r="B3994" s="3" t="s">
        <v>8066</v>
      </c>
      <c r="C3994" s="3" t="s">
        <v>8067</v>
      </c>
      <c r="D3994" s="12">
        <v>10000</v>
      </c>
      <c r="E3994" s="12">
        <v>541</v>
      </c>
      <c r="F3994" t="s">
        <v>357</v>
      </c>
      <c r="G3994" t="s">
        <v>17</v>
      </c>
      <c r="H3994" t="s">
        <v>18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1086</v>
      </c>
      <c r="O3994" s="8">
        <f>E3994/D3994*100</f>
        <v>5.41</v>
      </c>
      <c r="P3994" s="12">
        <f>E3994/L3994</f>
        <v>60.111111111111114</v>
      </c>
      <c r="Q3994" t="str">
        <f>LEFT(N3994,SEARCH("/",N3994,1)-1)</f>
        <v>theater</v>
      </c>
      <c r="R3994" t="str">
        <f>RIGHT(N3994,LEN(N3994)-SEARCH("/",N3994,1))</f>
        <v>plays</v>
      </c>
      <c r="S3994" s="15">
        <f t="shared" si="124"/>
        <v>42289.94049768518</v>
      </c>
      <c r="T3994" s="15">
        <f t="shared" si="125"/>
        <v>42349.982164351852</v>
      </c>
    </row>
    <row r="3995" spans="1:20" ht="45" x14ac:dyDescent="0.25">
      <c r="A3995">
        <v>3993</v>
      </c>
      <c r="B3995" s="3" t="s">
        <v>8068</v>
      </c>
      <c r="C3995" s="3" t="s">
        <v>8069</v>
      </c>
      <c r="D3995" s="12">
        <v>50000</v>
      </c>
      <c r="E3995" s="12">
        <v>3</v>
      </c>
      <c r="F3995" t="s">
        <v>357</v>
      </c>
      <c r="G3995" t="s">
        <v>17</v>
      </c>
      <c r="H3995" t="s">
        <v>18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1086</v>
      </c>
      <c r="O3995" s="8">
        <f>E3995/D3995*100</f>
        <v>6.0000000000000001E-3</v>
      </c>
      <c r="P3995" s="12">
        <f>E3995/L3995</f>
        <v>3</v>
      </c>
      <c r="Q3995" t="str">
        <f>LEFT(N3995,SEARCH("/",N3995,1)-1)</f>
        <v>theater</v>
      </c>
      <c r="R3995" t="str">
        <f>RIGHT(N3995,LEN(N3995)-SEARCH("/",N3995,1))</f>
        <v>plays</v>
      </c>
      <c r="S3995" s="15">
        <f t="shared" si="124"/>
        <v>42107.864722222221</v>
      </c>
      <c r="T3995" s="15">
        <f t="shared" si="125"/>
        <v>42137.864722222221</v>
      </c>
    </row>
    <row r="3996" spans="1:20" ht="45" x14ac:dyDescent="0.25">
      <c r="A3996">
        <v>3994</v>
      </c>
      <c r="B3996" s="3" t="s">
        <v>8070</v>
      </c>
      <c r="C3996" s="3" t="s">
        <v>8071</v>
      </c>
      <c r="D3996" s="12">
        <v>2000</v>
      </c>
      <c r="E3996" s="12">
        <v>5</v>
      </c>
      <c r="F3996" t="s">
        <v>357</v>
      </c>
      <c r="G3996" t="s">
        <v>17</v>
      </c>
      <c r="H3996" t="s">
        <v>18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1086</v>
      </c>
      <c r="O3996" s="8">
        <f>E3996/D3996*100</f>
        <v>0.25</v>
      </c>
      <c r="P3996" s="12">
        <f>E3996/L3996</f>
        <v>5</v>
      </c>
      <c r="Q3996" t="str">
        <f>LEFT(N3996,SEARCH("/",N3996,1)-1)</f>
        <v>theater</v>
      </c>
      <c r="R3996" t="str">
        <f>RIGHT(N3996,LEN(N3996)-SEARCH("/",N3996,1))</f>
        <v>plays</v>
      </c>
      <c r="S3996" s="15">
        <f t="shared" si="124"/>
        <v>41809.389930555553</v>
      </c>
      <c r="T3996" s="15">
        <f t="shared" si="125"/>
        <v>41839.389930555553</v>
      </c>
    </row>
    <row r="3997" spans="1:20" ht="60" x14ac:dyDescent="0.25">
      <c r="A3997">
        <v>3995</v>
      </c>
      <c r="B3997" s="3" t="s">
        <v>8072</v>
      </c>
      <c r="C3997" s="3" t="s">
        <v>8073</v>
      </c>
      <c r="D3997" s="12">
        <v>200</v>
      </c>
      <c r="E3997" s="12">
        <v>70</v>
      </c>
      <c r="F3997" t="s">
        <v>357</v>
      </c>
      <c r="G3997" t="s">
        <v>24</v>
      </c>
      <c r="H3997" t="s">
        <v>25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1086</v>
      </c>
      <c r="O3997" s="8">
        <f>E3997/D3997*100</f>
        <v>35</v>
      </c>
      <c r="P3997" s="12">
        <f>E3997/L3997</f>
        <v>17.5</v>
      </c>
      <c r="Q3997" t="str">
        <f>LEFT(N3997,SEARCH("/",N3997,1)-1)</f>
        <v>theater</v>
      </c>
      <c r="R3997" t="str">
        <f>RIGHT(N3997,LEN(N3997)-SEARCH("/",N3997,1))</f>
        <v>plays</v>
      </c>
      <c r="S3997" s="15">
        <f t="shared" si="124"/>
        <v>42019.683761574073</v>
      </c>
      <c r="T3997" s="15">
        <f t="shared" si="125"/>
        <v>42049.477083333331</v>
      </c>
    </row>
    <row r="3998" spans="1:20" ht="45" x14ac:dyDescent="0.25">
      <c r="A3998">
        <v>3996</v>
      </c>
      <c r="B3998" s="3" t="s">
        <v>8074</v>
      </c>
      <c r="C3998" s="3" t="s">
        <v>8075</v>
      </c>
      <c r="D3998" s="12">
        <v>3000</v>
      </c>
      <c r="E3998" s="12">
        <v>497</v>
      </c>
      <c r="F3998" t="s">
        <v>357</v>
      </c>
      <c r="G3998" t="s">
        <v>17</v>
      </c>
      <c r="H3998" t="s">
        <v>18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1086</v>
      </c>
      <c r="O3998" s="8">
        <f>E3998/D3998*100</f>
        <v>16.566666666666666</v>
      </c>
      <c r="P3998" s="12">
        <f>E3998/L3998</f>
        <v>29.235294117647058</v>
      </c>
      <c r="Q3998" t="str">
        <f>LEFT(N3998,SEARCH("/",N3998,1)-1)</f>
        <v>theater</v>
      </c>
      <c r="R3998" t="str">
        <f>RIGHT(N3998,LEN(N3998)-SEARCH("/",N3998,1))</f>
        <v>plays</v>
      </c>
      <c r="S3998" s="15">
        <f t="shared" si="124"/>
        <v>41950.26694444444</v>
      </c>
      <c r="T3998" s="15">
        <f t="shared" si="125"/>
        <v>41963.669444444444</v>
      </c>
    </row>
    <row r="3999" spans="1:20" ht="60" x14ac:dyDescent="0.25">
      <c r="A3999">
        <v>3997</v>
      </c>
      <c r="B3999" s="3" t="s">
        <v>8076</v>
      </c>
      <c r="C3999" s="3" t="s">
        <v>8077</v>
      </c>
      <c r="D3999" s="12">
        <v>3000</v>
      </c>
      <c r="E3999" s="12">
        <v>0</v>
      </c>
      <c r="F3999" t="s">
        <v>357</v>
      </c>
      <c r="G3999" t="s">
        <v>24</v>
      </c>
      <c r="H3999" t="s">
        <v>25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1086</v>
      </c>
      <c r="O3999" s="8">
        <f>E3999/D3999*100</f>
        <v>0</v>
      </c>
      <c r="P3999" s="12" t="e">
        <f>E3999/L3999</f>
        <v>#DIV/0!</v>
      </c>
      <c r="Q3999" t="str">
        <f>LEFT(N3999,SEARCH("/",N3999,1)-1)</f>
        <v>theater</v>
      </c>
      <c r="R3999" t="str">
        <f>RIGHT(N3999,LEN(N3999)-SEARCH("/",N3999,1))</f>
        <v>plays</v>
      </c>
      <c r="S3999" s="15">
        <f t="shared" si="124"/>
        <v>42069.391446759255</v>
      </c>
      <c r="T3999" s="15">
        <f t="shared" si="125"/>
        <v>42099.349780092598</v>
      </c>
    </row>
    <row r="4000" spans="1:20" ht="45" x14ac:dyDescent="0.25">
      <c r="A4000">
        <v>3998</v>
      </c>
      <c r="B4000" s="3" t="s">
        <v>8078</v>
      </c>
      <c r="C4000" s="3" t="s">
        <v>8079</v>
      </c>
      <c r="D4000" s="12">
        <v>1250</v>
      </c>
      <c r="E4000" s="12">
        <v>715</v>
      </c>
      <c r="F4000" t="s">
        <v>357</v>
      </c>
      <c r="G4000" t="s">
        <v>17</v>
      </c>
      <c r="H4000" t="s">
        <v>18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1086</v>
      </c>
      <c r="O4000" s="8">
        <f>E4000/D4000*100</f>
        <v>57.199999999999996</v>
      </c>
      <c r="P4000" s="12">
        <f>E4000/L4000</f>
        <v>59.583333333333336</v>
      </c>
      <c r="Q4000" t="str">
        <f>LEFT(N4000,SEARCH("/",N4000,1)-1)</f>
        <v>theater</v>
      </c>
      <c r="R4000" t="str">
        <f>RIGHT(N4000,LEN(N4000)-SEARCH("/",N4000,1))</f>
        <v>plays</v>
      </c>
      <c r="S4000" s="15">
        <f t="shared" si="124"/>
        <v>42061.963263888887</v>
      </c>
      <c r="T4000" s="15">
        <f t="shared" si="125"/>
        <v>42091.921597222223</v>
      </c>
    </row>
    <row r="4001" spans="1:20" ht="45" x14ac:dyDescent="0.25">
      <c r="A4001">
        <v>3999</v>
      </c>
      <c r="B4001" s="3" t="s">
        <v>8080</v>
      </c>
      <c r="C4001" s="3" t="s">
        <v>8081</v>
      </c>
      <c r="D4001" s="12">
        <v>7000</v>
      </c>
      <c r="E4001" s="12">
        <v>1156</v>
      </c>
      <c r="F4001" t="s">
        <v>357</v>
      </c>
      <c r="G4001" t="s">
        <v>17</v>
      </c>
      <c r="H4001" t="s">
        <v>18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1086</v>
      </c>
      <c r="O4001" s="8">
        <f>E4001/D4001*100</f>
        <v>16.514285714285716</v>
      </c>
      <c r="P4001" s="12">
        <f>E4001/L4001</f>
        <v>82.571428571428569</v>
      </c>
      <c r="Q4001" t="str">
        <f>LEFT(N4001,SEARCH("/",N4001,1)-1)</f>
        <v>theater</v>
      </c>
      <c r="R4001" t="str">
        <f>RIGHT(N4001,LEN(N4001)-SEARCH("/",N4001,1))</f>
        <v>plays</v>
      </c>
      <c r="S4001" s="15">
        <f t="shared" si="124"/>
        <v>41842.828680555554</v>
      </c>
      <c r="T4001" s="15">
        <f t="shared" si="125"/>
        <v>41882.827650462961</v>
      </c>
    </row>
    <row r="4002" spans="1:20" ht="30" x14ac:dyDescent="0.25">
      <c r="A4002">
        <v>4000</v>
      </c>
      <c r="B4002" s="3" t="s">
        <v>8082</v>
      </c>
      <c r="C4002" s="3" t="s">
        <v>8083</v>
      </c>
      <c r="D4002" s="12">
        <v>8000</v>
      </c>
      <c r="E4002" s="12">
        <v>10</v>
      </c>
      <c r="F4002" t="s">
        <v>357</v>
      </c>
      <c r="G4002" t="s">
        <v>17</v>
      </c>
      <c r="H4002" t="s">
        <v>18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1086</v>
      </c>
      <c r="O4002" s="8">
        <f>E4002/D4002*100</f>
        <v>0.125</v>
      </c>
      <c r="P4002" s="12">
        <f>E4002/L4002</f>
        <v>10</v>
      </c>
      <c r="Q4002" t="str">
        <f>LEFT(N4002,SEARCH("/",N4002,1)-1)</f>
        <v>theater</v>
      </c>
      <c r="R4002" t="str">
        <f>RIGHT(N4002,LEN(N4002)-SEARCH("/",N4002,1))</f>
        <v>plays</v>
      </c>
      <c r="S4002" s="15">
        <f t="shared" si="124"/>
        <v>42437.64534722222</v>
      </c>
      <c r="T4002" s="15">
        <f t="shared" si="125"/>
        <v>42497.603680555556</v>
      </c>
    </row>
    <row r="4003" spans="1:20" ht="60" x14ac:dyDescent="0.25">
      <c r="A4003">
        <v>4001</v>
      </c>
      <c r="B4003" s="3" t="s">
        <v>8084</v>
      </c>
      <c r="C4003" s="3" t="s">
        <v>8085</v>
      </c>
      <c r="D4003" s="12">
        <v>1200</v>
      </c>
      <c r="E4003" s="12">
        <v>453</v>
      </c>
      <c r="F4003" t="s">
        <v>357</v>
      </c>
      <c r="G4003" t="s">
        <v>24</v>
      </c>
      <c r="H4003" t="s">
        <v>25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1086</v>
      </c>
      <c r="O4003" s="8">
        <f>E4003/D4003*100</f>
        <v>37.75</v>
      </c>
      <c r="P4003" s="12">
        <f>E4003/L4003</f>
        <v>32.357142857142854</v>
      </c>
      <c r="Q4003" t="str">
        <f>LEFT(N4003,SEARCH("/",N4003,1)-1)</f>
        <v>theater</v>
      </c>
      <c r="R4003" t="str">
        <f>RIGHT(N4003,LEN(N4003)-SEARCH("/",N4003,1))</f>
        <v>plays</v>
      </c>
      <c r="S4003" s="15">
        <f t="shared" si="124"/>
        <v>42775.964212962965</v>
      </c>
      <c r="T4003" s="15">
        <f t="shared" si="125"/>
        <v>42795.791666666672</v>
      </c>
    </row>
    <row r="4004" spans="1:20" ht="60" x14ac:dyDescent="0.25">
      <c r="A4004">
        <v>4002</v>
      </c>
      <c r="B4004" s="3" t="s">
        <v>8086</v>
      </c>
      <c r="C4004" s="3" t="s">
        <v>8087</v>
      </c>
      <c r="D4004" s="12">
        <v>1250</v>
      </c>
      <c r="E4004" s="12">
        <v>23</v>
      </c>
      <c r="F4004" t="s">
        <v>357</v>
      </c>
      <c r="G4004" t="s">
        <v>17</v>
      </c>
      <c r="H4004" t="s">
        <v>18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1086</v>
      </c>
      <c r="O4004" s="8">
        <f>E4004/D4004*100</f>
        <v>1.8399999999999999</v>
      </c>
      <c r="P4004" s="12">
        <f>E4004/L4004</f>
        <v>5.75</v>
      </c>
      <c r="Q4004" t="str">
        <f>LEFT(N4004,SEARCH("/",N4004,1)-1)</f>
        <v>theater</v>
      </c>
      <c r="R4004" t="str">
        <f>RIGHT(N4004,LEN(N4004)-SEARCH("/",N4004,1))</f>
        <v>plays</v>
      </c>
      <c r="S4004" s="15">
        <f t="shared" si="124"/>
        <v>41879.043530092589</v>
      </c>
      <c r="T4004" s="15">
        <f t="shared" si="125"/>
        <v>41909.043530092589</v>
      </c>
    </row>
    <row r="4005" spans="1:20" ht="45" x14ac:dyDescent="0.25">
      <c r="A4005">
        <v>4003</v>
      </c>
      <c r="B4005" s="3" t="s">
        <v>8088</v>
      </c>
      <c r="C4005" s="3" t="s">
        <v>8013</v>
      </c>
      <c r="D4005" s="12">
        <v>2000</v>
      </c>
      <c r="E4005" s="12">
        <v>201</v>
      </c>
      <c r="F4005" t="s">
        <v>357</v>
      </c>
      <c r="G4005" t="s">
        <v>17</v>
      </c>
      <c r="H4005" t="s">
        <v>18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1086</v>
      </c>
      <c r="O4005" s="8">
        <f>E4005/D4005*100</f>
        <v>10.050000000000001</v>
      </c>
      <c r="P4005" s="12">
        <f>E4005/L4005</f>
        <v>100.5</v>
      </c>
      <c r="Q4005" t="str">
        <f>LEFT(N4005,SEARCH("/",N4005,1)-1)</f>
        <v>theater</v>
      </c>
      <c r="R4005" t="str">
        <f>RIGHT(N4005,LEN(N4005)-SEARCH("/",N4005,1))</f>
        <v>plays</v>
      </c>
      <c r="S4005" s="15">
        <f t="shared" si="124"/>
        <v>42020.587349537032</v>
      </c>
      <c r="T4005" s="15">
        <f t="shared" si="125"/>
        <v>42050.587349537032</v>
      </c>
    </row>
    <row r="4006" spans="1:20" x14ac:dyDescent="0.25">
      <c r="A4006">
        <v>4004</v>
      </c>
      <c r="B4006" s="3" t="s">
        <v>8089</v>
      </c>
      <c r="C4006" s="3" t="s">
        <v>8090</v>
      </c>
      <c r="D4006" s="12">
        <v>500</v>
      </c>
      <c r="E4006" s="12">
        <v>1</v>
      </c>
      <c r="F4006" t="s">
        <v>357</v>
      </c>
      <c r="G4006" t="s">
        <v>17</v>
      </c>
      <c r="H4006" t="s">
        <v>18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1086</v>
      </c>
      <c r="O4006" s="8">
        <f>E4006/D4006*100</f>
        <v>0.2</v>
      </c>
      <c r="P4006" s="12">
        <f>E4006/L4006</f>
        <v>1</v>
      </c>
      <c r="Q4006" t="str">
        <f>LEFT(N4006,SEARCH("/",N4006,1)-1)</f>
        <v>theater</v>
      </c>
      <c r="R4006" t="str">
        <f>RIGHT(N4006,LEN(N4006)-SEARCH("/",N4006,1))</f>
        <v>plays</v>
      </c>
      <c r="S4006" s="15">
        <f t="shared" si="124"/>
        <v>41890.16269675926</v>
      </c>
      <c r="T4006" s="15">
        <f t="shared" si="125"/>
        <v>41920.16269675926</v>
      </c>
    </row>
    <row r="4007" spans="1:20" ht="45" x14ac:dyDescent="0.25">
      <c r="A4007">
        <v>4005</v>
      </c>
      <c r="B4007" s="3" t="s">
        <v>8091</v>
      </c>
      <c r="C4007" s="3" t="s">
        <v>8092</v>
      </c>
      <c r="D4007" s="12">
        <v>3000</v>
      </c>
      <c r="E4007" s="12">
        <v>40</v>
      </c>
      <c r="F4007" t="s">
        <v>357</v>
      </c>
      <c r="G4007" t="s">
        <v>17</v>
      </c>
      <c r="H4007" t="s">
        <v>18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1086</v>
      </c>
      <c r="O4007" s="8">
        <f>E4007/D4007*100</f>
        <v>1.3333333333333335</v>
      </c>
      <c r="P4007" s="12">
        <f>E4007/L4007</f>
        <v>20</v>
      </c>
      <c r="Q4007" t="str">
        <f>LEFT(N4007,SEARCH("/",N4007,1)-1)</f>
        <v>theater</v>
      </c>
      <c r="R4007" t="str">
        <f>RIGHT(N4007,LEN(N4007)-SEARCH("/",N4007,1))</f>
        <v>plays</v>
      </c>
      <c r="S4007" s="15">
        <f t="shared" si="124"/>
        <v>41872.807696759257</v>
      </c>
      <c r="T4007" s="15">
        <f t="shared" si="125"/>
        <v>41932.807696759257</v>
      </c>
    </row>
    <row r="4008" spans="1:20" ht="60" x14ac:dyDescent="0.25">
      <c r="A4008">
        <v>4006</v>
      </c>
      <c r="B4008" s="3" t="s">
        <v>8093</v>
      </c>
      <c r="C4008" s="3" t="s">
        <v>8094</v>
      </c>
      <c r="D4008" s="12">
        <v>30000</v>
      </c>
      <c r="E4008" s="12">
        <v>2</v>
      </c>
      <c r="F4008" t="s">
        <v>357</v>
      </c>
      <c r="G4008" t="s">
        <v>17</v>
      </c>
      <c r="H4008" t="s">
        <v>18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1086</v>
      </c>
      <c r="O4008" s="8">
        <f>E4008/D4008*100</f>
        <v>6.6666666666666671E-3</v>
      </c>
      <c r="P4008" s="12">
        <f>E4008/L4008</f>
        <v>2</v>
      </c>
      <c r="Q4008" t="str">
        <f>LEFT(N4008,SEARCH("/",N4008,1)-1)</f>
        <v>theater</v>
      </c>
      <c r="R4008" t="str">
        <f>RIGHT(N4008,LEN(N4008)-SEARCH("/",N4008,1))</f>
        <v>plays</v>
      </c>
      <c r="S4008" s="15">
        <f t="shared" si="124"/>
        <v>42391.772997685184</v>
      </c>
      <c r="T4008" s="15">
        <f t="shared" si="125"/>
        <v>42416.772997685184</v>
      </c>
    </row>
    <row r="4009" spans="1:20" ht="45" x14ac:dyDescent="0.25">
      <c r="A4009">
        <v>4007</v>
      </c>
      <c r="B4009" s="3" t="s">
        <v>8095</v>
      </c>
      <c r="C4009" s="3" t="s">
        <v>8096</v>
      </c>
      <c r="D4009" s="12">
        <v>2000</v>
      </c>
      <c r="E4009" s="12">
        <v>5</v>
      </c>
      <c r="F4009" t="s">
        <v>357</v>
      </c>
      <c r="G4009" t="s">
        <v>17</v>
      </c>
      <c r="H4009" t="s">
        <v>18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1086</v>
      </c>
      <c r="O4009" s="8">
        <f>E4009/D4009*100</f>
        <v>0.25</v>
      </c>
      <c r="P4009" s="12">
        <f>E4009/L4009</f>
        <v>5</v>
      </c>
      <c r="Q4009" t="str">
        <f>LEFT(N4009,SEARCH("/",N4009,1)-1)</f>
        <v>theater</v>
      </c>
      <c r="R4009" t="str">
        <f>RIGHT(N4009,LEN(N4009)-SEARCH("/",N4009,1))</f>
        <v>plays</v>
      </c>
      <c r="S4009" s="15">
        <f t="shared" si="124"/>
        <v>41848.772928240738</v>
      </c>
      <c r="T4009" s="15">
        <f t="shared" si="125"/>
        <v>41877.686111111114</v>
      </c>
    </row>
    <row r="4010" spans="1:20" ht="60" x14ac:dyDescent="0.25">
      <c r="A4010">
        <v>4008</v>
      </c>
      <c r="B4010" s="3" t="s">
        <v>8097</v>
      </c>
      <c r="C4010" s="3" t="s">
        <v>8098</v>
      </c>
      <c r="D4010" s="12">
        <v>1000</v>
      </c>
      <c r="E4010" s="12">
        <v>60</v>
      </c>
      <c r="F4010" t="s">
        <v>357</v>
      </c>
      <c r="G4010" t="s">
        <v>24</v>
      </c>
      <c r="H4010" t="s">
        <v>25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1086</v>
      </c>
      <c r="O4010" s="8">
        <f>E4010/D4010*100</f>
        <v>6</v>
      </c>
      <c r="P4010" s="12">
        <f>E4010/L4010</f>
        <v>15</v>
      </c>
      <c r="Q4010" t="str">
        <f>LEFT(N4010,SEARCH("/",N4010,1)-1)</f>
        <v>theater</v>
      </c>
      <c r="R4010" t="str">
        <f>RIGHT(N4010,LEN(N4010)-SEARCH("/",N4010,1))</f>
        <v>plays</v>
      </c>
      <c r="S4010" s="15">
        <f t="shared" si="124"/>
        <v>42177.964201388888</v>
      </c>
      <c r="T4010" s="15">
        <f t="shared" si="125"/>
        <v>42207.964201388888</v>
      </c>
    </row>
    <row r="4011" spans="1:20" ht="45" x14ac:dyDescent="0.25">
      <c r="A4011">
        <v>4009</v>
      </c>
      <c r="B4011" s="3" t="s">
        <v>8099</v>
      </c>
      <c r="C4011" s="3" t="s">
        <v>8100</v>
      </c>
      <c r="D4011" s="12">
        <v>1930</v>
      </c>
      <c r="E4011" s="12">
        <v>75</v>
      </c>
      <c r="F4011" t="s">
        <v>357</v>
      </c>
      <c r="G4011" t="s">
        <v>24</v>
      </c>
      <c r="H4011" t="s">
        <v>25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1086</v>
      </c>
      <c r="O4011" s="8">
        <f>E4011/D4011*100</f>
        <v>3.8860103626943006</v>
      </c>
      <c r="P4011" s="12">
        <f>E4011/L4011</f>
        <v>25</v>
      </c>
      <c r="Q4011" t="str">
        <f>LEFT(N4011,SEARCH("/",N4011,1)-1)</f>
        <v>theater</v>
      </c>
      <c r="R4011" t="str">
        <f>RIGHT(N4011,LEN(N4011)-SEARCH("/",N4011,1))</f>
        <v>plays</v>
      </c>
      <c r="S4011" s="15">
        <f t="shared" si="124"/>
        <v>41851.700925925928</v>
      </c>
      <c r="T4011" s="15">
        <f t="shared" si="125"/>
        <v>41891.700925925928</v>
      </c>
    </row>
    <row r="4012" spans="1:20" ht="45" x14ac:dyDescent="0.25">
      <c r="A4012">
        <v>4010</v>
      </c>
      <c r="B4012" s="3" t="s">
        <v>8101</v>
      </c>
      <c r="C4012" s="3" t="s">
        <v>8102</v>
      </c>
      <c r="D4012" s="12">
        <v>7200</v>
      </c>
      <c r="E4012" s="12">
        <v>1742</v>
      </c>
      <c r="F4012" t="s">
        <v>357</v>
      </c>
      <c r="G4012" t="s">
        <v>17</v>
      </c>
      <c r="H4012" t="s">
        <v>18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1086</v>
      </c>
      <c r="O4012" s="8">
        <f>E4012/D4012*100</f>
        <v>24.194444444444443</v>
      </c>
      <c r="P4012" s="12">
        <f>E4012/L4012</f>
        <v>45.842105263157897</v>
      </c>
      <c r="Q4012" t="str">
        <f>LEFT(N4012,SEARCH("/",N4012,1)-1)</f>
        <v>theater</v>
      </c>
      <c r="R4012" t="str">
        <f>RIGHT(N4012,LEN(N4012)-SEARCH("/",N4012,1))</f>
        <v>plays</v>
      </c>
      <c r="S4012" s="15">
        <f t="shared" si="124"/>
        <v>41921.770439814813</v>
      </c>
      <c r="T4012" s="15">
        <f t="shared" si="125"/>
        <v>41938.770439814813</v>
      </c>
    </row>
    <row r="4013" spans="1:20" ht="60" x14ac:dyDescent="0.25">
      <c r="A4013">
        <v>4011</v>
      </c>
      <c r="B4013" s="3" t="s">
        <v>8103</v>
      </c>
      <c r="C4013" s="3" t="s">
        <v>8104</v>
      </c>
      <c r="D4013" s="12">
        <v>250</v>
      </c>
      <c r="E4013" s="12">
        <v>19</v>
      </c>
      <c r="F4013" t="s">
        <v>357</v>
      </c>
      <c r="G4013" t="s">
        <v>24</v>
      </c>
      <c r="H4013" t="s">
        <v>25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1086</v>
      </c>
      <c r="O4013" s="8">
        <f>E4013/D4013*100</f>
        <v>7.6</v>
      </c>
      <c r="P4013" s="12">
        <f>E4013/L4013</f>
        <v>4.75</v>
      </c>
      <c r="Q4013" t="str">
        <f>LEFT(N4013,SEARCH("/",N4013,1)-1)</f>
        <v>theater</v>
      </c>
      <c r="R4013" t="str">
        <f>RIGHT(N4013,LEN(N4013)-SEARCH("/",N4013,1))</f>
        <v>plays</v>
      </c>
      <c r="S4013" s="15">
        <f t="shared" si="124"/>
        <v>42002.54488425926</v>
      </c>
      <c r="T4013" s="15">
        <f t="shared" si="125"/>
        <v>42032.54488425926</v>
      </c>
    </row>
    <row r="4014" spans="1:20" ht="60" x14ac:dyDescent="0.25">
      <c r="A4014">
        <v>4012</v>
      </c>
      <c r="B4014" s="3" t="s">
        <v>8105</v>
      </c>
      <c r="C4014" s="3" t="s">
        <v>8106</v>
      </c>
      <c r="D4014" s="12">
        <v>575</v>
      </c>
      <c r="E4014" s="12">
        <v>0</v>
      </c>
      <c r="F4014" t="s">
        <v>357</v>
      </c>
      <c r="G4014" t="s">
        <v>24</v>
      </c>
      <c r="H4014" t="s">
        <v>25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1086</v>
      </c>
      <c r="O4014" s="8">
        <f>E4014/D4014*100</f>
        <v>0</v>
      </c>
      <c r="P4014" s="12" t="e">
        <f>E4014/L4014</f>
        <v>#DIV/0!</v>
      </c>
      <c r="Q4014" t="str">
        <f>LEFT(N4014,SEARCH("/",N4014,1)-1)</f>
        <v>theater</v>
      </c>
      <c r="R4014" t="str">
        <f>RIGHT(N4014,LEN(N4014)-SEARCH("/",N4014,1))</f>
        <v>plays</v>
      </c>
      <c r="S4014" s="15">
        <f t="shared" si="124"/>
        <v>42096.544548611113</v>
      </c>
      <c r="T4014" s="15">
        <f t="shared" si="125"/>
        <v>42126.544548611113</v>
      </c>
    </row>
    <row r="4015" spans="1:20" ht="60" x14ac:dyDescent="0.25">
      <c r="A4015">
        <v>4013</v>
      </c>
      <c r="B4015" s="3" t="s">
        <v>8107</v>
      </c>
      <c r="C4015" s="3" t="s">
        <v>8108</v>
      </c>
      <c r="D4015" s="12">
        <v>2000</v>
      </c>
      <c r="E4015" s="12">
        <v>26</v>
      </c>
      <c r="F4015" t="s">
        <v>357</v>
      </c>
      <c r="G4015" t="s">
        <v>17</v>
      </c>
      <c r="H4015" t="s">
        <v>18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1086</v>
      </c>
      <c r="O4015" s="8">
        <f>E4015/D4015*100</f>
        <v>1.3</v>
      </c>
      <c r="P4015" s="12">
        <f>E4015/L4015</f>
        <v>13</v>
      </c>
      <c r="Q4015" t="str">
        <f>LEFT(N4015,SEARCH("/",N4015,1)-1)</f>
        <v>theater</v>
      </c>
      <c r="R4015" t="str">
        <f>RIGHT(N4015,LEN(N4015)-SEARCH("/",N4015,1))</f>
        <v>plays</v>
      </c>
      <c r="S4015" s="15">
        <f t="shared" si="124"/>
        <v>42021.301192129627</v>
      </c>
      <c r="T4015" s="15">
        <f t="shared" si="125"/>
        <v>42051.301192129627</v>
      </c>
    </row>
    <row r="4016" spans="1:20" ht="60" x14ac:dyDescent="0.25">
      <c r="A4016">
        <v>4014</v>
      </c>
      <c r="B4016" s="3" t="s">
        <v>8109</v>
      </c>
      <c r="C4016" s="3" t="s">
        <v>8110</v>
      </c>
      <c r="D4016" s="12">
        <v>9000</v>
      </c>
      <c r="E4016" s="12">
        <v>0</v>
      </c>
      <c r="F4016" t="s">
        <v>357</v>
      </c>
      <c r="G4016" t="s">
        <v>17</v>
      </c>
      <c r="H4016" t="s">
        <v>18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1086</v>
      </c>
      <c r="O4016" s="8">
        <f>E4016/D4016*100</f>
        <v>0</v>
      </c>
      <c r="P4016" s="12" t="e">
        <f>E4016/L4016</f>
        <v>#DIV/0!</v>
      </c>
      <c r="Q4016" t="str">
        <f>LEFT(N4016,SEARCH("/",N4016,1)-1)</f>
        <v>theater</v>
      </c>
      <c r="R4016" t="str">
        <f>RIGHT(N4016,LEN(N4016)-SEARCH("/",N4016,1))</f>
        <v>plays</v>
      </c>
      <c r="S4016" s="15">
        <f t="shared" si="124"/>
        <v>42419.246168981481</v>
      </c>
      <c r="T4016" s="15">
        <f t="shared" si="125"/>
        <v>42434.246168981481</v>
      </c>
    </row>
    <row r="4017" spans="1:20" ht="60" x14ac:dyDescent="0.25">
      <c r="A4017">
        <v>4015</v>
      </c>
      <c r="B4017" s="3" t="s">
        <v>8111</v>
      </c>
      <c r="C4017" s="3" t="s">
        <v>8112</v>
      </c>
      <c r="D4017" s="12">
        <v>7000</v>
      </c>
      <c r="E4017" s="12">
        <v>1</v>
      </c>
      <c r="F4017" t="s">
        <v>357</v>
      </c>
      <c r="G4017" t="s">
        <v>17</v>
      </c>
      <c r="H4017" t="s">
        <v>18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1086</v>
      </c>
      <c r="O4017" s="8">
        <f>E4017/D4017*100</f>
        <v>1.4285714285714287E-2</v>
      </c>
      <c r="P4017" s="12">
        <f>E4017/L4017</f>
        <v>1</v>
      </c>
      <c r="Q4017" t="str">
        <f>LEFT(N4017,SEARCH("/",N4017,1)-1)</f>
        <v>theater</v>
      </c>
      <c r="R4017" t="str">
        <f>RIGHT(N4017,LEN(N4017)-SEARCH("/",N4017,1))</f>
        <v>plays</v>
      </c>
      <c r="S4017" s="15">
        <f t="shared" si="124"/>
        <v>42174.780821759254</v>
      </c>
      <c r="T4017" s="15">
        <f t="shared" si="125"/>
        <v>42204.780821759254</v>
      </c>
    </row>
    <row r="4018" spans="1:20" ht="60" x14ac:dyDescent="0.25">
      <c r="A4018">
        <v>4016</v>
      </c>
      <c r="B4018" s="3" t="s">
        <v>8113</v>
      </c>
      <c r="C4018" s="3" t="s">
        <v>8114</v>
      </c>
      <c r="D4018" s="12">
        <v>500</v>
      </c>
      <c r="E4018" s="12">
        <v>70</v>
      </c>
      <c r="F4018" t="s">
        <v>357</v>
      </c>
      <c r="G4018" t="s">
        <v>24</v>
      </c>
      <c r="H4018" t="s">
        <v>25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1086</v>
      </c>
      <c r="O4018" s="8">
        <f>E4018/D4018*100</f>
        <v>14.000000000000002</v>
      </c>
      <c r="P4018" s="12">
        <f>E4018/L4018</f>
        <v>10</v>
      </c>
      <c r="Q4018" t="str">
        <f>LEFT(N4018,SEARCH("/",N4018,1)-1)</f>
        <v>theater</v>
      </c>
      <c r="R4018" t="str">
        <f>RIGHT(N4018,LEN(N4018)-SEARCH("/",N4018,1))</f>
        <v>plays</v>
      </c>
      <c r="S4018" s="15">
        <f t="shared" si="124"/>
        <v>41869.872685185182</v>
      </c>
      <c r="T4018" s="15">
        <f t="shared" si="125"/>
        <v>41899.872685185182</v>
      </c>
    </row>
    <row r="4019" spans="1:20" ht="60" x14ac:dyDescent="0.25">
      <c r="A4019">
        <v>4017</v>
      </c>
      <c r="B4019" s="3" t="s">
        <v>8115</v>
      </c>
      <c r="C4019" s="3" t="s">
        <v>8116</v>
      </c>
      <c r="D4019" s="12">
        <v>10000</v>
      </c>
      <c r="E4019" s="12">
        <v>105</v>
      </c>
      <c r="F4019" t="s">
        <v>357</v>
      </c>
      <c r="G4019" t="s">
        <v>17</v>
      </c>
      <c r="H4019" t="s">
        <v>18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1086</v>
      </c>
      <c r="O4019" s="8">
        <f>E4019/D4019*100</f>
        <v>1.05</v>
      </c>
      <c r="P4019" s="12">
        <f>E4019/L4019</f>
        <v>52.5</v>
      </c>
      <c r="Q4019" t="str">
        <f>LEFT(N4019,SEARCH("/",N4019,1)-1)</f>
        <v>theater</v>
      </c>
      <c r="R4019" t="str">
        <f>RIGHT(N4019,LEN(N4019)-SEARCH("/",N4019,1))</f>
        <v>plays</v>
      </c>
      <c r="S4019" s="15">
        <f t="shared" si="124"/>
        <v>41856.672152777777</v>
      </c>
      <c r="T4019" s="15">
        <f t="shared" si="125"/>
        <v>41886.672152777777</v>
      </c>
    </row>
    <row r="4020" spans="1:20" ht="30" x14ac:dyDescent="0.25">
      <c r="A4020">
        <v>4018</v>
      </c>
      <c r="B4020" s="3" t="s">
        <v>8117</v>
      </c>
      <c r="C4020" s="3" t="s">
        <v>8118</v>
      </c>
      <c r="D4020" s="12">
        <v>1500</v>
      </c>
      <c r="E4020" s="12">
        <v>130</v>
      </c>
      <c r="F4020" t="s">
        <v>357</v>
      </c>
      <c r="G4020" t="s">
        <v>24</v>
      </c>
      <c r="H4020" t="s">
        <v>25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1086</v>
      </c>
      <c r="O4020" s="8">
        <f>E4020/D4020*100</f>
        <v>8.6666666666666679</v>
      </c>
      <c r="P4020" s="12">
        <f>E4020/L4020</f>
        <v>32.5</v>
      </c>
      <c r="Q4020" t="str">
        <f>LEFT(N4020,SEARCH("/",N4020,1)-1)</f>
        <v>theater</v>
      </c>
      <c r="R4020" t="str">
        <f>RIGHT(N4020,LEN(N4020)-SEARCH("/",N4020,1))</f>
        <v>plays</v>
      </c>
      <c r="S4020" s="15">
        <f t="shared" si="124"/>
        <v>42620.91097222222</v>
      </c>
      <c r="T4020" s="15">
        <f t="shared" si="125"/>
        <v>42650.91097222222</v>
      </c>
    </row>
    <row r="4021" spans="1:20" ht="60" x14ac:dyDescent="0.25">
      <c r="A4021">
        <v>4019</v>
      </c>
      <c r="B4021" s="3" t="s">
        <v>8119</v>
      </c>
      <c r="C4021" s="3" t="s">
        <v>8120</v>
      </c>
      <c r="D4021" s="12">
        <v>3500</v>
      </c>
      <c r="E4021" s="12">
        <v>29</v>
      </c>
      <c r="F4021" t="s">
        <v>357</v>
      </c>
      <c r="G4021" t="s">
        <v>17</v>
      </c>
      <c r="H4021" t="s">
        <v>18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1086</v>
      </c>
      <c r="O4021" s="8">
        <f>E4021/D4021*100</f>
        <v>0.82857142857142851</v>
      </c>
      <c r="P4021" s="12">
        <f>E4021/L4021</f>
        <v>7.25</v>
      </c>
      <c r="Q4021" t="str">
        <f>LEFT(N4021,SEARCH("/",N4021,1)-1)</f>
        <v>theater</v>
      </c>
      <c r="R4021" t="str">
        <f>RIGHT(N4021,LEN(N4021)-SEARCH("/",N4021,1))</f>
        <v>plays</v>
      </c>
      <c r="S4021" s="15">
        <f t="shared" si="124"/>
        <v>42417.675879629634</v>
      </c>
      <c r="T4021" s="15">
        <f t="shared" si="125"/>
        <v>42475.686111111107</v>
      </c>
    </row>
    <row r="4022" spans="1:20" ht="60" x14ac:dyDescent="0.25">
      <c r="A4022">
        <v>4020</v>
      </c>
      <c r="B4022" s="3" t="s">
        <v>8121</v>
      </c>
      <c r="C4022" s="3" t="s">
        <v>8122</v>
      </c>
      <c r="D4022" s="12">
        <v>600</v>
      </c>
      <c r="E4022" s="12">
        <v>100</v>
      </c>
      <c r="F4022" t="s">
        <v>357</v>
      </c>
      <c r="G4022" t="s">
        <v>17</v>
      </c>
      <c r="H4022" t="s">
        <v>18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1086</v>
      </c>
      <c r="O4022" s="8">
        <f>E4022/D4022*100</f>
        <v>16.666666666666664</v>
      </c>
      <c r="P4022" s="12">
        <f>E4022/L4022</f>
        <v>33.333333333333336</v>
      </c>
      <c r="Q4022" t="str">
        <f>LEFT(N4022,SEARCH("/",N4022,1)-1)</f>
        <v>theater</v>
      </c>
      <c r="R4022" t="str">
        <f>RIGHT(N4022,LEN(N4022)-SEARCH("/",N4022,1))</f>
        <v>plays</v>
      </c>
      <c r="S4022" s="15">
        <f t="shared" si="124"/>
        <v>42057.190960648149</v>
      </c>
      <c r="T4022" s="15">
        <f t="shared" si="125"/>
        <v>42087.149293981478</v>
      </c>
    </row>
    <row r="4023" spans="1:20" ht="45" x14ac:dyDescent="0.25">
      <c r="A4023">
        <v>4021</v>
      </c>
      <c r="B4023" s="3" t="s">
        <v>8123</v>
      </c>
      <c r="C4023" s="3" t="s">
        <v>8124</v>
      </c>
      <c r="D4023" s="12">
        <v>15000</v>
      </c>
      <c r="E4023" s="12">
        <v>125</v>
      </c>
      <c r="F4023" t="s">
        <v>357</v>
      </c>
      <c r="G4023" t="s">
        <v>17</v>
      </c>
      <c r="H4023" t="s">
        <v>18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1086</v>
      </c>
      <c r="O4023" s="8">
        <f>E4023/D4023*100</f>
        <v>0.83333333333333337</v>
      </c>
      <c r="P4023" s="12">
        <f>E4023/L4023</f>
        <v>62.5</v>
      </c>
      <c r="Q4023" t="str">
        <f>LEFT(N4023,SEARCH("/",N4023,1)-1)</f>
        <v>theater</v>
      </c>
      <c r="R4023" t="str">
        <f>RIGHT(N4023,LEN(N4023)-SEARCH("/",N4023,1))</f>
        <v>plays</v>
      </c>
      <c r="S4023" s="15">
        <f t="shared" si="124"/>
        <v>41878.911550925928</v>
      </c>
      <c r="T4023" s="15">
        <f t="shared" si="125"/>
        <v>41938.911550925928</v>
      </c>
    </row>
    <row r="4024" spans="1:20" ht="30" x14ac:dyDescent="0.25">
      <c r="A4024">
        <v>4022</v>
      </c>
      <c r="B4024" s="3" t="s">
        <v>8125</v>
      </c>
      <c r="C4024" s="3" t="s">
        <v>8126</v>
      </c>
      <c r="D4024" s="12">
        <v>18000</v>
      </c>
      <c r="E4024" s="12">
        <v>12521</v>
      </c>
      <c r="F4024" t="s">
        <v>357</v>
      </c>
      <c r="G4024" t="s">
        <v>17</v>
      </c>
      <c r="H4024" t="s">
        <v>18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1086</v>
      </c>
      <c r="O4024" s="8">
        <f>E4024/D4024*100</f>
        <v>69.561111111111103</v>
      </c>
      <c r="P4024" s="12">
        <f>E4024/L4024</f>
        <v>63.558375634517766</v>
      </c>
      <c r="Q4024" t="str">
        <f>LEFT(N4024,SEARCH("/",N4024,1)-1)</f>
        <v>theater</v>
      </c>
      <c r="R4024" t="str">
        <f>RIGHT(N4024,LEN(N4024)-SEARCH("/",N4024,1))</f>
        <v>plays</v>
      </c>
      <c r="S4024" s="15">
        <f t="shared" si="124"/>
        <v>41990.584108796291</v>
      </c>
      <c r="T4024" s="15">
        <f t="shared" si="125"/>
        <v>42036.120833333334</v>
      </c>
    </row>
    <row r="4025" spans="1:20" ht="45" x14ac:dyDescent="0.25">
      <c r="A4025">
        <v>4023</v>
      </c>
      <c r="B4025" s="3" t="s">
        <v>8127</v>
      </c>
      <c r="C4025" s="3" t="s">
        <v>8128</v>
      </c>
      <c r="D4025" s="12">
        <v>7000</v>
      </c>
      <c r="E4025" s="12">
        <v>0</v>
      </c>
      <c r="F4025" t="s">
        <v>357</v>
      </c>
      <c r="G4025" t="s">
        <v>17</v>
      </c>
      <c r="H4025" t="s">
        <v>18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1086</v>
      </c>
      <c r="O4025" s="8">
        <f>E4025/D4025*100</f>
        <v>0</v>
      </c>
      <c r="P4025" s="12" t="e">
        <f>E4025/L4025</f>
        <v>#DIV/0!</v>
      </c>
      <c r="Q4025" t="str">
        <f>LEFT(N4025,SEARCH("/",N4025,1)-1)</f>
        <v>theater</v>
      </c>
      <c r="R4025" t="str">
        <f>RIGHT(N4025,LEN(N4025)-SEARCH("/",N4025,1))</f>
        <v>plays</v>
      </c>
      <c r="S4025" s="15">
        <f t="shared" si="124"/>
        <v>42408.999571759254</v>
      </c>
      <c r="T4025" s="15">
        <f t="shared" si="125"/>
        <v>42453.957905092597</v>
      </c>
    </row>
    <row r="4026" spans="1:20" ht="60" x14ac:dyDescent="0.25">
      <c r="A4026">
        <v>4024</v>
      </c>
      <c r="B4026" s="3" t="s">
        <v>8129</v>
      </c>
      <c r="C4026" s="3" t="s">
        <v>8130</v>
      </c>
      <c r="D4026" s="12">
        <v>800</v>
      </c>
      <c r="E4026" s="12">
        <v>10</v>
      </c>
      <c r="F4026" t="s">
        <v>357</v>
      </c>
      <c r="G4026" t="s">
        <v>17</v>
      </c>
      <c r="H4026" t="s">
        <v>18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1086</v>
      </c>
      <c r="O4026" s="8">
        <f>E4026/D4026*100</f>
        <v>1.25</v>
      </c>
      <c r="P4026" s="12">
        <f>E4026/L4026</f>
        <v>10</v>
      </c>
      <c r="Q4026" t="str">
        <f>LEFT(N4026,SEARCH("/",N4026,1)-1)</f>
        <v>theater</v>
      </c>
      <c r="R4026" t="str">
        <f>RIGHT(N4026,LEN(N4026)-SEARCH("/",N4026,1))</f>
        <v>plays</v>
      </c>
      <c r="S4026" s="15">
        <f t="shared" si="124"/>
        <v>42217.670104166667</v>
      </c>
      <c r="T4026" s="15">
        <f t="shared" si="125"/>
        <v>42247.670104166667</v>
      </c>
    </row>
    <row r="4027" spans="1:20" ht="60" x14ac:dyDescent="0.25">
      <c r="A4027">
        <v>4025</v>
      </c>
      <c r="B4027" s="3" t="s">
        <v>8131</v>
      </c>
      <c r="C4027" s="3" t="s">
        <v>8132</v>
      </c>
      <c r="D4027" s="12">
        <v>5000</v>
      </c>
      <c r="E4027" s="12">
        <v>250</v>
      </c>
      <c r="F4027" t="s">
        <v>357</v>
      </c>
      <c r="G4027" t="s">
        <v>179</v>
      </c>
      <c r="H4027" t="s">
        <v>55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1086</v>
      </c>
      <c r="O4027" s="8">
        <f>E4027/D4027*100</f>
        <v>5</v>
      </c>
      <c r="P4027" s="12">
        <f>E4027/L4027</f>
        <v>62.5</v>
      </c>
      <c r="Q4027" t="str">
        <f>LEFT(N4027,SEARCH("/",N4027,1)-1)</f>
        <v>theater</v>
      </c>
      <c r="R4027" t="str">
        <f>RIGHT(N4027,LEN(N4027)-SEARCH("/",N4027,1))</f>
        <v>plays</v>
      </c>
      <c r="S4027" s="15">
        <f t="shared" si="124"/>
        <v>42151.237685185188</v>
      </c>
      <c r="T4027" s="15">
        <f t="shared" si="125"/>
        <v>42211.237685185188</v>
      </c>
    </row>
    <row r="4028" spans="1:20" ht="45" x14ac:dyDescent="0.25">
      <c r="A4028">
        <v>4026</v>
      </c>
      <c r="B4028" s="3" t="s">
        <v>8133</v>
      </c>
      <c r="C4028" s="3" t="s">
        <v>8134</v>
      </c>
      <c r="D4028" s="12">
        <v>4000</v>
      </c>
      <c r="E4028" s="12">
        <v>0</v>
      </c>
      <c r="F4028" t="s">
        <v>357</v>
      </c>
      <c r="G4028" t="s">
        <v>17</v>
      </c>
      <c r="H4028" t="s">
        <v>18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1086</v>
      </c>
      <c r="O4028" s="8">
        <f>E4028/D4028*100</f>
        <v>0</v>
      </c>
      <c r="P4028" s="12" t="e">
        <f>E4028/L4028</f>
        <v>#DIV/0!</v>
      </c>
      <c r="Q4028" t="str">
        <f>LEFT(N4028,SEARCH("/",N4028,1)-1)</f>
        <v>theater</v>
      </c>
      <c r="R4028" t="str">
        <f>RIGHT(N4028,LEN(N4028)-SEARCH("/",N4028,1))</f>
        <v>plays</v>
      </c>
      <c r="S4028" s="15">
        <f t="shared" si="124"/>
        <v>42282.655543981484</v>
      </c>
      <c r="T4028" s="15">
        <f t="shared" si="125"/>
        <v>42342.697210648148</v>
      </c>
    </row>
    <row r="4029" spans="1:20" ht="60" x14ac:dyDescent="0.25">
      <c r="A4029">
        <v>4027</v>
      </c>
      <c r="B4029" s="3" t="s">
        <v>8135</v>
      </c>
      <c r="C4029" s="3" t="s">
        <v>8136</v>
      </c>
      <c r="D4029" s="12">
        <v>3000</v>
      </c>
      <c r="E4029" s="12">
        <v>215</v>
      </c>
      <c r="F4029" t="s">
        <v>357</v>
      </c>
      <c r="G4029" t="s">
        <v>17</v>
      </c>
      <c r="H4029" t="s">
        <v>18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1086</v>
      </c>
      <c r="O4029" s="8">
        <f>E4029/D4029*100</f>
        <v>7.166666666666667</v>
      </c>
      <c r="P4029" s="12">
        <f>E4029/L4029</f>
        <v>30.714285714285715</v>
      </c>
      <c r="Q4029" t="str">
        <f>LEFT(N4029,SEARCH("/",N4029,1)-1)</f>
        <v>theater</v>
      </c>
      <c r="R4029" t="str">
        <f>RIGHT(N4029,LEN(N4029)-SEARCH("/",N4029,1))</f>
        <v>plays</v>
      </c>
      <c r="S4029" s="15">
        <f t="shared" si="124"/>
        <v>42768.97084490741</v>
      </c>
      <c r="T4029" s="15">
        <f t="shared" si="125"/>
        <v>42789.041666666672</v>
      </c>
    </row>
    <row r="4030" spans="1:20" ht="45" x14ac:dyDescent="0.25">
      <c r="A4030">
        <v>4028</v>
      </c>
      <c r="B4030" s="3" t="s">
        <v>8137</v>
      </c>
      <c r="C4030" s="3" t="s">
        <v>8138</v>
      </c>
      <c r="D4030" s="12">
        <v>2000</v>
      </c>
      <c r="E4030" s="12">
        <v>561</v>
      </c>
      <c r="F4030" t="s">
        <v>357</v>
      </c>
      <c r="G4030" t="s">
        <v>17</v>
      </c>
      <c r="H4030" t="s">
        <v>18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1086</v>
      </c>
      <c r="O4030" s="8">
        <f>E4030/D4030*100</f>
        <v>28.050000000000004</v>
      </c>
      <c r="P4030" s="12">
        <f>E4030/L4030</f>
        <v>51</v>
      </c>
      <c r="Q4030" t="str">
        <f>LEFT(N4030,SEARCH("/",N4030,1)-1)</f>
        <v>theater</v>
      </c>
      <c r="R4030" t="str">
        <f>RIGHT(N4030,LEN(N4030)-SEARCH("/",N4030,1))</f>
        <v>plays</v>
      </c>
      <c r="S4030" s="15">
        <f t="shared" si="124"/>
        <v>41765.938657407409</v>
      </c>
      <c r="T4030" s="15">
        <f t="shared" si="125"/>
        <v>41795.938657407409</v>
      </c>
    </row>
    <row r="4031" spans="1:20" ht="45" x14ac:dyDescent="0.25">
      <c r="A4031">
        <v>4029</v>
      </c>
      <c r="B4031" s="3" t="s">
        <v>8139</v>
      </c>
      <c r="C4031" s="3" t="s">
        <v>8140</v>
      </c>
      <c r="D4031" s="12">
        <v>20000</v>
      </c>
      <c r="E4031" s="12">
        <v>0</v>
      </c>
      <c r="F4031" t="s">
        <v>357</v>
      </c>
      <c r="G4031" t="s">
        <v>17</v>
      </c>
      <c r="H4031" t="s">
        <v>18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1086</v>
      </c>
      <c r="O4031" s="8">
        <f>E4031/D4031*100</f>
        <v>0</v>
      </c>
      <c r="P4031" s="12" t="e">
        <f>E4031/L4031</f>
        <v>#DIV/0!</v>
      </c>
      <c r="Q4031" t="str">
        <f>LEFT(N4031,SEARCH("/",N4031,1)-1)</f>
        <v>theater</v>
      </c>
      <c r="R4031" t="str">
        <f>RIGHT(N4031,LEN(N4031)-SEARCH("/",N4031,1))</f>
        <v>plays</v>
      </c>
      <c r="S4031" s="15">
        <f t="shared" si="124"/>
        <v>42322.025115740747</v>
      </c>
      <c r="T4031" s="15">
        <f t="shared" si="125"/>
        <v>42352.025115740747</v>
      </c>
    </row>
    <row r="4032" spans="1:20" ht="60" x14ac:dyDescent="0.25">
      <c r="A4032">
        <v>4030</v>
      </c>
      <c r="B4032" s="3" t="s">
        <v>8141</v>
      </c>
      <c r="C4032" s="3" t="s">
        <v>8142</v>
      </c>
      <c r="D4032" s="12">
        <v>2500</v>
      </c>
      <c r="E4032" s="12">
        <v>400</v>
      </c>
      <c r="F4032" t="s">
        <v>357</v>
      </c>
      <c r="G4032" t="s">
        <v>17</v>
      </c>
      <c r="H4032" t="s">
        <v>18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1086</v>
      </c>
      <c r="O4032" s="8">
        <f>E4032/D4032*100</f>
        <v>16</v>
      </c>
      <c r="P4032" s="12">
        <f>E4032/L4032</f>
        <v>66.666666666666671</v>
      </c>
      <c r="Q4032" t="str">
        <f>LEFT(N4032,SEARCH("/",N4032,1)-1)</f>
        <v>theater</v>
      </c>
      <c r="R4032" t="str">
        <f>RIGHT(N4032,LEN(N4032)-SEARCH("/",N4032,1))</f>
        <v>plays</v>
      </c>
      <c r="S4032" s="15">
        <f t="shared" si="124"/>
        <v>42374.655081018514</v>
      </c>
      <c r="T4032" s="15">
        <f t="shared" si="125"/>
        <v>42403.784027777772</v>
      </c>
    </row>
    <row r="4033" spans="1:20" ht="60" x14ac:dyDescent="0.25">
      <c r="A4033">
        <v>4031</v>
      </c>
      <c r="B4033" s="3" t="s">
        <v>8143</v>
      </c>
      <c r="C4033" s="3" t="s">
        <v>8144</v>
      </c>
      <c r="D4033" s="12">
        <v>5000</v>
      </c>
      <c r="E4033" s="12">
        <v>0</v>
      </c>
      <c r="F4033" t="s">
        <v>357</v>
      </c>
      <c r="G4033" t="s">
        <v>17</v>
      </c>
      <c r="H4033" t="s">
        <v>18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1086</v>
      </c>
      <c r="O4033" s="8">
        <f>E4033/D4033*100</f>
        <v>0</v>
      </c>
      <c r="P4033" s="12" t="e">
        <f>E4033/L4033</f>
        <v>#DIV/0!</v>
      </c>
      <c r="Q4033" t="str">
        <f>LEFT(N4033,SEARCH("/",N4033,1)-1)</f>
        <v>theater</v>
      </c>
      <c r="R4033" t="str">
        <f>RIGHT(N4033,LEN(N4033)-SEARCH("/",N4033,1))</f>
        <v>plays</v>
      </c>
      <c r="S4033" s="15">
        <f t="shared" si="124"/>
        <v>41941.585231481484</v>
      </c>
      <c r="T4033" s="15">
        <f t="shared" si="125"/>
        <v>41991.626898148148</v>
      </c>
    </row>
    <row r="4034" spans="1:20" ht="60" x14ac:dyDescent="0.25">
      <c r="A4034">
        <v>4032</v>
      </c>
      <c r="B4034" s="3" t="s">
        <v>8145</v>
      </c>
      <c r="C4034" s="3" t="s">
        <v>8146</v>
      </c>
      <c r="D4034" s="12">
        <v>6048</v>
      </c>
      <c r="E4034" s="12">
        <v>413</v>
      </c>
      <c r="F4034" t="s">
        <v>357</v>
      </c>
      <c r="G4034" t="s">
        <v>17</v>
      </c>
      <c r="H4034" t="s">
        <v>18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1086</v>
      </c>
      <c r="O4034" s="8">
        <f>E4034/D4034*100</f>
        <v>6.8287037037037033</v>
      </c>
      <c r="P4034" s="12">
        <f>E4034/L4034</f>
        <v>59</v>
      </c>
      <c r="Q4034" t="str">
        <f>LEFT(N4034,SEARCH("/",N4034,1)-1)</f>
        <v>theater</v>
      </c>
      <c r="R4034" t="str">
        <f>RIGHT(N4034,LEN(N4034)-SEARCH("/",N4034,1))</f>
        <v>plays</v>
      </c>
      <c r="S4034" s="15">
        <f t="shared" si="124"/>
        <v>42293.809212962966</v>
      </c>
      <c r="T4034" s="15">
        <f t="shared" si="125"/>
        <v>42353.85087962963</v>
      </c>
    </row>
    <row r="4035" spans="1:20" ht="45" x14ac:dyDescent="0.25">
      <c r="A4035">
        <v>4033</v>
      </c>
      <c r="B4035" s="3" t="s">
        <v>8147</v>
      </c>
      <c r="C4035" s="3" t="s">
        <v>8148</v>
      </c>
      <c r="D4035" s="12">
        <v>23900</v>
      </c>
      <c r="E4035" s="12">
        <v>6141.99</v>
      </c>
      <c r="F4035" t="s">
        <v>357</v>
      </c>
      <c r="G4035" t="s">
        <v>24</v>
      </c>
      <c r="H4035" t="s">
        <v>25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1086</v>
      </c>
      <c r="O4035" s="8">
        <f>E4035/D4035*100</f>
        <v>25.698702928870294</v>
      </c>
      <c r="P4035" s="12">
        <f>E4035/L4035</f>
        <v>65.340319148936175</v>
      </c>
      <c r="Q4035" t="str">
        <f>LEFT(N4035,SEARCH("/",N4035,1)-1)</f>
        <v>theater</v>
      </c>
      <c r="R4035" t="str">
        <f>RIGHT(N4035,LEN(N4035)-SEARCH("/",N4035,1))</f>
        <v>plays</v>
      </c>
      <c r="S4035" s="15">
        <f t="shared" ref="S4035:S4098" si="126">(((J4035/60)/60)/24)+DATE(1970,1,1)</f>
        <v>42614.268796296295</v>
      </c>
      <c r="T4035" s="15">
        <f t="shared" ref="T4035:T4098" si="127">(((I4035/60)/60)/24)+DATE(1970,1,1)</f>
        <v>42645.375</v>
      </c>
    </row>
    <row r="4036" spans="1:20" ht="60" x14ac:dyDescent="0.25">
      <c r="A4036">
        <v>4034</v>
      </c>
      <c r="B4036" s="3" t="s">
        <v>8149</v>
      </c>
      <c r="C4036" s="3" t="s">
        <v>8150</v>
      </c>
      <c r="D4036" s="12">
        <v>13500</v>
      </c>
      <c r="E4036" s="12">
        <v>200</v>
      </c>
      <c r="F4036" t="s">
        <v>357</v>
      </c>
      <c r="G4036" t="s">
        <v>17</v>
      </c>
      <c r="H4036" t="s">
        <v>18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1086</v>
      </c>
      <c r="O4036" s="8">
        <f>E4036/D4036*100</f>
        <v>1.4814814814814816</v>
      </c>
      <c r="P4036" s="12">
        <f>E4036/L4036</f>
        <v>100</v>
      </c>
      <c r="Q4036" t="str">
        <f>LEFT(N4036,SEARCH("/",N4036,1)-1)</f>
        <v>theater</v>
      </c>
      <c r="R4036" t="str">
        <f>RIGHT(N4036,LEN(N4036)-SEARCH("/",N4036,1))</f>
        <v>plays</v>
      </c>
      <c r="S4036" s="15">
        <f t="shared" si="126"/>
        <v>42067.947337962964</v>
      </c>
      <c r="T4036" s="15">
        <f t="shared" si="127"/>
        <v>42097.905671296292</v>
      </c>
    </row>
    <row r="4037" spans="1:20" ht="30" x14ac:dyDescent="0.25">
      <c r="A4037">
        <v>4035</v>
      </c>
      <c r="B4037" s="3" t="s">
        <v>8151</v>
      </c>
      <c r="C4037" s="3" t="s">
        <v>8152</v>
      </c>
      <c r="D4037" s="12">
        <v>10000</v>
      </c>
      <c r="E4037" s="12">
        <v>3685</v>
      </c>
      <c r="F4037" t="s">
        <v>357</v>
      </c>
      <c r="G4037" t="s">
        <v>17</v>
      </c>
      <c r="H4037" t="s">
        <v>18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1086</v>
      </c>
      <c r="O4037" s="8">
        <f>E4037/D4037*100</f>
        <v>36.85</v>
      </c>
      <c r="P4037" s="12">
        <f>E4037/L4037</f>
        <v>147.4</v>
      </c>
      <c r="Q4037" t="str">
        <f>LEFT(N4037,SEARCH("/",N4037,1)-1)</f>
        <v>theater</v>
      </c>
      <c r="R4037" t="str">
        <f>RIGHT(N4037,LEN(N4037)-SEARCH("/",N4037,1))</f>
        <v>plays</v>
      </c>
      <c r="S4037" s="15">
        <f t="shared" si="126"/>
        <v>41903.882951388885</v>
      </c>
      <c r="T4037" s="15">
        <f t="shared" si="127"/>
        <v>41933.882951388885</v>
      </c>
    </row>
    <row r="4038" spans="1:20" ht="45" x14ac:dyDescent="0.25">
      <c r="A4038">
        <v>4036</v>
      </c>
      <c r="B4038" s="3" t="s">
        <v>8153</v>
      </c>
      <c r="C4038" s="3" t="s">
        <v>6745</v>
      </c>
      <c r="D4038" s="12">
        <v>6000</v>
      </c>
      <c r="E4038" s="12">
        <v>2823</v>
      </c>
      <c r="F4038" t="s">
        <v>357</v>
      </c>
      <c r="G4038" t="s">
        <v>17</v>
      </c>
      <c r="H4038" t="s">
        <v>18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1086</v>
      </c>
      <c r="O4038" s="8">
        <f>E4038/D4038*100</f>
        <v>47.05</v>
      </c>
      <c r="P4038" s="12">
        <f>E4038/L4038</f>
        <v>166.05882352941177</v>
      </c>
      <c r="Q4038" t="str">
        <f>LEFT(N4038,SEARCH("/",N4038,1)-1)</f>
        <v>theater</v>
      </c>
      <c r="R4038" t="str">
        <f>RIGHT(N4038,LEN(N4038)-SEARCH("/",N4038,1))</f>
        <v>plays</v>
      </c>
      <c r="S4038" s="15">
        <f t="shared" si="126"/>
        <v>41804.937083333331</v>
      </c>
      <c r="T4038" s="15">
        <f t="shared" si="127"/>
        <v>41821.9375</v>
      </c>
    </row>
    <row r="4039" spans="1:20" ht="60" x14ac:dyDescent="0.25">
      <c r="A4039">
        <v>4037</v>
      </c>
      <c r="B4039" s="3" t="s">
        <v>8154</v>
      </c>
      <c r="C4039" s="3" t="s">
        <v>8155</v>
      </c>
      <c r="D4039" s="12">
        <v>700</v>
      </c>
      <c r="E4039" s="12">
        <v>80</v>
      </c>
      <c r="F4039" t="s">
        <v>357</v>
      </c>
      <c r="G4039" t="s">
        <v>17</v>
      </c>
      <c r="H4039" t="s">
        <v>18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1086</v>
      </c>
      <c r="O4039" s="8">
        <f>E4039/D4039*100</f>
        <v>11.428571428571429</v>
      </c>
      <c r="P4039" s="12">
        <f>E4039/L4039</f>
        <v>40</v>
      </c>
      <c r="Q4039" t="str">
        <f>LEFT(N4039,SEARCH("/",N4039,1)-1)</f>
        <v>theater</v>
      </c>
      <c r="R4039" t="str">
        <f>RIGHT(N4039,LEN(N4039)-SEARCH("/",N4039,1))</f>
        <v>plays</v>
      </c>
      <c r="S4039" s="15">
        <f t="shared" si="126"/>
        <v>42497.070775462969</v>
      </c>
      <c r="T4039" s="15">
        <f t="shared" si="127"/>
        <v>42514.600694444445</v>
      </c>
    </row>
    <row r="4040" spans="1:20" ht="45" x14ac:dyDescent="0.25">
      <c r="A4040">
        <v>4038</v>
      </c>
      <c r="B4040" s="3" t="s">
        <v>8156</v>
      </c>
      <c r="C4040" s="3" t="s">
        <v>8157</v>
      </c>
      <c r="D4040" s="12">
        <v>2500</v>
      </c>
      <c r="E4040" s="12">
        <v>301</v>
      </c>
      <c r="F4040" t="s">
        <v>357</v>
      </c>
      <c r="G4040" t="s">
        <v>17</v>
      </c>
      <c r="H4040" t="s">
        <v>18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1086</v>
      </c>
      <c r="O4040" s="8">
        <f>E4040/D4040*100</f>
        <v>12.04</v>
      </c>
      <c r="P4040" s="12">
        <f>E4040/L4040</f>
        <v>75.25</v>
      </c>
      <c r="Q4040" t="str">
        <f>LEFT(N4040,SEARCH("/",N4040,1)-1)</f>
        <v>theater</v>
      </c>
      <c r="R4040" t="str">
        <f>RIGHT(N4040,LEN(N4040)-SEARCH("/",N4040,1))</f>
        <v>plays</v>
      </c>
      <c r="S4040" s="15">
        <f t="shared" si="126"/>
        <v>41869.798726851855</v>
      </c>
      <c r="T4040" s="15">
        <f t="shared" si="127"/>
        <v>41929.798726851855</v>
      </c>
    </row>
    <row r="4041" spans="1:20" ht="45" x14ac:dyDescent="0.25">
      <c r="A4041">
        <v>4039</v>
      </c>
      <c r="B4041" s="3" t="s">
        <v>8158</v>
      </c>
      <c r="C4041" s="3" t="s">
        <v>8159</v>
      </c>
      <c r="D4041" s="12">
        <v>500</v>
      </c>
      <c r="E4041" s="12">
        <v>300</v>
      </c>
      <c r="F4041" t="s">
        <v>357</v>
      </c>
      <c r="G4041" t="s">
        <v>17</v>
      </c>
      <c r="H4041" t="s">
        <v>18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1086</v>
      </c>
      <c r="O4041" s="8">
        <f>E4041/D4041*100</f>
        <v>60</v>
      </c>
      <c r="P4041" s="12">
        <f>E4041/L4041</f>
        <v>60</v>
      </c>
      <c r="Q4041" t="str">
        <f>LEFT(N4041,SEARCH("/",N4041,1)-1)</f>
        <v>theater</v>
      </c>
      <c r="R4041" t="str">
        <f>RIGHT(N4041,LEN(N4041)-SEARCH("/",N4041,1))</f>
        <v>plays</v>
      </c>
      <c r="S4041" s="15">
        <f t="shared" si="126"/>
        <v>42305.670914351853</v>
      </c>
      <c r="T4041" s="15">
        <f t="shared" si="127"/>
        <v>42339.249305555553</v>
      </c>
    </row>
    <row r="4042" spans="1:20" ht="45" x14ac:dyDescent="0.25">
      <c r="A4042">
        <v>4040</v>
      </c>
      <c r="B4042" s="3" t="s">
        <v>8160</v>
      </c>
      <c r="C4042" s="3" t="s">
        <v>8161</v>
      </c>
      <c r="D4042" s="12">
        <v>8000</v>
      </c>
      <c r="E4042" s="12">
        <v>2500</v>
      </c>
      <c r="F4042" t="s">
        <v>357</v>
      </c>
      <c r="G4042" t="s">
        <v>17</v>
      </c>
      <c r="H4042" t="s">
        <v>18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1086</v>
      </c>
      <c r="O4042" s="8">
        <f>E4042/D4042*100</f>
        <v>31.25</v>
      </c>
      <c r="P4042" s="12">
        <f>E4042/L4042</f>
        <v>1250</v>
      </c>
      <c r="Q4042" t="str">
        <f>LEFT(N4042,SEARCH("/",N4042,1)-1)</f>
        <v>theater</v>
      </c>
      <c r="R4042" t="str">
        <f>RIGHT(N4042,LEN(N4042)-SEARCH("/",N4042,1))</f>
        <v>plays</v>
      </c>
      <c r="S4042" s="15">
        <f t="shared" si="126"/>
        <v>42144.231527777782</v>
      </c>
      <c r="T4042" s="15">
        <f t="shared" si="127"/>
        <v>42203.125</v>
      </c>
    </row>
    <row r="4043" spans="1:20" ht="45" x14ac:dyDescent="0.25">
      <c r="A4043">
        <v>4041</v>
      </c>
      <c r="B4043" s="3" t="s">
        <v>8162</v>
      </c>
      <c r="C4043" s="3" t="s">
        <v>8163</v>
      </c>
      <c r="D4043" s="12">
        <v>5000</v>
      </c>
      <c r="E4043" s="12">
        <v>21</v>
      </c>
      <c r="F4043" t="s">
        <v>357</v>
      </c>
      <c r="G4043" t="s">
        <v>24</v>
      </c>
      <c r="H4043" t="s">
        <v>25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1086</v>
      </c>
      <c r="O4043" s="8">
        <f>E4043/D4043*100</f>
        <v>0.42</v>
      </c>
      <c r="P4043" s="12">
        <f>E4043/L4043</f>
        <v>10.5</v>
      </c>
      <c r="Q4043" t="str">
        <f>LEFT(N4043,SEARCH("/",N4043,1)-1)</f>
        <v>theater</v>
      </c>
      <c r="R4043" t="str">
        <f>RIGHT(N4043,LEN(N4043)-SEARCH("/",N4043,1))</f>
        <v>plays</v>
      </c>
      <c r="S4043" s="15">
        <f t="shared" si="126"/>
        <v>42559.474004629628</v>
      </c>
      <c r="T4043" s="15">
        <f t="shared" si="127"/>
        <v>42619.474004629628</v>
      </c>
    </row>
    <row r="4044" spans="1:20" ht="60" x14ac:dyDescent="0.25">
      <c r="A4044">
        <v>4042</v>
      </c>
      <c r="B4044" s="3" t="s">
        <v>8164</v>
      </c>
      <c r="C4044" s="3" t="s">
        <v>8165</v>
      </c>
      <c r="D4044" s="12">
        <v>10000</v>
      </c>
      <c r="E4044" s="12">
        <v>21</v>
      </c>
      <c r="F4044" t="s">
        <v>357</v>
      </c>
      <c r="G4044" t="s">
        <v>17</v>
      </c>
      <c r="H4044" t="s">
        <v>18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1086</v>
      </c>
      <c r="O4044" s="8">
        <f>E4044/D4044*100</f>
        <v>0.21</v>
      </c>
      <c r="P4044" s="12">
        <f>E4044/L4044</f>
        <v>7</v>
      </c>
      <c r="Q4044" t="str">
        <f>LEFT(N4044,SEARCH("/",N4044,1)-1)</f>
        <v>theater</v>
      </c>
      <c r="R4044" t="str">
        <f>RIGHT(N4044,LEN(N4044)-SEARCH("/",N4044,1))</f>
        <v>plays</v>
      </c>
      <c r="S4044" s="15">
        <f t="shared" si="126"/>
        <v>41995.084074074075</v>
      </c>
      <c r="T4044" s="15">
        <f t="shared" si="127"/>
        <v>42024.802777777775</v>
      </c>
    </row>
    <row r="4045" spans="1:20" ht="45" x14ac:dyDescent="0.25">
      <c r="A4045">
        <v>4043</v>
      </c>
      <c r="B4045" s="3" t="s">
        <v>8166</v>
      </c>
      <c r="C4045" s="3" t="s">
        <v>8167</v>
      </c>
      <c r="D4045" s="12">
        <v>300</v>
      </c>
      <c r="E4045" s="12">
        <v>0</v>
      </c>
      <c r="F4045" t="s">
        <v>357</v>
      </c>
      <c r="G4045" t="s">
        <v>159</v>
      </c>
      <c r="H4045" t="s">
        <v>160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1086</v>
      </c>
      <c r="O4045" s="8">
        <f>E4045/D4045*100</f>
        <v>0</v>
      </c>
      <c r="P4045" s="12" t="e">
        <f>E4045/L4045</f>
        <v>#DIV/0!</v>
      </c>
      <c r="Q4045" t="str">
        <f>LEFT(N4045,SEARCH("/",N4045,1)-1)</f>
        <v>theater</v>
      </c>
      <c r="R4045" t="str">
        <f>RIGHT(N4045,LEN(N4045)-SEARCH("/",N4045,1))</f>
        <v>plays</v>
      </c>
      <c r="S4045" s="15">
        <f t="shared" si="126"/>
        <v>41948.957465277781</v>
      </c>
      <c r="T4045" s="15">
        <f t="shared" si="127"/>
        <v>41963.957465277781</v>
      </c>
    </row>
    <row r="4046" spans="1:20" ht="60" x14ac:dyDescent="0.25">
      <c r="A4046">
        <v>4044</v>
      </c>
      <c r="B4046" s="3" t="s">
        <v>8168</v>
      </c>
      <c r="C4046" s="3" t="s">
        <v>8169</v>
      </c>
      <c r="D4046" s="12">
        <v>600</v>
      </c>
      <c r="E4046" s="12">
        <v>225</v>
      </c>
      <c r="F4046" t="s">
        <v>357</v>
      </c>
      <c r="G4046" t="s">
        <v>17</v>
      </c>
      <c r="H4046" t="s">
        <v>18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1086</v>
      </c>
      <c r="O4046" s="8">
        <f>E4046/D4046*100</f>
        <v>37.5</v>
      </c>
      <c r="P4046" s="12">
        <f>E4046/L4046</f>
        <v>56.25</v>
      </c>
      <c r="Q4046" t="str">
        <f>LEFT(N4046,SEARCH("/",N4046,1)-1)</f>
        <v>theater</v>
      </c>
      <c r="R4046" t="str">
        <f>RIGHT(N4046,LEN(N4046)-SEARCH("/",N4046,1))</f>
        <v>plays</v>
      </c>
      <c r="S4046" s="15">
        <f t="shared" si="126"/>
        <v>42074.219699074078</v>
      </c>
      <c r="T4046" s="15">
        <f t="shared" si="127"/>
        <v>42104.208333333328</v>
      </c>
    </row>
    <row r="4047" spans="1:20" ht="60" x14ac:dyDescent="0.25">
      <c r="A4047">
        <v>4045</v>
      </c>
      <c r="B4047" s="3" t="s">
        <v>8170</v>
      </c>
      <c r="C4047" s="3" t="s">
        <v>8171</v>
      </c>
      <c r="D4047" s="12">
        <v>5000</v>
      </c>
      <c r="E4047" s="12">
        <v>1</v>
      </c>
      <c r="F4047" t="s">
        <v>357</v>
      </c>
      <c r="G4047" t="s">
        <v>50</v>
      </c>
      <c r="H4047" t="s">
        <v>51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1086</v>
      </c>
      <c r="O4047" s="8">
        <f>E4047/D4047*100</f>
        <v>0.02</v>
      </c>
      <c r="P4047" s="12">
        <f>E4047/L4047</f>
        <v>1</v>
      </c>
      <c r="Q4047" t="str">
        <f>LEFT(N4047,SEARCH("/",N4047,1)-1)</f>
        <v>theater</v>
      </c>
      <c r="R4047" t="str">
        <f>RIGHT(N4047,LEN(N4047)-SEARCH("/",N4047,1))</f>
        <v>plays</v>
      </c>
      <c r="S4047" s="15">
        <f t="shared" si="126"/>
        <v>41842.201261574075</v>
      </c>
      <c r="T4047" s="15">
        <f t="shared" si="127"/>
        <v>41872.201261574075</v>
      </c>
    </row>
    <row r="4048" spans="1:20" ht="60" x14ac:dyDescent="0.25">
      <c r="A4048">
        <v>4046</v>
      </c>
      <c r="B4048" s="3" t="s">
        <v>8172</v>
      </c>
      <c r="C4048" s="3" t="s">
        <v>8173</v>
      </c>
      <c r="D4048" s="12">
        <v>5600</v>
      </c>
      <c r="E4048" s="12">
        <v>460</v>
      </c>
      <c r="F4048" t="s">
        <v>357</v>
      </c>
      <c r="G4048" t="s">
        <v>17</v>
      </c>
      <c r="H4048" t="s">
        <v>18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1086</v>
      </c>
      <c r="O4048" s="8">
        <f>E4048/D4048*100</f>
        <v>8.2142857142857135</v>
      </c>
      <c r="P4048" s="12">
        <f>E4048/L4048</f>
        <v>38.333333333333336</v>
      </c>
      <c r="Q4048" t="str">
        <f>LEFT(N4048,SEARCH("/",N4048,1)-1)</f>
        <v>theater</v>
      </c>
      <c r="R4048" t="str">
        <f>RIGHT(N4048,LEN(N4048)-SEARCH("/",N4048,1))</f>
        <v>plays</v>
      </c>
      <c r="S4048" s="15">
        <f t="shared" si="126"/>
        <v>41904.650578703702</v>
      </c>
      <c r="T4048" s="15">
        <f t="shared" si="127"/>
        <v>41934.650578703702</v>
      </c>
    </row>
    <row r="4049" spans="1:20" ht="45" x14ac:dyDescent="0.25">
      <c r="A4049">
        <v>4047</v>
      </c>
      <c r="B4049" s="3" t="s">
        <v>8174</v>
      </c>
      <c r="C4049" s="3" t="s">
        <v>8175</v>
      </c>
      <c r="D4049" s="12">
        <v>5000</v>
      </c>
      <c r="E4049" s="12">
        <v>110</v>
      </c>
      <c r="F4049" t="s">
        <v>357</v>
      </c>
      <c r="G4049" t="s">
        <v>17</v>
      </c>
      <c r="H4049" t="s">
        <v>18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1086</v>
      </c>
      <c r="O4049" s="8">
        <f>E4049/D4049*100</f>
        <v>2.1999999999999997</v>
      </c>
      <c r="P4049" s="12">
        <f>E4049/L4049</f>
        <v>27.5</v>
      </c>
      <c r="Q4049" t="str">
        <f>LEFT(N4049,SEARCH("/",N4049,1)-1)</f>
        <v>theater</v>
      </c>
      <c r="R4049" t="str">
        <f>RIGHT(N4049,LEN(N4049)-SEARCH("/",N4049,1))</f>
        <v>plays</v>
      </c>
      <c r="S4049" s="15">
        <f t="shared" si="126"/>
        <v>41991.022488425922</v>
      </c>
      <c r="T4049" s="15">
        <f t="shared" si="127"/>
        <v>42015.041666666672</v>
      </c>
    </row>
    <row r="4050" spans="1:20" ht="60" x14ac:dyDescent="0.25">
      <c r="A4050">
        <v>4048</v>
      </c>
      <c r="B4050" s="3" t="s">
        <v>8176</v>
      </c>
      <c r="C4050" s="3" t="s">
        <v>8177</v>
      </c>
      <c r="D4050" s="12">
        <v>17000</v>
      </c>
      <c r="E4050" s="12">
        <v>3001</v>
      </c>
      <c r="F4050" t="s">
        <v>357</v>
      </c>
      <c r="G4050" t="s">
        <v>24</v>
      </c>
      <c r="H4050" t="s">
        <v>25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1086</v>
      </c>
      <c r="O4050" s="8">
        <f>E4050/D4050*100</f>
        <v>17.652941176470588</v>
      </c>
      <c r="P4050" s="12">
        <f>E4050/L4050</f>
        <v>32.978021978021978</v>
      </c>
      <c r="Q4050" t="str">
        <f>LEFT(N4050,SEARCH("/",N4050,1)-1)</f>
        <v>theater</v>
      </c>
      <c r="R4050" t="str">
        <f>RIGHT(N4050,LEN(N4050)-SEARCH("/",N4050,1))</f>
        <v>plays</v>
      </c>
      <c r="S4050" s="15">
        <f t="shared" si="126"/>
        <v>42436.509108796294</v>
      </c>
      <c r="T4050" s="15">
        <f t="shared" si="127"/>
        <v>42471.467442129629</v>
      </c>
    </row>
    <row r="4051" spans="1:20" ht="60" x14ac:dyDescent="0.25">
      <c r="A4051">
        <v>4049</v>
      </c>
      <c r="B4051" s="3" t="s">
        <v>8178</v>
      </c>
      <c r="C4051" s="3" t="s">
        <v>8179</v>
      </c>
      <c r="D4051" s="12">
        <v>20000</v>
      </c>
      <c r="E4051" s="12">
        <v>16</v>
      </c>
      <c r="F4051" t="s">
        <v>357</v>
      </c>
      <c r="G4051" t="s">
        <v>17</v>
      </c>
      <c r="H4051" t="s">
        <v>18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1086</v>
      </c>
      <c r="O4051" s="8">
        <f>E4051/D4051*100</f>
        <v>0.08</v>
      </c>
      <c r="P4051" s="12">
        <f>E4051/L4051</f>
        <v>16</v>
      </c>
      <c r="Q4051" t="str">
        <f>LEFT(N4051,SEARCH("/",N4051,1)-1)</f>
        <v>theater</v>
      </c>
      <c r="R4051" t="str">
        <f>RIGHT(N4051,LEN(N4051)-SEARCH("/",N4051,1))</f>
        <v>plays</v>
      </c>
      <c r="S4051" s="15">
        <f t="shared" si="126"/>
        <v>42169.958506944444</v>
      </c>
      <c r="T4051" s="15">
        <f t="shared" si="127"/>
        <v>42199.958506944444</v>
      </c>
    </row>
    <row r="4052" spans="1:20" ht="60" x14ac:dyDescent="0.25">
      <c r="A4052">
        <v>4050</v>
      </c>
      <c r="B4052" s="3" t="s">
        <v>8180</v>
      </c>
      <c r="C4052" s="3" t="s">
        <v>8181</v>
      </c>
      <c r="D4052" s="12">
        <v>1500</v>
      </c>
      <c r="E4052" s="12">
        <v>1</v>
      </c>
      <c r="F4052" t="s">
        <v>357</v>
      </c>
      <c r="G4052" t="s">
        <v>17</v>
      </c>
      <c r="H4052" t="s">
        <v>18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1086</v>
      </c>
      <c r="O4052" s="8">
        <f>E4052/D4052*100</f>
        <v>6.6666666666666666E-2</v>
      </c>
      <c r="P4052" s="12">
        <f>E4052/L4052</f>
        <v>1</v>
      </c>
      <c r="Q4052" t="str">
        <f>LEFT(N4052,SEARCH("/",N4052,1)-1)</f>
        <v>theater</v>
      </c>
      <c r="R4052" t="str">
        <f>RIGHT(N4052,LEN(N4052)-SEARCH("/",N4052,1))</f>
        <v>plays</v>
      </c>
      <c r="S4052" s="15">
        <f t="shared" si="126"/>
        <v>41905.636469907404</v>
      </c>
      <c r="T4052" s="15">
        <f t="shared" si="127"/>
        <v>41935.636469907404</v>
      </c>
    </row>
    <row r="4053" spans="1:20" ht="45" x14ac:dyDescent="0.25">
      <c r="A4053">
        <v>4051</v>
      </c>
      <c r="B4053" s="3" t="s">
        <v>8182</v>
      </c>
      <c r="C4053" s="3" t="s">
        <v>8183</v>
      </c>
      <c r="D4053" s="12">
        <v>500</v>
      </c>
      <c r="E4053" s="12">
        <v>0</v>
      </c>
      <c r="F4053" t="s">
        <v>357</v>
      </c>
      <c r="G4053" t="s">
        <v>17</v>
      </c>
      <c r="H4053" t="s">
        <v>18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1086</v>
      </c>
      <c r="O4053" s="8">
        <f>E4053/D4053*100</f>
        <v>0</v>
      </c>
      <c r="P4053" s="12" t="e">
        <f>E4053/L4053</f>
        <v>#DIV/0!</v>
      </c>
      <c r="Q4053" t="str">
        <f>LEFT(N4053,SEARCH("/",N4053,1)-1)</f>
        <v>theater</v>
      </c>
      <c r="R4053" t="str">
        <f>RIGHT(N4053,LEN(N4053)-SEARCH("/",N4053,1))</f>
        <v>plays</v>
      </c>
      <c r="S4053" s="15">
        <f t="shared" si="126"/>
        <v>41761.810150462967</v>
      </c>
      <c r="T4053" s="15">
        <f t="shared" si="127"/>
        <v>41768.286805555559</v>
      </c>
    </row>
    <row r="4054" spans="1:20" ht="60" x14ac:dyDescent="0.25">
      <c r="A4054">
        <v>4052</v>
      </c>
      <c r="B4054" s="3" t="s">
        <v>8184</v>
      </c>
      <c r="C4054" s="3" t="s">
        <v>8185</v>
      </c>
      <c r="D4054" s="12">
        <v>3000</v>
      </c>
      <c r="E4054" s="12">
        <v>1126</v>
      </c>
      <c r="F4054" t="s">
        <v>357</v>
      </c>
      <c r="G4054" t="s">
        <v>17</v>
      </c>
      <c r="H4054" t="s">
        <v>18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1086</v>
      </c>
      <c r="O4054" s="8">
        <f>E4054/D4054*100</f>
        <v>37.533333333333339</v>
      </c>
      <c r="P4054" s="12">
        <f>E4054/L4054</f>
        <v>86.615384615384613</v>
      </c>
      <c r="Q4054" t="str">
        <f>LEFT(N4054,SEARCH("/",N4054,1)-1)</f>
        <v>theater</v>
      </c>
      <c r="R4054" t="str">
        <f>RIGHT(N4054,LEN(N4054)-SEARCH("/",N4054,1))</f>
        <v>plays</v>
      </c>
      <c r="S4054" s="15">
        <f t="shared" si="126"/>
        <v>41865.878657407404</v>
      </c>
      <c r="T4054" s="15">
        <f t="shared" si="127"/>
        <v>41925.878657407404</v>
      </c>
    </row>
    <row r="4055" spans="1:20" ht="60" x14ac:dyDescent="0.25">
      <c r="A4055">
        <v>4053</v>
      </c>
      <c r="B4055" s="3" t="s">
        <v>8186</v>
      </c>
      <c r="C4055" s="3" t="s">
        <v>8187</v>
      </c>
      <c r="D4055" s="12">
        <v>500</v>
      </c>
      <c r="E4055" s="12">
        <v>110</v>
      </c>
      <c r="F4055" t="s">
        <v>357</v>
      </c>
      <c r="G4055" t="s">
        <v>24</v>
      </c>
      <c r="H4055" t="s">
        <v>25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1086</v>
      </c>
      <c r="O4055" s="8">
        <f>E4055/D4055*100</f>
        <v>22</v>
      </c>
      <c r="P4055" s="12">
        <f>E4055/L4055</f>
        <v>55</v>
      </c>
      <c r="Q4055" t="str">
        <f>LEFT(N4055,SEARCH("/",N4055,1)-1)</f>
        <v>theater</v>
      </c>
      <c r="R4055" t="str">
        <f>RIGHT(N4055,LEN(N4055)-SEARCH("/",N4055,1))</f>
        <v>plays</v>
      </c>
      <c r="S4055" s="15">
        <f t="shared" si="126"/>
        <v>41928.690138888887</v>
      </c>
      <c r="T4055" s="15">
        <f t="shared" si="127"/>
        <v>41958.833333333328</v>
      </c>
    </row>
    <row r="4056" spans="1:20" ht="45" x14ac:dyDescent="0.25">
      <c r="A4056">
        <v>4054</v>
      </c>
      <c r="B4056" s="3" t="s">
        <v>8188</v>
      </c>
      <c r="C4056" s="3" t="s">
        <v>8189</v>
      </c>
      <c r="D4056" s="12">
        <v>8880</v>
      </c>
      <c r="E4056" s="12">
        <v>0</v>
      </c>
      <c r="F4056" t="s">
        <v>357</v>
      </c>
      <c r="G4056" t="s">
        <v>17</v>
      </c>
      <c r="H4056" t="s">
        <v>18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1086</v>
      </c>
      <c r="O4056" s="8">
        <f>E4056/D4056*100</f>
        <v>0</v>
      </c>
      <c r="P4056" s="12" t="e">
        <f>E4056/L4056</f>
        <v>#DIV/0!</v>
      </c>
      <c r="Q4056" t="str">
        <f>LEFT(N4056,SEARCH("/",N4056,1)-1)</f>
        <v>theater</v>
      </c>
      <c r="R4056" t="str">
        <f>RIGHT(N4056,LEN(N4056)-SEARCH("/",N4056,1))</f>
        <v>plays</v>
      </c>
      <c r="S4056" s="15">
        <f t="shared" si="126"/>
        <v>42613.841261574074</v>
      </c>
      <c r="T4056" s="15">
        <f t="shared" si="127"/>
        <v>42644.166666666672</v>
      </c>
    </row>
    <row r="4057" spans="1:20" ht="60" x14ac:dyDescent="0.25">
      <c r="A4057">
        <v>4055</v>
      </c>
      <c r="B4057" s="3" t="s">
        <v>8190</v>
      </c>
      <c r="C4057" s="3" t="s">
        <v>8191</v>
      </c>
      <c r="D4057" s="12">
        <v>5000</v>
      </c>
      <c r="E4057" s="12">
        <v>881</v>
      </c>
      <c r="F4057" t="s">
        <v>357</v>
      </c>
      <c r="G4057" t="s">
        <v>24</v>
      </c>
      <c r="H4057" t="s">
        <v>25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1086</v>
      </c>
      <c r="O4057" s="8">
        <f>E4057/D4057*100</f>
        <v>17.62</v>
      </c>
      <c r="P4057" s="12">
        <f>E4057/L4057</f>
        <v>41.952380952380949</v>
      </c>
      <c r="Q4057" t="str">
        <f>LEFT(N4057,SEARCH("/",N4057,1)-1)</f>
        <v>theater</v>
      </c>
      <c r="R4057" t="str">
        <f>RIGHT(N4057,LEN(N4057)-SEARCH("/",N4057,1))</f>
        <v>plays</v>
      </c>
      <c r="S4057" s="15">
        <f t="shared" si="126"/>
        <v>41779.648506944446</v>
      </c>
      <c r="T4057" s="15">
        <f t="shared" si="127"/>
        <v>41809.648506944446</v>
      </c>
    </row>
    <row r="4058" spans="1:20" ht="60" x14ac:dyDescent="0.25">
      <c r="A4058">
        <v>4056</v>
      </c>
      <c r="B4058" s="3" t="s">
        <v>8192</v>
      </c>
      <c r="C4058" s="3" t="s">
        <v>8193</v>
      </c>
      <c r="D4058" s="12">
        <v>1500</v>
      </c>
      <c r="E4058" s="12">
        <v>795</v>
      </c>
      <c r="F4058" t="s">
        <v>357</v>
      </c>
      <c r="G4058" t="s">
        <v>17</v>
      </c>
      <c r="H4058" t="s">
        <v>18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1086</v>
      </c>
      <c r="O4058" s="8">
        <f>E4058/D4058*100</f>
        <v>53</v>
      </c>
      <c r="P4058" s="12">
        <f>E4058/L4058</f>
        <v>88.333333333333329</v>
      </c>
      <c r="Q4058" t="str">
        <f>LEFT(N4058,SEARCH("/",N4058,1)-1)</f>
        <v>theater</v>
      </c>
      <c r="R4058" t="str">
        <f>RIGHT(N4058,LEN(N4058)-SEARCH("/",N4058,1))</f>
        <v>plays</v>
      </c>
      <c r="S4058" s="15">
        <f t="shared" si="126"/>
        <v>42534.933321759265</v>
      </c>
      <c r="T4058" s="15">
        <f t="shared" si="127"/>
        <v>42554.832638888889</v>
      </c>
    </row>
    <row r="4059" spans="1:20" ht="60" x14ac:dyDescent="0.25">
      <c r="A4059">
        <v>4057</v>
      </c>
      <c r="B4059" s="3" t="s">
        <v>8194</v>
      </c>
      <c r="C4059" s="3" t="s">
        <v>8195</v>
      </c>
      <c r="D4059" s="12">
        <v>3500</v>
      </c>
      <c r="E4059" s="12">
        <v>775</v>
      </c>
      <c r="F4059" t="s">
        <v>357</v>
      </c>
      <c r="G4059" t="s">
        <v>24</v>
      </c>
      <c r="H4059" t="s">
        <v>25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1086</v>
      </c>
      <c r="O4059" s="8">
        <f>E4059/D4059*100</f>
        <v>22.142857142857142</v>
      </c>
      <c r="P4059" s="12">
        <f>E4059/L4059</f>
        <v>129.16666666666666</v>
      </c>
      <c r="Q4059" t="str">
        <f>LEFT(N4059,SEARCH("/",N4059,1)-1)</f>
        <v>theater</v>
      </c>
      <c r="R4059" t="str">
        <f>RIGHT(N4059,LEN(N4059)-SEARCH("/",N4059,1))</f>
        <v>plays</v>
      </c>
      <c r="S4059" s="15">
        <f t="shared" si="126"/>
        <v>42310.968518518523</v>
      </c>
      <c r="T4059" s="15">
        <f t="shared" si="127"/>
        <v>42333.958333333328</v>
      </c>
    </row>
    <row r="4060" spans="1:20" ht="45" x14ac:dyDescent="0.25">
      <c r="A4060">
        <v>4058</v>
      </c>
      <c r="B4060" s="3" t="s">
        <v>8196</v>
      </c>
      <c r="C4060" s="3" t="s">
        <v>8197</v>
      </c>
      <c r="D4060" s="12">
        <v>3750</v>
      </c>
      <c r="E4060" s="12">
        <v>95</v>
      </c>
      <c r="F4060" t="s">
        <v>357</v>
      </c>
      <c r="G4060" t="s">
        <v>17</v>
      </c>
      <c r="H4060" t="s">
        <v>18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1086</v>
      </c>
      <c r="O4060" s="8">
        <f>E4060/D4060*100</f>
        <v>2.5333333333333332</v>
      </c>
      <c r="P4060" s="12">
        <f>E4060/L4060</f>
        <v>23.75</v>
      </c>
      <c r="Q4060" t="str">
        <f>LEFT(N4060,SEARCH("/",N4060,1)-1)</f>
        <v>theater</v>
      </c>
      <c r="R4060" t="str">
        <f>RIGHT(N4060,LEN(N4060)-SEARCH("/",N4060,1))</f>
        <v>plays</v>
      </c>
      <c r="S4060" s="15">
        <f t="shared" si="126"/>
        <v>42446.060694444444</v>
      </c>
      <c r="T4060" s="15">
        <f t="shared" si="127"/>
        <v>42461.165972222225</v>
      </c>
    </row>
    <row r="4061" spans="1:20" ht="45" x14ac:dyDescent="0.25">
      <c r="A4061">
        <v>4059</v>
      </c>
      <c r="B4061" s="3" t="s">
        <v>8198</v>
      </c>
      <c r="C4061" s="3" t="s">
        <v>8199</v>
      </c>
      <c r="D4061" s="12">
        <v>10000</v>
      </c>
      <c r="E4061" s="12">
        <v>250</v>
      </c>
      <c r="F4061" t="s">
        <v>357</v>
      </c>
      <c r="G4061" t="s">
        <v>159</v>
      </c>
      <c r="H4061" t="s">
        <v>160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1086</v>
      </c>
      <c r="O4061" s="8">
        <f>E4061/D4061*100</f>
        <v>2.5</v>
      </c>
      <c r="P4061" s="12">
        <f>E4061/L4061</f>
        <v>35.714285714285715</v>
      </c>
      <c r="Q4061" t="str">
        <f>LEFT(N4061,SEARCH("/",N4061,1)-1)</f>
        <v>theater</v>
      </c>
      <c r="R4061" t="str">
        <f>RIGHT(N4061,LEN(N4061)-SEARCH("/",N4061,1))</f>
        <v>plays</v>
      </c>
      <c r="S4061" s="15">
        <f t="shared" si="126"/>
        <v>41866.640648148146</v>
      </c>
      <c r="T4061" s="15">
        <f t="shared" si="127"/>
        <v>41898.125</v>
      </c>
    </row>
    <row r="4062" spans="1:20" ht="60" x14ac:dyDescent="0.25">
      <c r="A4062">
        <v>4060</v>
      </c>
      <c r="B4062" s="3" t="s">
        <v>8200</v>
      </c>
      <c r="C4062" s="3" t="s">
        <v>8201</v>
      </c>
      <c r="D4062" s="12">
        <v>10000</v>
      </c>
      <c r="E4062" s="12">
        <v>285</v>
      </c>
      <c r="F4062" t="s">
        <v>357</v>
      </c>
      <c r="G4062" t="s">
        <v>159</v>
      </c>
      <c r="H4062" t="s">
        <v>160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1086</v>
      </c>
      <c r="O4062" s="8">
        <f>E4062/D4062*100</f>
        <v>2.85</v>
      </c>
      <c r="P4062" s="12">
        <f>E4062/L4062</f>
        <v>57</v>
      </c>
      <c r="Q4062" t="str">
        <f>LEFT(N4062,SEARCH("/",N4062,1)-1)</f>
        <v>theater</v>
      </c>
      <c r="R4062" t="str">
        <f>RIGHT(N4062,LEN(N4062)-SEARCH("/",N4062,1))</f>
        <v>plays</v>
      </c>
      <c r="S4062" s="15">
        <f t="shared" si="126"/>
        <v>41779.695092592592</v>
      </c>
      <c r="T4062" s="15">
        <f t="shared" si="127"/>
        <v>41813.666666666664</v>
      </c>
    </row>
    <row r="4063" spans="1:20" ht="45" x14ac:dyDescent="0.25">
      <c r="A4063">
        <v>4061</v>
      </c>
      <c r="B4063" s="3" t="s">
        <v>8202</v>
      </c>
      <c r="C4063" s="3" t="s">
        <v>8203</v>
      </c>
      <c r="D4063" s="12">
        <v>525</v>
      </c>
      <c r="E4063" s="12">
        <v>0</v>
      </c>
      <c r="F4063" t="s">
        <v>357</v>
      </c>
      <c r="G4063" t="s">
        <v>17</v>
      </c>
      <c r="H4063" t="s">
        <v>18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1086</v>
      </c>
      <c r="O4063" s="8">
        <f>E4063/D4063*100</f>
        <v>0</v>
      </c>
      <c r="P4063" s="12" t="e">
        <f>E4063/L4063</f>
        <v>#DIV/0!</v>
      </c>
      <c r="Q4063" t="str">
        <f>LEFT(N4063,SEARCH("/",N4063,1)-1)</f>
        <v>theater</v>
      </c>
      <c r="R4063" t="str">
        <f>RIGHT(N4063,LEN(N4063)-SEARCH("/",N4063,1))</f>
        <v>plays</v>
      </c>
      <c r="S4063" s="15">
        <f t="shared" si="126"/>
        <v>42421.141469907408</v>
      </c>
      <c r="T4063" s="15">
        <f t="shared" si="127"/>
        <v>42481.099803240737</v>
      </c>
    </row>
    <row r="4064" spans="1:20" ht="60" x14ac:dyDescent="0.25">
      <c r="A4064">
        <v>4062</v>
      </c>
      <c r="B4064" s="3" t="s">
        <v>8204</v>
      </c>
      <c r="C4064" s="3" t="s">
        <v>8205</v>
      </c>
      <c r="D4064" s="12">
        <v>20000</v>
      </c>
      <c r="E4064" s="12">
        <v>490</v>
      </c>
      <c r="F4064" t="s">
        <v>357</v>
      </c>
      <c r="G4064" t="s">
        <v>17</v>
      </c>
      <c r="H4064" t="s">
        <v>18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1086</v>
      </c>
      <c r="O4064" s="8">
        <f>E4064/D4064*100</f>
        <v>2.4500000000000002</v>
      </c>
      <c r="P4064" s="12">
        <f>E4064/L4064</f>
        <v>163.33333333333334</v>
      </c>
      <c r="Q4064" t="str">
        <f>LEFT(N4064,SEARCH("/",N4064,1)-1)</f>
        <v>theater</v>
      </c>
      <c r="R4064" t="str">
        <f>RIGHT(N4064,LEN(N4064)-SEARCH("/",N4064,1))</f>
        <v>plays</v>
      </c>
      <c r="S4064" s="15">
        <f t="shared" si="126"/>
        <v>42523.739212962959</v>
      </c>
      <c r="T4064" s="15">
        <f t="shared" si="127"/>
        <v>42553.739212962959</v>
      </c>
    </row>
    <row r="4065" spans="1:20" ht="60" x14ac:dyDescent="0.25">
      <c r="A4065">
        <v>4063</v>
      </c>
      <c r="B4065" s="3" t="s">
        <v>8206</v>
      </c>
      <c r="C4065" s="3" t="s">
        <v>8207</v>
      </c>
      <c r="D4065" s="12">
        <v>9500</v>
      </c>
      <c r="E4065" s="12">
        <v>135</v>
      </c>
      <c r="F4065" t="s">
        <v>357</v>
      </c>
      <c r="G4065" t="s">
        <v>24</v>
      </c>
      <c r="H4065" t="s">
        <v>25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1086</v>
      </c>
      <c r="O4065" s="8">
        <f>E4065/D4065*100</f>
        <v>1.4210526315789473</v>
      </c>
      <c r="P4065" s="12">
        <f>E4065/L4065</f>
        <v>15</v>
      </c>
      <c r="Q4065" t="str">
        <f>LEFT(N4065,SEARCH("/",N4065,1)-1)</f>
        <v>theater</v>
      </c>
      <c r="R4065" t="str">
        <f>RIGHT(N4065,LEN(N4065)-SEARCH("/",N4065,1))</f>
        <v>plays</v>
      </c>
      <c r="S4065" s="15">
        <f t="shared" si="126"/>
        <v>41787.681527777779</v>
      </c>
      <c r="T4065" s="15">
        <f t="shared" si="127"/>
        <v>41817.681527777779</v>
      </c>
    </row>
    <row r="4066" spans="1:20" ht="60" x14ac:dyDescent="0.25">
      <c r="A4066">
        <v>4064</v>
      </c>
      <c r="B4066" s="3" t="s">
        <v>8208</v>
      </c>
      <c r="C4066" s="3" t="s">
        <v>8209</v>
      </c>
      <c r="D4066" s="12">
        <v>2000</v>
      </c>
      <c r="E4066" s="12">
        <v>385</v>
      </c>
      <c r="F4066" t="s">
        <v>357</v>
      </c>
      <c r="G4066" t="s">
        <v>50</v>
      </c>
      <c r="H4066" t="s">
        <v>51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1086</v>
      </c>
      <c r="O4066" s="8">
        <f>E4066/D4066*100</f>
        <v>19.25</v>
      </c>
      <c r="P4066" s="12">
        <f>E4066/L4066</f>
        <v>64.166666666666671</v>
      </c>
      <c r="Q4066" t="str">
        <f>LEFT(N4066,SEARCH("/",N4066,1)-1)</f>
        <v>theater</v>
      </c>
      <c r="R4066" t="str">
        <f>RIGHT(N4066,LEN(N4066)-SEARCH("/",N4066,1))</f>
        <v>plays</v>
      </c>
      <c r="S4066" s="15">
        <f t="shared" si="126"/>
        <v>42093.588263888887</v>
      </c>
      <c r="T4066" s="15">
        <f t="shared" si="127"/>
        <v>42123.588263888887</v>
      </c>
    </row>
    <row r="4067" spans="1:20" ht="45" x14ac:dyDescent="0.25">
      <c r="A4067">
        <v>4065</v>
      </c>
      <c r="B4067" s="3" t="s">
        <v>8210</v>
      </c>
      <c r="C4067" s="3" t="s">
        <v>8211</v>
      </c>
      <c r="D4067" s="12">
        <v>4000</v>
      </c>
      <c r="E4067" s="12">
        <v>27</v>
      </c>
      <c r="F4067" t="s">
        <v>357</v>
      </c>
      <c r="G4067" t="s">
        <v>17</v>
      </c>
      <c r="H4067" t="s">
        <v>18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1086</v>
      </c>
      <c r="O4067" s="8">
        <f>E4067/D4067*100</f>
        <v>0.67500000000000004</v>
      </c>
      <c r="P4067" s="12">
        <f>E4067/L4067</f>
        <v>6.75</v>
      </c>
      <c r="Q4067" t="str">
        <f>LEFT(N4067,SEARCH("/",N4067,1)-1)</f>
        <v>theater</v>
      </c>
      <c r="R4067" t="str">
        <f>RIGHT(N4067,LEN(N4067)-SEARCH("/",N4067,1))</f>
        <v>plays</v>
      </c>
      <c r="S4067" s="15">
        <f t="shared" si="126"/>
        <v>41833.951516203706</v>
      </c>
      <c r="T4067" s="15">
        <f t="shared" si="127"/>
        <v>41863.951516203706</v>
      </c>
    </row>
    <row r="4068" spans="1:20" ht="60" x14ac:dyDescent="0.25">
      <c r="A4068">
        <v>4066</v>
      </c>
      <c r="B4068" s="3" t="s">
        <v>8212</v>
      </c>
      <c r="C4068" s="3" t="s">
        <v>8213</v>
      </c>
      <c r="D4068" s="12">
        <v>15000</v>
      </c>
      <c r="E4068" s="12">
        <v>25</v>
      </c>
      <c r="F4068" t="s">
        <v>357</v>
      </c>
      <c r="G4068" t="s">
        <v>17</v>
      </c>
      <c r="H4068" t="s">
        <v>18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1086</v>
      </c>
      <c r="O4068" s="8">
        <f>E4068/D4068*100</f>
        <v>0.16666666666666669</v>
      </c>
      <c r="P4068" s="12">
        <f>E4068/L4068</f>
        <v>25</v>
      </c>
      <c r="Q4068" t="str">
        <f>LEFT(N4068,SEARCH("/",N4068,1)-1)</f>
        <v>theater</v>
      </c>
      <c r="R4068" t="str">
        <f>RIGHT(N4068,LEN(N4068)-SEARCH("/",N4068,1))</f>
        <v>plays</v>
      </c>
      <c r="S4068" s="15">
        <f t="shared" si="126"/>
        <v>42479.039212962962</v>
      </c>
      <c r="T4068" s="15">
        <f t="shared" si="127"/>
        <v>42509.039212962962</v>
      </c>
    </row>
    <row r="4069" spans="1:20" ht="60" x14ac:dyDescent="0.25">
      <c r="A4069">
        <v>4067</v>
      </c>
      <c r="B4069" s="3" t="s">
        <v>8214</v>
      </c>
      <c r="C4069" s="3" t="s">
        <v>7866</v>
      </c>
      <c r="D4069" s="12">
        <v>5000</v>
      </c>
      <c r="E4069" s="12">
        <v>3045</v>
      </c>
      <c r="F4069" t="s">
        <v>357</v>
      </c>
      <c r="G4069" t="s">
        <v>17</v>
      </c>
      <c r="H4069" t="s">
        <v>18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1086</v>
      </c>
      <c r="O4069" s="8">
        <f>E4069/D4069*100</f>
        <v>60.9</v>
      </c>
      <c r="P4069" s="12">
        <f>E4069/L4069</f>
        <v>179.11764705882354</v>
      </c>
      <c r="Q4069" t="str">
        <f>LEFT(N4069,SEARCH("/",N4069,1)-1)</f>
        <v>theater</v>
      </c>
      <c r="R4069" t="str">
        <f>RIGHT(N4069,LEN(N4069)-SEARCH("/",N4069,1))</f>
        <v>plays</v>
      </c>
      <c r="S4069" s="15">
        <f t="shared" si="126"/>
        <v>42235.117476851854</v>
      </c>
      <c r="T4069" s="15">
        <f t="shared" si="127"/>
        <v>42275.117476851854</v>
      </c>
    </row>
    <row r="4070" spans="1:20" ht="45" x14ac:dyDescent="0.25">
      <c r="A4070">
        <v>4068</v>
      </c>
      <c r="B4070" s="3" t="s">
        <v>8215</v>
      </c>
      <c r="C4070" s="3" t="s">
        <v>8216</v>
      </c>
      <c r="D4070" s="12">
        <v>3495</v>
      </c>
      <c r="E4070" s="12">
        <v>34.950000000000003</v>
      </c>
      <c r="F4070" t="s">
        <v>357</v>
      </c>
      <c r="G4070" t="s">
        <v>17</v>
      </c>
      <c r="H4070" t="s">
        <v>18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1086</v>
      </c>
      <c r="O4070" s="8">
        <f>E4070/D4070*100</f>
        <v>1</v>
      </c>
      <c r="P4070" s="12">
        <f>E4070/L4070</f>
        <v>34.950000000000003</v>
      </c>
      <c r="Q4070" t="str">
        <f>LEFT(N4070,SEARCH("/",N4070,1)-1)</f>
        <v>theater</v>
      </c>
      <c r="R4070" t="str">
        <f>RIGHT(N4070,LEN(N4070)-SEARCH("/",N4070,1))</f>
        <v>plays</v>
      </c>
      <c r="S4070" s="15">
        <f t="shared" si="126"/>
        <v>42718.963599537034</v>
      </c>
      <c r="T4070" s="15">
        <f t="shared" si="127"/>
        <v>42748.961805555555</v>
      </c>
    </row>
    <row r="4071" spans="1:20" ht="45" x14ac:dyDescent="0.25">
      <c r="A4071">
        <v>4069</v>
      </c>
      <c r="B4071" s="3" t="s">
        <v>8217</v>
      </c>
      <c r="C4071" s="3" t="s">
        <v>8218</v>
      </c>
      <c r="D4071" s="12">
        <v>1250</v>
      </c>
      <c r="E4071" s="12">
        <v>430</v>
      </c>
      <c r="F4071" t="s">
        <v>357</v>
      </c>
      <c r="G4071" t="s">
        <v>24</v>
      </c>
      <c r="H4071" t="s">
        <v>25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1086</v>
      </c>
      <c r="O4071" s="8">
        <f>E4071/D4071*100</f>
        <v>34.4</v>
      </c>
      <c r="P4071" s="12">
        <f>E4071/L4071</f>
        <v>33.07692307692308</v>
      </c>
      <c r="Q4071" t="str">
        <f>LEFT(N4071,SEARCH("/",N4071,1)-1)</f>
        <v>theater</v>
      </c>
      <c r="R4071" t="str">
        <f>RIGHT(N4071,LEN(N4071)-SEARCH("/",N4071,1))</f>
        <v>plays</v>
      </c>
      <c r="S4071" s="15">
        <f t="shared" si="126"/>
        <v>42022.661527777775</v>
      </c>
      <c r="T4071" s="15">
        <f t="shared" si="127"/>
        <v>42063.5</v>
      </c>
    </row>
    <row r="4072" spans="1:20" ht="45" x14ac:dyDescent="0.25">
      <c r="A4072">
        <v>4070</v>
      </c>
      <c r="B4072" s="3" t="s">
        <v>8219</v>
      </c>
      <c r="C4072" s="3" t="s">
        <v>8220</v>
      </c>
      <c r="D4072" s="12">
        <v>1000</v>
      </c>
      <c r="E4072" s="12">
        <v>165</v>
      </c>
      <c r="F4072" t="s">
        <v>357</v>
      </c>
      <c r="G4072" t="s">
        <v>17</v>
      </c>
      <c r="H4072" t="s">
        <v>18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1086</v>
      </c>
      <c r="O4072" s="8">
        <f>E4072/D4072*100</f>
        <v>16.5</v>
      </c>
      <c r="P4072" s="12">
        <f>E4072/L4072</f>
        <v>27.5</v>
      </c>
      <c r="Q4072" t="str">
        <f>LEFT(N4072,SEARCH("/",N4072,1)-1)</f>
        <v>theater</v>
      </c>
      <c r="R4072" t="str">
        <f>RIGHT(N4072,LEN(N4072)-SEARCH("/",N4072,1))</f>
        <v>plays</v>
      </c>
      <c r="S4072" s="15">
        <f t="shared" si="126"/>
        <v>42031.666898148149</v>
      </c>
      <c r="T4072" s="15">
        <f t="shared" si="127"/>
        <v>42064.125</v>
      </c>
    </row>
    <row r="4073" spans="1:20" ht="60" x14ac:dyDescent="0.25">
      <c r="A4073">
        <v>4071</v>
      </c>
      <c r="B4073" s="3" t="s">
        <v>8221</v>
      </c>
      <c r="C4073" s="3" t="s">
        <v>8222</v>
      </c>
      <c r="D4073" s="12">
        <v>20000</v>
      </c>
      <c r="E4073" s="12">
        <v>0</v>
      </c>
      <c r="F4073" t="s">
        <v>357</v>
      </c>
      <c r="G4073" t="s">
        <v>1424</v>
      </c>
      <c r="H4073" t="s">
        <v>1425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1086</v>
      </c>
      <c r="O4073" s="8">
        <f>E4073/D4073*100</f>
        <v>0</v>
      </c>
      <c r="P4073" s="12" t="e">
        <f>E4073/L4073</f>
        <v>#DIV/0!</v>
      </c>
      <c r="Q4073" t="str">
        <f>LEFT(N4073,SEARCH("/",N4073,1)-1)</f>
        <v>theater</v>
      </c>
      <c r="R4073" t="str">
        <f>RIGHT(N4073,LEN(N4073)-SEARCH("/",N4073,1))</f>
        <v>plays</v>
      </c>
      <c r="S4073" s="15">
        <f t="shared" si="126"/>
        <v>42700.804756944446</v>
      </c>
      <c r="T4073" s="15">
        <f t="shared" si="127"/>
        <v>42730.804756944446</v>
      </c>
    </row>
    <row r="4074" spans="1:20" ht="60" x14ac:dyDescent="0.25">
      <c r="A4074">
        <v>4072</v>
      </c>
      <c r="B4074" s="3" t="s">
        <v>8223</v>
      </c>
      <c r="C4074" s="3" t="s">
        <v>8224</v>
      </c>
      <c r="D4074" s="12">
        <v>1000</v>
      </c>
      <c r="E4074" s="12">
        <v>4</v>
      </c>
      <c r="F4074" t="s">
        <v>357</v>
      </c>
      <c r="G4074" t="s">
        <v>24</v>
      </c>
      <c r="H4074" t="s">
        <v>25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1086</v>
      </c>
      <c r="O4074" s="8">
        <f>E4074/D4074*100</f>
        <v>0.4</v>
      </c>
      <c r="P4074" s="12">
        <f>E4074/L4074</f>
        <v>2</v>
      </c>
      <c r="Q4074" t="str">
        <f>LEFT(N4074,SEARCH("/",N4074,1)-1)</f>
        <v>theater</v>
      </c>
      <c r="R4074" t="str">
        <f>RIGHT(N4074,LEN(N4074)-SEARCH("/",N4074,1))</f>
        <v>plays</v>
      </c>
      <c r="S4074" s="15">
        <f t="shared" si="126"/>
        <v>41812.77443287037</v>
      </c>
      <c r="T4074" s="15">
        <f t="shared" si="127"/>
        <v>41872.77443287037</v>
      </c>
    </row>
    <row r="4075" spans="1:20" ht="45" x14ac:dyDescent="0.25">
      <c r="A4075">
        <v>4073</v>
      </c>
      <c r="B4075" s="3" t="s">
        <v>8225</v>
      </c>
      <c r="C4075" s="3" t="s">
        <v>8226</v>
      </c>
      <c r="D4075" s="12">
        <v>3500</v>
      </c>
      <c r="E4075" s="12">
        <v>37</v>
      </c>
      <c r="F4075" t="s">
        <v>357</v>
      </c>
      <c r="G4075" t="s">
        <v>17</v>
      </c>
      <c r="H4075" t="s">
        <v>18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1086</v>
      </c>
      <c r="O4075" s="8">
        <f>E4075/D4075*100</f>
        <v>1.0571428571428572</v>
      </c>
      <c r="P4075" s="12">
        <f>E4075/L4075</f>
        <v>18.5</v>
      </c>
      <c r="Q4075" t="str">
        <f>LEFT(N4075,SEARCH("/",N4075,1)-1)</f>
        <v>theater</v>
      </c>
      <c r="R4075" t="str">
        <f>RIGHT(N4075,LEN(N4075)-SEARCH("/",N4075,1))</f>
        <v>plays</v>
      </c>
      <c r="S4075" s="15">
        <f t="shared" si="126"/>
        <v>42078.34520833334</v>
      </c>
      <c r="T4075" s="15">
        <f t="shared" si="127"/>
        <v>42133.166666666672</v>
      </c>
    </row>
    <row r="4076" spans="1:20" ht="60" x14ac:dyDescent="0.25">
      <c r="A4076">
        <v>4074</v>
      </c>
      <c r="B4076" s="3" t="s">
        <v>8227</v>
      </c>
      <c r="C4076" s="3" t="s">
        <v>8228</v>
      </c>
      <c r="D4076" s="12">
        <v>2750</v>
      </c>
      <c r="E4076" s="12">
        <v>735</v>
      </c>
      <c r="F4076" t="s">
        <v>357</v>
      </c>
      <c r="G4076" t="s">
        <v>24</v>
      </c>
      <c r="H4076" t="s">
        <v>25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1086</v>
      </c>
      <c r="O4076" s="8">
        <f>E4076/D4076*100</f>
        <v>26.727272727272727</v>
      </c>
      <c r="P4076" s="12">
        <f>E4076/L4076</f>
        <v>35</v>
      </c>
      <c r="Q4076" t="str">
        <f>LEFT(N4076,SEARCH("/",N4076,1)-1)</f>
        <v>theater</v>
      </c>
      <c r="R4076" t="str">
        <f>RIGHT(N4076,LEN(N4076)-SEARCH("/",N4076,1))</f>
        <v>plays</v>
      </c>
      <c r="S4076" s="15">
        <f t="shared" si="126"/>
        <v>42283.552951388891</v>
      </c>
      <c r="T4076" s="15">
        <f t="shared" si="127"/>
        <v>42313.594618055555</v>
      </c>
    </row>
    <row r="4077" spans="1:20" ht="60" x14ac:dyDescent="0.25">
      <c r="A4077">
        <v>4075</v>
      </c>
      <c r="B4077" s="3" t="s">
        <v>8229</v>
      </c>
      <c r="C4077" s="3" t="s">
        <v>8230</v>
      </c>
      <c r="D4077" s="12">
        <v>2000</v>
      </c>
      <c r="E4077" s="12">
        <v>576</v>
      </c>
      <c r="F4077" t="s">
        <v>357</v>
      </c>
      <c r="G4077" t="s">
        <v>24</v>
      </c>
      <c r="H4077" t="s">
        <v>25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1086</v>
      </c>
      <c r="O4077" s="8">
        <f>E4077/D4077*100</f>
        <v>28.799999999999997</v>
      </c>
      <c r="P4077" s="12">
        <f>E4077/L4077</f>
        <v>44.307692307692307</v>
      </c>
      <c r="Q4077" t="str">
        <f>LEFT(N4077,SEARCH("/",N4077,1)-1)</f>
        <v>theater</v>
      </c>
      <c r="R4077" t="str">
        <f>RIGHT(N4077,LEN(N4077)-SEARCH("/",N4077,1))</f>
        <v>plays</v>
      </c>
      <c r="S4077" s="15">
        <f t="shared" si="126"/>
        <v>41779.045937499999</v>
      </c>
      <c r="T4077" s="15">
        <f t="shared" si="127"/>
        <v>41820.727777777778</v>
      </c>
    </row>
    <row r="4078" spans="1:20" ht="45" x14ac:dyDescent="0.25">
      <c r="A4078">
        <v>4076</v>
      </c>
      <c r="B4078" s="3" t="s">
        <v>8231</v>
      </c>
      <c r="C4078" s="3" t="s">
        <v>8232</v>
      </c>
      <c r="D4078" s="12">
        <v>700</v>
      </c>
      <c r="E4078" s="12">
        <v>0</v>
      </c>
      <c r="F4078" t="s">
        <v>357</v>
      </c>
      <c r="G4078" t="s">
        <v>17</v>
      </c>
      <c r="H4078" t="s">
        <v>18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1086</v>
      </c>
      <c r="O4078" s="8">
        <f>E4078/D4078*100</f>
        <v>0</v>
      </c>
      <c r="P4078" s="12" t="e">
        <f>E4078/L4078</f>
        <v>#DIV/0!</v>
      </c>
      <c r="Q4078" t="str">
        <f>LEFT(N4078,SEARCH("/",N4078,1)-1)</f>
        <v>theater</v>
      </c>
      <c r="R4078" t="str">
        <f>RIGHT(N4078,LEN(N4078)-SEARCH("/",N4078,1))</f>
        <v>plays</v>
      </c>
      <c r="S4078" s="15">
        <f t="shared" si="126"/>
        <v>41905.795706018522</v>
      </c>
      <c r="T4078" s="15">
        <f t="shared" si="127"/>
        <v>41933.82708333333</v>
      </c>
    </row>
    <row r="4079" spans="1:20" ht="60" x14ac:dyDescent="0.25">
      <c r="A4079">
        <v>4077</v>
      </c>
      <c r="B4079" s="3" t="s">
        <v>8233</v>
      </c>
      <c r="C4079" s="3" t="s">
        <v>8234</v>
      </c>
      <c r="D4079" s="12">
        <v>15000</v>
      </c>
      <c r="E4079" s="12">
        <v>1335</v>
      </c>
      <c r="F4079" t="s">
        <v>357</v>
      </c>
      <c r="G4079" t="s">
        <v>17</v>
      </c>
      <c r="H4079" t="s">
        <v>18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1086</v>
      </c>
      <c r="O4079" s="8">
        <f>E4079/D4079*100</f>
        <v>8.9</v>
      </c>
      <c r="P4079" s="12">
        <f>E4079/L4079</f>
        <v>222.5</v>
      </c>
      <c r="Q4079" t="str">
        <f>LEFT(N4079,SEARCH("/",N4079,1)-1)</f>
        <v>theater</v>
      </c>
      <c r="R4079" t="str">
        <f>RIGHT(N4079,LEN(N4079)-SEARCH("/",N4079,1))</f>
        <v>plays</v>
      </c>
      <c r="S4079" s="15">
        <f t="shared" si="126"/>
        <v>42695.7105787037</v>
      </c>
      <c r="T4079" s="15">
        <f t="shared" si="127"/>
        <v>42725.7105787037</v>
      </c>
    </row>
    <row r="4080" spans="1:20" ht="60" x14ac:dyDescent="0.25">
      <c r="A4080">
        <v>4078</v>
      </c>
      <c r="B4080" s="3" t="s">
        <v>8235</v>
      </c>
      <c r="C4080" s="3" t="s">
        <v>8236</v>
      </c>
      <c r="D4080" s="12">
        <v>250</v>
      </c>
      <c r="E4080" s="12">
        <v>0</v>
      </c>
      <c r="F4080" t="s">
        <v>357</v>
      </c>
      <c r="G4080" t="s">
        <v>24</v>
      </c>
      <c r="H4080" t="s">
        <v>25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1086</v>
      </c>
      <c r="O4080" s="8">
        <f>E4080/D4080*100</f>
        <v>0</v>
      </c>
      <c r="P4080" s="12" t="e">
        <f>E4080/L4080</f>
        <v>#DIV/0!</v>
      </c>
      <c r="Q4080" t="str">
        <f>LEFT(N4080,SEARCH("/",N4080,1)-1)</f>
        <v>theater</v>
      </c>
      <c r="R4080" t="str">
        <f>RIGHT(N4080,LEN(N4080)-SEARCH("/",N4080,1))</f>
        <v>plays</v>
      </c>
      <c r="S4080" s="15">
        <f t="shared" si="126"/>
        <v>42732.787523148145</v>
      </c>
      <c r="T4080" s="15">
        <f t="shared" si="127"/>
        <v>42762.787523148145</v>
      </c>
    </row>
    <row r="4081" spans="1:20" ht="60" x14ac:dyDescent="0.25">
      <c r="A4081">
        <v>4079</v>
      </c>
      <c r="B4081" s="3" t="s">
        <v>8237</v>
      </c>
      <c r="C4081" s="3" t="s">
        <v>8238</v>
      </c>
      <c r="D4081" s="12">
        <v>3000</v>
      </c>
      <c r="E4081" s="12">
        <v>5</v>
      </c>
      <c r="F4081" t="s">
        <v>357</v>
      </c>
      <c r="G4081" t="s">
        <v>17</v>
      </c>
      <c r="H4081" t="s">
        <v>18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1086</v>
      </c>
      <c r="O4081" s="8">
        <f>E4081/D4081*100</f>
        <v>0.16666666666666669</v>
      </c>
      <c r="P4081" s="12">
        <f>E4081/L4081</f>
        <v>5</v>
      </c>
      <c r="Q4081" t="str">
        <f>LEFT(N4081,SEARCH("/",N4081,1)-1)</f>
        <v>theater</v>
      </c>
      <c r="R4081" t="str">
        <f>RIGHT(N4081,LEN(N4081)-SEARCH("/",N4081,1))</f>
        <v>plays</v>
      </c>
      <c r="S4081" s="15">
        <f t="shared" si="126"/>
        <v>42510.938900462963</v>
      </c>
      <c r="T4081" s="15">
        <f t="shared" si="127"/>
        <v>42540.938900462963</v>
      </c>
    </row>
    <row r="4082" spans="1:20" ht="60" x14ac:dyDescent="0.25">
      <c r="A4082">
        <v>4080</v>
      </c>
      <c r="B4082" s="3" t="s">
        <v>8239</v>
      </c>
      <c r="C4082" s="3" t="s">
        <v>8240</v>
      </c>
      <c r="D4082" s="12">
        <v>3000</v>
      </c>
      <c r="E4082" s="12">
        <v>0</v>
      </c>
      <c r="F4082" t="s">
        <v>357</v>
      </c>
      <c r="G4082" t="s">
        <v>17</v>
      </c>
      <c r="H4082" t="s">
        <v>18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1086</v>
      </c>
      <c r="O4082" s="8">
        <f>E4082/D4082*100</f>
        <v>0</v>
      </c>
      <c r="P4082" s="12" t="e">
        <f>E4082/L4082</f>
        <v>#DIV/0!</v>
      </c>
      <c r="Q4082" t="str">
        <f>LEFT(N4082,SEARCH("/",N4082,1)-1)</f>
        <v>theater</v>
      </c>
      <c r="R4082" t="str">
        <f>RIGHT(N4082,LEN(N4082)-SEARCH("/",N4082,1))</f>
        <v>plays</v>
      </c>
      <c r="S4082" s="15">
        <f t="shared" si="126"/>
        <v>42511.698101851856</v>
      </c>
      <c r="T4082" s="15">
        <f t="shared" si="127"/>
        <v>42535.787500000006</v>
      </c>
    </row>
    <row r="4083" spans="1:20" ht="45" x14ac:dyDescent="0.25">
      <c r="A4083">
        <v>4081</v>
      </c>
      <c r="B4083" s="3" t="s">
        <v>8241</v>
      </c>
      <c r="C4083" s="3" t="s">
        <v>8242</v>
      </c>
      <c r="D4083" s="12">
        <v>2224</v>
      </c>
      <c r="E4083" s="12">
        <v>350</v>
      </c>
      <c r="F4083" t="s">
        <v>357</v>
      </c>
      <c r="G4083" t="s">
        <v>17</v>
      </c>
      <c r="H4083" t="s">
        <v>18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1086</v>
      </c>
      <c r="O4083" s="8">
        <f>E4083/D4083*100</f>
        <v>15.737410071942445</v>
      </c>
      <c r="P4083" s="12">
        <f>E4083/L4083</f>
        <v>29.166666666666668</v>
      </c>
      <c r="Q4083" t="str">
        <f>LEFT(N4083,SEARCH("/",N4083,1)-1)</f>
        <v>theater</v>
      </c>
      <c r="R4083" t="str">
        <f>RIGHT(N4083,LEN(N4083)-SEARCH("/",N4083,1))</f>
        <v>plays</v>
      </c>
      <c r="S4083" s="15">
        <f t="shared" si="126"/>
        <v>42041.581307870365</v>
      </c>
      <c r="T4083" s="15">
        <f t="shared" si="127"/>
        <v>42071.539641203708</v>
      </c>
    </row>
    <row r="4084" spans="1:20" ht="60" x14ac:dyDescent="0.25">
      <c r="A4084">
        <v>4082</v>
      </c>
      <c r="B4084" s="3" t="s">
        <v>8243</v>
      </c>
      <c r="C4084" s="3" t="s">
        <v>8244</v>
      </c>
      <c r="D4084" s="12">
        <v>150</v>
      </c>
      <c r="E4084" s="12">
        <v>3</v>
      </c>
      <c r="F4084" t="s">
        <v>357</v>
      </c>
      <c r="G4084" t="s">
        <v>17</v>
      </c>
      <c r="H4084" t="s">
        <v>18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1086</v>
      </c>
      <c r="O4084" s="8">
        <f>E4084/D4084*100</f>
        <v>2</v>
      </c>
      <c r="P4084" s="12">
        <f>E4084/L4084</f>
        <v>1.5</v>
      </c>
      <c r="Q4084" t="str">
        <f>LEFT(N4084,SEARCH("/",N4084,1)-1)</f>
        <v>theater</v>
      </c>
      <c r="R4084" t="str">
        <f>RIGHT(N4084,LEN(N4084)-SEARCH("/",N4084,1))</f>
        <v>plays</v>
      </c>
      <c r="S4084" s="15">
        <f t="shared" si="126"/>
        <v>42307.189270833333</v>
      </c>
      <c r="T4084" s="15">
        <f t="shared" si="127"/>
        <v>42322.958333333328</v>
      </c>
    </row>
    <row r="4085" spans="1:20" ht="60" x14ac:dyDescent="0.25">
      <c r="A4085">
        <v>4083</v>
      </c>
      <c r="B4085" s="3" t="s">
        <v>8245</v>
      </c>
      <c r="C4085" s="3" t="s">
        <v>8246</v>
      </c>
      <c r="D4085" s="12">
        <v>3500</v>
      </c>
      <c r="E4085" s="12">
        <v>759</v>
      </c>
      <c r="F4085" t="s">
        <v>357</v>
      </c>
      <c r="G4085" t="s">
        <v>17</v>
      </c>
      <c r="H4085" t="s">
        <v>18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1086</v>
      </c>
      <c r="O4085" s="8">
        <f>E4085/D4085*100</f>
        <v>21.685714285714287</v>
      </c>
      <c r="P4085" s="12">
        <f>E4085/L4085</f>
        <v>126.5</v>
      </c>
      <c r="Q4085" t="str">
        <f>LEFT(N4085,SEARCH("/",N4085,1)-1)</f>
        <v>theater</v>
      </c>
      <c r="R4085" t="str">
        <f>RIGHT(N4085,LEN(N4085)-SEARCH("/",N4085,1))</f>
        <v>plays</v>
      </c>
      <c r="S4085" s="15">
        <f t="shared" si="126"/>
        <v>42353.761759259258</v>
      </c>
      <c r="T4085" s="15">
        <f t="shared" si="127"/>
        <v>42383.761759259258</v>
      </c>
    </row>
    <row r="4086" spans="1:20" ht="60" x14ac:dyDescent="0.25">
      <c r="A4086">
        <v>4084</v>
      </c>
      <c r="B4086" s="3" t="s">
        <v>8247</v>
      </c>
      <c r="C4086" s="3" t="s">
        <v>8248</v>
      </c>
      <c r="D4086" s="12">
        <v>3000</v>
      </c>
      <c r="E4086" s="12">
        <v>10</v>
      </c>
      <c r="F4086" t="s">
        <v>357</v>
      </c>
      <c r="G4086" t="s">
        <v>1224</v>
      </c>
      <c r="H4086" t="s">
        <v>55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1086</v>
      </c>
      <c r="O4086" s="8">
        <f>E4086/D4086*100</f>
        <v>0.33333333333333337</v>
      </c>
      <c r="P4086" s="12">
        <f>E4086/L4086</f>
        <v>10</v>
      </c>
      <c r="Q4086" t="str">
        <f>LEFT(N4086,SEARCH("/",N4086,1)-1)</f>
        <v>theater</v>
      </c>
      <c r="R4086" t="str">
        <f>RIGHT(N4086,LEN(N4086)-SEARCH("/",N4086,1))</f>
        <v>plays</v>
      </c>
      <c r="S4086" s="15">
        <f t="shared" si="126"/>
        <v>42622.436412037037</v>
      </c>
      <c r="T4086" s="15">
        <f t="shared" si="127"/>
        <v>42652.436412037037</v>
      </c>
    </row>
    <row r="4087" spans="1:20" ht="60" x14ac:dyDescent="0.25">
      <c r="A4087">
        <v>4085</v>
      </c>
      <c r="B4087" s="3" t="s">
        <v>8249</v>
      </c>
      <c r="C4087" s="3" t="s">
        <v>8250</v>
      </c>
      <c r="D4087" s="12">
        <v>3500</v>
      </c>
      <c r="E4087" s="12">
        <v>10</v>
      </c>
      <c r="F4087" t="s">
        <v>357</v>
      </c>
      <c r="G4087" t="s">
        <v>17</v>
      </c>
      <c r="H4087" t="s">
        <v>18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1086</v>
      </c>
      <c r="O4087" s="8">
        <f>E4087/D4087*100</f>
        <v>0.2857142857142857</v>
      </c>
      <c r="P4087" s="12">
        <f>E4087/L4087</f>
        <v>10</v>
      </c>
      <c r="Q4087" t="str">
        <f>LEFT(N4087,SEARCH("/",N4087,1)-1)</f>
        <v>theater</v>
      </c>
      <c r="R4087" t="str">
        <f>RIGHT(N4087,LEN(N4087)-SEARCH("/",N4087,1))</f>
        <v>plays</v>
      </c>
      <c r="S4087" s="15">
        <f t="shared" si="126"/>
        <v>42058.603877314818</v>
      </c>
      <c r="T4087" s="15">
        <f t="shared" si="127"/>
        <v>42087.165972222225</v>
      </c>
    </row>
    <row r="4088" spans="1:20" ht="60" x14ac:dyDescent="0.25">
      <c r="A4088">
        <v>4086</v>
      </c>
      <c r="B4088" s="3" t="s">
        <v>8251</v>
      </c>
      <c r="C4088" s="3" t="s">
        <v>8252</v>
      </c>
      <c r="D4088" s="12">
        <v>1000</v>
      </c>
      <c r="E4088" s="12">
        <v>47</v>
      </c>
      <c r="F4088" t="s">
        <v>357</v>
      </c>
      <c r="G4088" t="s">
        <v>17</v>
      </c>
      <c r="H4088" t="s">
        <v>18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1086</v>
      </c>
      <c r="O4088" s="8">
        <f>E4088/D4088*100</f>
        <v>4.7</v>
      </c>
      <c r="P4088" s="12">
        <f>E4088/L4088</f>
        <v>9.4</v>
      </c>
      <c r="Q4088" t="str">
        <f>LEFT(N4088,SEARCH("/",N4088,1)-1)</f>
        <v>theater</v>
      </c>
      <c r="R4088" t="str">
        <f>RIGHT(N4088,LEN(N4088)-SEARCH("/",N4088,1))</f>
        <v>plays</v>
      </c>
      <c r="S4088" s="15">
        <f t="shared" si="126"/>
        <v>42304.940960648149</v>
      </c>
      <c r="T4088" s="15">
        <f t="shared" si="127"/>
        <v>42329.166666666672</v>
      </c>
    </row>
    <row r="4089" spans="1:20" x14ac:dyDescent="0.25">
      <c r="A4089">
        <v>4087</v>
      </c>
      <c r="B4089" s="3" t="s">
        <v>8253</v>
      </c>
      <c r="C4089" s="3" t="s">
        <v>8254</v>
      </c>
      <c r="D4089" s="12">
        <v>9600</v>
      </c>
      <c r="E4089" s="12">
        <v>0</v>
      </c>
      <c r="F4089" t="s">
        <v>357</v>
      </c>
      <c r="G4089" t="s">
        <v>17</v>
      </c>
      <c r="H4089" t="s">
        <v>18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1086</v>
      </c>
      <c r="O4089" s="8">
        <f>E4089/D4089*100</f>
        <v>0</v>
      </c>
      <c r="P4089" s="12" t="e">
        <f>E4089/L4089</f>
        <v>#DIV/0!</v>
      </c>
      <c r="Q4089" t="str">
        <f>LEFT(N4089,SEARCH("/",N4089,1)-1)</f>
        <v>theater</v>
      </c>
      <c r="R4089" t="str">
        <f>RIGHT(N4089,LEN(N4089)-SEARCH("/",N4089,1))</f>
        <v>plays</v>
      </c>
      <c r="S4089" s="15">
        <f t="shared" si="126"/>
        <v>42538.742893518516</v>
      </c>
      <c r="T4089" s="15">
        <f t="shared" si="127"/>
        <v>42568.742893518516</v>
      </c>
    </row>
    <row r="4090" spans="1:20" ht="45" x14ac:dyDescent="0.25">
      <c r="A4090">
        <v>4088</v>
      </c>
      <c r="B4090" s="3" t="s">
        <v>8255</v>
      </c>
      <c r="C4090" s="3" t="s">
        <v>8256</v>
      </c>
      <c r="D4090" s="12">
        <v>2000</v>
      </c>
      <c r="E4090" s="12">
        <v>216</v>
      </c>
      <c r="F4090" t="s">
        <v>357</v>
      </c>
      <c r="G4090" t="s">
        <v>24</v>
      </c>
      <c r="H4090" t="s">
        <v>25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1086</v>
      </c>
      <c r="O4090" s="8">
        <f>E4090/D4090*100</f>
        <v>10.8</v>
      </c>
      <c r="P4090" s="12">
        <f>E4090/L4090</f>
        <v>72</v>
      </c>
      <c r="Q4090" t="str">
        <f>LEFT(N4090,SEARCH("/",N4090,1)-1)</f>
        <v>theater</v>
      </c>
      <c r="R4090" t="str">
        <f>RIGHT(N4090,LEN(N4090)-SEARCH("/",N4090,1))</f>
        <v>plays</v>
      </c>
      <c r="S4090" s="15">
        <f t="shared" si="126"/>
        <v>41990.612546296295</v>
      </c>
      <c r="T4090" s="15">
        <f t="shared" si="127"/>
        <v>42020.434722222228</v>
      </c>
    </row>
    <row r="4091" spans="1:20" ht="60" x14ac:dyDescent="0.25">
      <c r="A4091">
        <v>4089</v>
      </c>
      <c r="B4091" s="3" t="s">
        <v>8257</v>
      </c>
      <c r="C4091" s="3" t="s">
        <v>8258</v>
      </c>
      <c r="D4091" s="12">
        <v>5000</v>
      </c>
      <c r="E4091" s="12">
        <v>240</v>
      </c>
      <c r="F4091" t="s">
        <v>357</v>
      </c>
      <c r="G4091" t="s">
        <v>17</v>
      </c>
      <c r="H4091" t="s">
        <v>18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1086</v>
      </c>
      <c r="O4091" s="8">
        <f>E4091/D4091*100</f>
        <v>4.8</v>
      </c>
      <c r="P4091" s="12">
        <f>E4091/L4091</f>
        <v>30</v>
      </c>
      <c r="Q4091" t="str">
        <f>LEFT(N4091,SEARCH("/",N4091,1)-1)</f>
        <v>theater</v>
      </c>
      <c r="R4091" t="str">
        <f>RIGHT(N4091,LEN(N4091)-SEARCH("/",N4091,1))</f>
        <v>plays</v>
      </c>
      <c r="S4091" s="15">
        <f t="shared" si="126"/>
        <v>42122.732499999998</v>
      </c>
      <c r="T4091" s="15">
        <f t="shared" si="127"/>
        <v>42155.732638888891</v>
      </c>
    </row>
    <row r="4092" spans="1:20" ht="45" x14ac:dyDescent="0.25">
      <c r="A4092">
        <v>4090</v>
      </c>
      <c r="B4092" s="3" t="s">
        <v>8259</v>
      </c>
      <c r="C4092" s="3" t="s">
        <v>8260</v>
      </c>
      <c r="D4092" s="12">
        <v>1000</v>
      </c>
      <c r="E4092" s="12">
        <v>32</v>
      </c>
      <c r="F4092" t="s">
        <v>357</v>
      </c>
      <c r="G4092" t="s">
        <v>17</v>
      </c>
      <c r="H4092" t="s">
        <v>18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1086</v>
      </c>
      <c r="O4092" s="8">
        <f>E4092/D4092*100</f>
        <v>3.2</v>
      </c>
      <c r="P4092" s="12">
        <f>E4092/L4092</f>
        <v>10.666666666666666</v>
      </c>
      <c r="Q4092" t="str">
        <f>LEFT(N4092,SEARCH("/",N4092,1)-1)</f>
        <v>theater</v>
      </c>
      <c r="R4092" t="str">
        <f>RIGHT(N4092,LEN(N4092)-SEARCH("/",N4092,1))</f>
        <v>plays</v>
      </c>
      <c r="S4092" s="15">
        <f t="shared" si="126"/>
        <v>42209.67288194444</v>
      </c>
      <c r="T4092" s="15">
        <f t="shared" si="127"/>
        <v>42223.625</v>
      </c>
    </row>
    <row r="4093" spans="1:20" ht="60" x14ac:dyDescent="0.25">
      <c r="A4093">
        <v>4091</v>
      </c>
      <c r="B4093" s="3" t="s">
        <v>8261</v>
      </c>
      <c r="C4093" s="3" t="s">
        <v>8262</v>
      </c>
      <c r="D4093" s="12">
        <v>1600</v>
      </c>
      <c r="E4093" s="12">
        <v>204</v>
      </c>
      <c r="F4093" t="s">
        <v>357</v>
      </c>
      <c r="G4093" t="s">
        <v>17</v>
      </c>
      <c r="H4093" t="s">
        <v>18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1086</v>
      </c>
      <c r="O4093" s="8">
        <f>E4093/D4093*100</f>
        <v>12.75</v>
      </c>
      <c r="P4093" s="12">
        <f>E4093/L4093</f>
        <v>25.5</v>
      </c>
      <c r="Q4093" t="str">
        <f>LEFT(N4093,SEARCH("/",N4093,1)-1)</f>
        <v>theater</v>
      </c>
      <c r="R4093" t="str">
        <f>RIGHT(N4093,LEN(N4093)-SEARCH("/",N4093,1))</f>
        <v>plays</v>
      </c>
      <c r="S4093" s="15">
        <f t="shared" si="126"/>
        <v>41990.506377314814</v>
      </c>
      <c r="T4093" s="15">
        <f t="shared" si="127"/>
        <v>42020.506377314814</v>
      </c>
    </row>
    <row r="4094" spans="1:20" ht="45" x14ac:dyDescent="0.25">
      <c r="A4094">
        <v>4092</v>
      </c>
      <c r="B4094" s="3" t="s">
        <v>8263</v>
      </c>
      <c r="C4094" s="3" t="s">
        <v>8264</v>
      </c>
      <c r="D4094" s="12">
        <v>110000</v>
      </c>
      <c r="E4094" s="12">
        <v>20</v>
      </c>
      <c r="F4094" t="s">
        <v>357</v>
      </c>
      <c r="G4094" t="s">
        <v>17</v>
      </c>
      <c r="H4094" t="s">
        <v>18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1086</v>
      </c>
      <c r="O4094" s="8">
        <f>E4094/D4094*100</f>
        <v>1.8181818181818181E-2</v>
      </c>
      <c r="P4094" s="12">
        <f>E4094/L4094</f>
        <v>20</v>
      </c>
      <c r="Q4094" t="str">
        <f>LEFT(N4094,SEARCH("/",N4094,1)-1)</f>
        <v>theater</v>
      </c>
      <c r="R4094" t="str">
        <f>RIGHT(N4094,LEN(N4094)-SEARCH("/",N4094,1))</f>
        <v>plays</v>
      </c>
      <c r="S4094" s="15">
        <f t="shared" si="126"/>
        <v>42039.194988425923</v>
      </c>
      <c r="T4094" s="15">
        <f t="shared" si="127"/>
        <v>42099.153321759266</v>
      </c>
    </row>
    <row r="4095" spans="1:20" ht="60" x14ac:dyDescent="0.25">
      <c r="A4095">
        <v>4093</v>
      </c>
      <c r="B4095" s="3" t="s">
        <v>8265</v>
      </c>
      <c r="C4095" s="3" t="s">
        <v>8266</v>
      </c>
      <c r="D4095" s="12">
        <v>2500</v>
      </c>
      <c r="E4095" s="12">
        <v>60</v>
      </c>
      <c r="F4095" t="s">
        <v>357</v>
      </c>
      <c r="G4095" t="s">
        <v>24</v>
      </c>
      <c r="H4095" t="s">
        <v>25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1086</v>
      </c>
      <c r="O4095" s="8">
        <f>E4095/D4095*100</f>
        <v>2.4</v>
      </c>
      <c r="P4095" s="12">
        <f>E4095/L4095</f>
        <v>15</v>
      </c>
      <c r="Q4095" t="str">
        <f>LEFT(N4095,SEARCH("/",N4095,1)-1)</f>
        <v>theater</v>
      </c>
      <c r="R4095" t="str">
        <f>RIGHT(N4095,LEN(N4095)-SEARCH("/",N4095,1))</f>
        <v>plays</v>
      </c>
      <c r="S4095" s="15">
        <f t="shared" si="126"/>
        <v>42178.815891203703</v>
      </c>
      <c r="T4095" s="15">
        <f t="shared" si="127"/>
        <v>42238.815891203703</v>
      </c>
    </row>
    <row r="4096" spans="1:20" ht="45" x14ac:dyDescent="0.25">
      <c r="A4096">
        <v>4094</v>
      </c>
      <c r="B4096" s="3" t="s">
        <v>8267</v>
      </c>
      <c r="C4096" s="3" t="s">
        <v>8268</v>
      </c>
      <c r="D4096" s="12">
        <v>2000</v>
      </c>
      <c r="E4096" s="12">
        <v>730</v>
      </c>
      <c r="F4096" t="s">
        <v>357</v>
      </c>
      <c r="G4096" t="s">
        <v>17</v>
      </c>
      <c r="H4096" t="s">
        <v>18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1086</v>
      </c>
      <c r="O4096" s="8">
        <f>E4096/D4096*100</f>
        <v>36.5</v>
      </c>
      <c r="P4096" s="12">
        <f>E4096/L4096</f>
        <v>91.25</v>
      </c>
      <c r="Q4096" t="str">
        <f>LEFT(N4096,SEARCH("/",N4096,1)-1)</f>
        <v>theater</v>
      </c>
      <c r="R4096" t="str">
        <f>RIGHT(N4096,LEN(N4096)-SEARCH("/",N4096,1))</f>
        <v>plays</v>
      </c>
      <c r="S4096" s="15">
        <f t="shared" si="126"/>
        <v>41890.086805555555</v>
      </c>
      <c r="T4096" s="15">
        <f t="shared" si="127"/>
        <v>41934.207638888889</v>
      </c>
    </row>
    <row r="4097" spans="1:20" ht="45" x14ac:dyDescent="0.25">
      <c r="A4097">
        <v>4095</v>
      </c>
      <c r="B4097" s="3" t="s">
        <v>8269</v>
      </c>
      <c r="C4097" s="3" t="s">
        <v>8270</v>
      </c>
      <c r="D4097" s="12">
        <v>30000</v>
      </c>
      <c r="E4097" s="12">
        <v>800</v>
      </c>
      <c r="F4097" t="s">
        <v>357</v>
      </c>
      <c r="G4097" t="s">
        <v>1424</v>
      </c>
      <c r="H4097" t="s">
        <v>1425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1086</v>
      </c>
      <c r="O4097" s="8">
        <f>E4097/D4097*100</f>
        <v>2.666666666666667</v>
      </c>
      <c r="P4097" s="12">
        <f>E4097/L4097</f>
        <v>800</v>
      </c>
      <c r="Q4097" t="str">
        <f>LEFT(N4097,SEARCH("/",N4097,1)-1)</f>
        <v>theater</v>
      </c>
      <c r="R4097" t="str">
        <f>RIGHT(N4097,LEN(N4097)-SEARCH("/",N4097,1))</f>
        <v>plays</v>
      </c>
      <c r="S4097" s="15">
        <f t="shared" si="126"/>
        <v>42693.031828703708</v>
      </c>
      <c r="T4097" s="15">
        <f t="shared" si="127"/>
        <v>42723.031828703708</v>
      </c>
    </row>
    <row r="4098" spans="1:20" ht="45" x14ac:dyDescent="0.25">
      <c r="A4098">
        <v>4096</v>
      </c>
      <c r="B4098" s="3" t="s">
        <v>8271</v>
      </c>
      <c r="C4098" s="3" t="s">
        <v>8272</v>
      </c>
      <c r="D4098" s="12">
        <v>3500</v>
      </c>
      <c r="E4098" s="12">
        <v>400</v>
      </c>
      <c r="F4098" t="s">
        <v>357</v>
      </c>
      <c r="G4098" t="s">
        <v>24</v>
      </c>
      <c r="H4098" t="s">
        <v>25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1086</v>
      </c>
      <c r="O4098" s="8">
        <f>E4098/D4098*100</f>
        <v>11.428571428571429</v>
      </c>
      <c r="P4098" s="12">
        <f>E4098/L4098</f>
        <v>80</v>
      </c>
      <c r="Q4098" t="str">
        <f>LEFT(N4098,SEARCH("/",N4098,1)-1)</f>
        <v>theater</v>
      </c>
      <c r="R4098" t="str">
        <f>RIGHT(N4098,LEN(N4098)-SEARCH("/",N4098,1))</f>
        <v>plays</v>
      </c>
      <c r="S4098" s="15">
        <f t="shared" si="126"/>
        <v>42750.530312499999</v>
      </c>
      <c r="T4098" s="15">
        <f t="shared" si="127"/>
        <v>42794.368749999994</v>
      </c>
    </row>
    <row r="4099" spans="1:20" ht="60" x14ac:dyDescent="0.25">
      <c r="A4099">
        <v>4097</v>
      </c>
      <c r="B4099" s="3" t="s">
        <v>8273</v>
      </c>
      <c r="C4099" s="3" t="s">
        <v>8274</v>
      </c>
      <c r="D4099" s="12">
        <v>10000</v>
      </c>
      <c r="E4099" s="12">
        <v>0</v>
      </c>
      <c r="F4099" t="s">
        <v>357</v>
      </c>
      <c r="G4099" t="s">
        <v>24</v>
      </c>
      <c r="H4099" t="s">
        <v>25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1086</v>
      </c>
      <c r="O4099" s="8">
        <f>E4099/D4099*100</f>
        <v>0</v>
      </c>
      <c r="P4099" s="12" t="e">
        <f>E4099/L4099</f>
        <v>#DIV/0!</v>
      </c>
      <c r="Q4099" t="str">
        <f>LEFT(N4099,SEARCH("/",N4099,1)-1)</f>
        <v>theater</v>
      </c>
      <c r="R4099" t="str">
        <f>RIGHT(N4099,LEN(N4099)-SEARCH("/",N4099,1))</f>
        <v>plays</v>
      </c>
      <c r="S4099" s="15">
        <f t="shared" ref="S4099:S4115" si="128">(((J4099/60)/60)/24)+DATE(1970,1,1)</f>
        <v>42344.824502314819</v>
      </c>
      <c r="T4099" s="15">
        <f t="shared" ref="T4099:T4115" si="129">(((I4099/60)/60)/24)+DATE(1970,1,1)</f>
        <v>42400.996527777781</v>
      </c>
    </row>
    <row r="4100" spans="1:20" ht="45" x14ac:dyDescent="0.25">
      <c r="A4100">
        <v>4098</v>
      </c>
      <c r="B4100" s="3" t="s">
        <v>8275</v>
      </c>
      <c r="C4100" s="3" t="s">
        <v>8276</v>
      </c>
      <c r="D4100" s="12">
        <v>75000</v>
      </c>
      <c r="E4100" s="12">
        <v>0</v>
      </c>
      <c r="F4100" t="s">
        <v>357</v>
      </c>
      <c r="G4100" t="s">
        <v>17</v>
      </c>
      <c r="H4100" t="s">
        <v>18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1086</v>
      </c>
      <c r="O4100" s="8">
        <f>E4100/D4100*100</f>
        <v>0</v>
      </c>
      <c r="P4100" s="12" t="e">
        <f>E4100/L4100</f>
        <v>#DIV/0!</v>
      </c>
      <c r="Q4100" t="str">
        <f>LEFT(N4100,SEARCH("/",N4100,1)-1)</f>
        <v>theater</v>
      </c>
      <c r="R4100" t="str">
        <f>RIGHT(N4100,LEN(N4100)-SEARCH("/",N4100,1))</f>
        <v>plays</v>
      </c>
      <c r="S4100" s="15">
        <f t="shared" si="128"/>
        <v>42495.722187499996</v>
      </c>
      <c r="T4100" s="15">
        <f t="shared" si="129"/>
        <v>42525.722187499996</v>
      </c>
    </row>
    <row r="4101" spans="1:20" ht="60" x14ac:dyDescent="0.25">
      <c r="A4101">
        <v>4099</v>
      </c>
      <c r="B4101" s="3" t="s">
        <v>8277</v>
      </c>
      <c r="C4101" s="3" t="s">
        <v>8278</v>
      </c>
      <c r="D4101" s="12">
        <v>4500</v>
      </c>
      <c r="E4101" s="12">
        <v>50</v>
      </c>
      <c r="F4101" t="s">
        <v>357</v>
      </c>
      <c r="G4101" t="s">
        <v>17</v>
      </c>
      <c r="H4101" t="s">
        <v>18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1086</v>
      </c>
      <c r="O4101" s="8">
        <f>E4101/D4101*100</f>
        <v>1.1111111111111112</v>
      </c>
      <c r="P4101" s="12">
        <f>E4101/L4101</f>
        <v>50</v>
      </c>
      <c r="Q4101" t="str">
        <f>LEFT(N4101,SEARCH("/",N4101,1)-1)</f>
        <v>theater</v>
      </c>
      <c r="R4101" t="str">
        <f>RIGHT(N4101,LEN(N4101)-SEARCH("/",N4101,1))</f>
        <v>plays</v>
      </c>
      <c r="S4101" s="15">
        <f t="shared" si="128"/>
        <v>42570.850381944445</v>
      </c>
      <c r="T4101" s="15">
        <f t="shared" si="129"/>
        <v>42615.850381944445</v>
      </c>
    </row>
    <row r="4102" spans="1:20" ht="45" x14ac:dyDescent="0.25">
      <c r="A4102">
        <v>4100</v>
      </c>
      <c r="B4102" s="3" t="s">
        <v>8279</v>
      </c>
      <c r="C4102" s="3" t="s">
        <v>8280</v>
      </c>
      <c r="D4102" s="12">
        <v>270</v>
      </c>
      <c r="E4102" s="12">
        <v>0</v>
      </c>
      <c r="F4102" t="s">
        <v>357</v>
      </c>
      <c r="G4102" t="s">
        <v>17</v>
      </c>
      <c r="H4102" t="s">
        <v>18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1086</v>
      </c>
      <c r="O4102" s="8">
        <f>E4102/D4102*100</f>
        <v>0</v>
      </c>
      <c r="P4102" s="12" t="e">
        <f>E4102/L4102</f>
        <v>#DIV/0!</v>
      </c>
      <c r="Q4102" t="str">
        <f>LEFT(N4102,SEARCH("/",N4102,1)-1)</f>
        <v>theater</v>
      </c>
      <c r="R4102" t="str">
        <f>RIGHT(N4102,LEN(N4102)-SEARCH("/",N4102,1))</f>
        <v>plays</v>
      </c>
      <c r="S4102" s="15">
        <f t="shared" si="128"/>
        <v>41927.124884259261</v>
      </c>
      <c r="T4102" s="15">
        <f t="shared" si="129"/>
        <v>41937.124884259261</v>
      </c>
    </row>
    <row r="4103" spans="1:20" ht="60" x14ac:dyDescent="0.25">
      <c r="A4103">
        <v>4101</v>
      </c>
      <c r="B4103" s="3" t="s">
        <v>8281</v>
      </c>
      <c r="C4103" s="3" t="s">
        <v>8282</v>
      </c>
      <c r="D4103" s="12">
        <v>600</v>
      </c>
      <c r="E4103" s="12">
        <v>0</v>
      </c>
      <c r="F4103" t="s">
        <v>357</v>
      </c>
      <c r="G4103" t="s">
        <v>17</v>
      </c>
      <c r="H4103" t="s">
        <v>18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1086</v>
      </c>
      <c r="O4103" s="8">
        <f>E4103/D4103*100</f>
        <v>0</v>
      </c>
      <c r="P4103" s="12" t="e">
        <f>E4103/L4103</f>
        <v>#DIV/0!</v>
      </c>
      <c r="Q4103" t="str">
        <f>LEFT(N4103,SEARCH("/",N4103,1)-1)</f>
        <v>theater</v>
      </c>
      <c r="R4103" t="str">
        <f>RIGHT(N4103,LEN(N4103)-SEARCH("/",N4103,1))</f>
        <v>plays</v>
      </c>
      <c r="S4103" s="15">
        <f t="shared" si="128"/>
        <v>42730.903726851851</v>
      </c>
      <c r="T4103" s="15">
        <f t="shared" si="129"/>
        <v>42760.903726851851</v>
      </c>
    </row>
    <row r="4104" spans="1:20" ht="45" x14ac:dyDescent="0.25">
      <c r="A4104">
        <v>4102</v>
      </c>
      <c r="B4104" s="3" t="s">
        <v>8283</v>
      </c>
      <c r="C4104" s="3" t="s">
        <v>8284</v>
      </c>
      <c r="D4104" s="12">
        <v>500</v>
      </c>
      <c r="E4104" s="12">
        <v>137</v>
      </c>
      <c r="F4104" t="s">
        <v>357</v>
      </c>
      <c r="G4104" t="s">
        <v>17</v>
      </c>
      <c r="H4104" t="s">
        <v>18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1086</v>
      </c>
      <c r="O4104" s="8">
        <f>E4104/D4104*100</f>
        <v>27.400000000000002</v>
      </c>
      <c r="P4104" s="12">
        <f>E4104/L4104</f>
        <v>22.833333333333332</v>
      </c>
      <c r="Q4104" t="str">
        <f>LEFT(N4104,SEARCH("/",N4104,1)-1)</f>
        <v>theater</v>
      </c>
      <c r="R4104" t="str">
        <f>RIGHT(N4104,LEN(N4104)-SEARCH("/",N4104,1))</f>
        <v>plays</v>
      </c>
      <c r="S4104" s="15">
        <f t="shared" si="128"/>
        <v>42475.848067129627</v>
      </c>
      <c r="T4104" s="15">
        <f t="shared" si="129"/>
        <v>42505.848067129627</v>
      </c>
    </row>
    <row r="4105" spans="1:20" ht="45" x14ac:dyDescent="0.25">
      <c r="A4105">
        <v>4103</v>
      </c>
      <c r="B4105" s="3" t="s">
        <v>8285</v>
      </c>
      <c r="C4105" s="3" t="s">
        <v>8286</v>
      </c>
      <c r="D4105" s="12">
        <v>1000</v>
      </c>
      <c r="E4105" s="12">
        <v>100</v>
      </c>
      <c r="F4105" t="s">
        <v>357</v>
      </c>
      <c r="G4105" t="s">
        <v>17</v>
      </c>
      <c r="H4105" t="s">
        <v>18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1086</v>
      </c>
      <c r="O4105" s="8">
        <f>E4105/D4105*100</f>
        <v>10</v>
      </c>
      <c r="P4105" s="12">
        <f>E4105/L4105</f>
        <v>16.666666666666668</v>
      </c>
      <c r="Q4105" t="str">
        <f>LEFT(N4105,SEARCH("/",N4105,1)-1)</f>
        <v>theater</v>
      </c>
      <c r="R4105" t="str">
        <f>RIGHT(N4105,LEN(N4105)-SEARCH("/",N4105,1))</f>
        <v>plays</v>
      </c>
      <c r="S4105" s="15">
        <f t="shared" si="128"/>
        <v>42188.83293981482</v>
      </c>
      <c r="T4105" s="15">
        <f t="shared" si="129"/>
        <v>42242.772222222222</v>
      </c>
    </row>
    <row r="4106" spans="1:20" ht="45" x14ac:dyDescent="0.25">
      <c r="A4106">
        <v>4104</v>
      </c>
      <c r="B4106" s="3" t="s">
        <v>8287</v>
      </c>
      <c r="C4106" s="3" t="s">
        <v>8288</v>
      </c>
      <c r="D4106" s="12">
        <v>3000</v>
      </c>
      <c r="E4106" s="12">
        <v>641</v>
      </c>
      <c r="F4106" t="s">
        <v>357</v>
      </c>
      <c r="G4106" t="s">
        <v>50</v>
      </c>
      <c r="H4106" t="s">
        <v>51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1086</v>
      </c>
      <c r="O4106" s="8">
        <f>E4106/D4106*100</f>
        <v>21.366666666666667</v>
      </c>
      <c r="P4106" s="12">
        <f>E4106/L4106</f>
        <v>45.785714285714285</v>
      </c>
      <c r="Q4106" t="str">
        <f>LEFT(N4106,SEARCH("/",N4106,1)-1)</f>
        <v>theater</v>
      </c>
      <c r="R4106" t="str">
        <f>RIGHT(N4106,LEN(N4106)-SEARCH("/",N4106,1))</f>
        <v>plays</v>
      </c>
      <c r="S4106" s="15">
        <f t="shared" si="128"/>
        <v>42640.278171296297</v>
      </c>
      <c r="T4106" s="15">
        <f t="shared" si="129"/>
        <v>42670.278171296297</v>
      </c>
    </row>
    <row r="4107" spans="1:20" ht="60" x14ac:dyDescent="0.25">
      <c r="A4107">
        <v>4105</v>
      </c>
      <c r="B4107" s="3" t="s">
        <v>8289</v>
      </c>
      <c r="C4107" s="3" t="s">
        <v>8290</v>
      </c>
      <c r="D4107" s="12">
        <v>33000</v>
      </c>
      <c r="E4107" s="12">
        <v>2300</v>
      </c>
      <c r="F4107" t="s">
        <v>357</v>
      </c>
      <c r="G4107" t="s">
        <v>1424</v>
      </c>
      <c r="H4107" t="s">
        <v>1425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1086</v>
      </c>
      <c r="O4107" s="8">
        <f>E4107/D4107*100</f>
        <v>6.9696969696969706</v>
      </c>
      <c r="P4107" s="12">
        <f>E4107/L4107</f>
        <v>383.33333333333331</v>
      </c>
      <c r="Q4107" t="str">
        <f>LEFT(N4107,SEARCH("/",N4107,1)-1)</f>
        <v>theater</v>
      </c>
      <c r="R4107" t="str">
        <f>RIGHT(N4107,LEN(N4107)-SEARCH("/",N4107,1))</f>
        <v>plays</v>
      </c>
      <c r="S4107" s="15">
        <f t="shared" si="128"/>
        <v>42697.010520833333</v>
      </c>
      <c r="T4107" s="15">
        <f t="shared" si="129"/>
        <v>42730.010520833333</v>
      </c>
    </row>
    <row r="4108" spans="1:20" ht="60" x14ac:dyDescent="0.25">
      <c r="A4108">
        <v>4106</v>
      </c>
      <c r="B4108" s="3" t="s">
        <v>8291</v>
      </c>
      <c r="C4108" s="3" t="s">
        <v>8292</v>
      </c>
      <c r="D4108" s="12">
        <v>5000</v>
      </c>
      <c r="E4108" s="12">
        <v>3530</v>
      </c>
      <c r="F4108" t="s">
        <v>357</v>
      </c>
      <c r="G4108" t="s">
        <v>17</v>
      </c>
      <c r="H4108" t="s">
        <v>18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1086</v>
      </c>
      <c r="O4108" s="8">
        <f>E4108/D4108*100</f>
        <v>70.599999999999994</v>
      </c>
      <c r="P4108" s="12">
        <f>E4108/L4108</f>
        <v>106.96969696969697</v>
      </c>
      <c r="Q4108" t="str">
        <f>LEFT(N4108,SEARCH("/",N4108,1)-1)</f>
        <v>theater</v>
      </c>
      <c r="R4108" t="str">
        <f>RIGHT(N4108,LEN(N4108)-SEARCH("/",N4108,1))</f>
        <v>plays</v>
      </c>
      <c r="S4108" s="15">
        <f t="shared" si="128"/>
        <v>42053.049375000002</v>
      </c>
      <c r="T4108" s="15">
        <f t="shared" si="129"/>
        <v>42096.041666666672</v>
      </c>
    </row>
    <row r="4109" spans="1:20" ht="60" x14ac:dyDescent="0.25">
      <c r="A4109">
        <v>4107</v>
      </c>
      <c r="B4109" s="3" t="s">
        <v>8293</v>
      </c>
      <c r="C4109" s="3" t="s">
        <v>8294</v>
      </c>
      <c r="D4109" s="12">
        <v>2000</v>
      </c>
      <c r="E4109" s="12">
        <v>41</v>
      </c>
      <c r="F4109" t="s">
        <v>357</v>
      </c>
      <c r="G4109" t="s">
        <v>17</v>
      </c>
      <c r="H4109" t="s">
        <v>18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1086</v>
      </c>
      <c r="O4109" s="8">
        <f>E4109/D4109*100</f>
        <v>2.0500000000000003</v>
      </c>
      <c r="P4109" s="12">
        <f>E4109/L4109</f>
        <v>10.25</v>
      </c>
      <c r="Q4109" t="str">
        <f>LEFT(N4109,SEARCH("/",N4109,1)-1)</f>
        <v>theater</v>
      </c>
      <c r="R4109" t="str">
        <f>RIGHT(N4109,LEN(N4109)-SEARCH("/",N4109,1))</f>
        <v>plays</v>
      </c>
      <c r="S4109" s="15">
        <f t="shared" si="128"/>
        <v>41883.916678240741</v>
      </c>
      <c r="T4109" s="15">
        <f t="shared" si="129"/>
        <v>41906.916678240741</v>
      </c>
    </row>
    <row r="4110" spans="1:20" ht="45" x14ac:dyDescent="0.25">
      <c r="A4110">
        <v>4108</v>
      </c>
      <c r="B4110" s="3" t="s">
        <v>8295</v>
      </c>
      <c r="C4110" s="3" t="s">
        <v>8296</v>
      </c>
      <c r="D4110" s="12">
        <v>3000</v>
      </c>
      <c r="E4110" s="12">
        <v>59</v>
      </c>
      <c r="F4110" t="s">
        <v>357</v>
      </c>
      <c r="G4110" t="s">
        <v>17</v>
      </c>
      <c r="H4110" t="s">
        <v>18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1086</v>
      </c>
      <c r="O4110" s="8">
        <f>E4110/D4110*100</f>
        <v>1.9666666666666666</v>
      </c>
      <c r="P4110" s="12">
        <f>E4110/L4110</f>
        <v>59</v>
      </c>
      <c r="Q4110" t="str">
        <f>LEFT(N4110,SEARCH("/",N4110,1)-1)</f>
        <v>theater</v>
      </c>
      <c r="R4110" t="str">
        <f>RIGHT(N4110,LEN(N4110)-SEARCH("/",N4110,1))</f>
        <v>plays</v>
      </c>
      <c r="S4110" s="15">
        <f t="shared" si="128"/>
        <v>42767.031678240746</v>
      </c>
      <c r="T4110" s="15">
        <f t="shared" si="129"/>
        <v>42797.208333333328</v>
      </c>
    </row>
    <row r="4111" spans="1:20" ht="45" x14ac:dyDescent="0.25">
      <c r="A4111">
        <v>4109</v>
      </c>
      <c r="B4111" s="3" t="s">
        <v>8297</v>
      </c>
      <c r="C4111" s="3" t="s">
        <v>8298</v>
      </c>
      <c r="D4111" s="12">
        <v>500</v>
      </c>
      <c r="E4111" s="12">
        <v>0</v>
      </c>
      <c r="F4111" t="s">
        <v>357</v>
      </c>
      <c r="G4111" t="s">
        <v>24</v>
      </c>
      <c r="H4111" t="s">
        <v>25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1086</v>
      </c>
      <c r="O4111" s="8">
        <f>E4111/D4111*100</f>
        <v>0</v>
      </c>
      <c r="P4111" s="12" t="e">
        <f>E4111/L4111</f>
        <v>#DIV/0!</v>
      </c>
      <c r="Q4111" t="str">
        <f>LEFT(N4111,SEARCH("/",N4111,1)-1)</f>
        <v>theater</v>
      </c>
      <c r="R4111" t="str">
        <f>RIGHT(N4111,LEN(N4111)-SEARCH("/",N4111,1))</f>
        <v>plays</v>
      </c>
      <c r="S4111" s="15">
        <f t="shared" si="128"/>
        <v>42307.539398148147</v>
      </c>
      <c r="T4111" s="15">
        <f t="shared" si="129"/>
        <v>42337.581064814818</v>
      </c>
    </row>
    <row r="4112" spans="1:20" ht="60" x14ac:dyDescent="0.25">
      <c r="A4112">
        <v>4110</v>
      </c>
      <c r="B4112" s="3" t="s">
        <v>8299</v>
      </c>
      <c r="C4112" s="3" t="s">
        <v>8300</v>
      </c>
      <c r="D4112" s="12">
        <v>300</v>
      </c>
      <c r="E4112" s="12">
        <v>86</v>
      </c>
      <c r="F4112" t="s">
        <v>357</v>
      </c>
      <c r="G4112" t="s">
        <v>24</v>
      </c>
      <c r="H4112" t="s">
        <v>25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1086</v>
      </c>
      <c r="O4112" s="8">
        <f>E4112/D4112*100</f>
        <v>28.666666666666668</v>
      </c>
      <c r="P4112" s="12">
        <f>E4112/L4112</f>
        <v>14.333333333333334</v>
      </c>
      <c r="Q4112" t="str">
        <f>LEFT(N4112,SEARCH("/",N4112,1)-1)</f>
        <v>theater</v>
      </c>
      <c r="R4112" t="str">
        <f>RIGHT(N4112,LEN(N4112)-SEARCH("/",N4112,1))</f>
        <v>plays</v>
      </c>
      <c r="S4112" s="15">
        <f t="shared" si="128"/>
        <v>42512.626747685179</v>
      </c>
      <c r="T4112" s="15">
        <f t="shared" si="129"/>
        <v>42572.626747685179</v>
      </c>
    </row>
    <row r="4113" spans="1:20" ht="45" x14ac:dyDescent="0.25">
      <c r="A4113">
        <v>4111</v>
      </c>
      <c r="B4113" s="3" t="s">
        <v>8301</v>
      </c>
      <c r="C4113" s="3" t="s">
        <v>8302</v>
      </c>
      <c r="D4113" s="12">
        <v>3000</v>
      </c>
      <c r="E4113" s="12">
        <v>94</v>
      </c>
      <c r="F4113" t="s">
        <v>357</v>
      </c>
      <c r="G4113" t="s">
        <v>17</v>
      </c>
      <c r="H4113" t="s">
        <v>18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1086</v>
      </c>
      <c r="O4113" s="8">
        <f>E4113/D4113*100</f>
        <v>3.1333333333333333</v>
      </c>
      <c r="P4113" s="12">
        <f>E4113/L4113</f>
        <v>15.666666666666666</v>
      </c>
      <c r="Q4113" t="str">
        <f>LEFT(N4113,SEARCH("/",N4113,1)-1)</f>
        <v>theater</v>
      </c>
      <c r="R4113" t="str">
        <f>RIGHT(N4113,LEN(N4113)-SEARCH("/",N4113,1))</f>
        <v>plays</v>
      </c>
      <c r="S4113" s="15">
        <f t="shared" si="128"/>
        <v>42029.135879629626</v>
      </c>
      <c r="T4113" s="15">
        <f t="shared" si="129"/>
        <v>42059.135879629626</v>
      </c>
    </row>
    <row r="4114" spans="1:20" ht="60" x14ac:dyDescent="0.25">
      <c r="A4114">
        <v>4112</v>
      </c>
      <c r="B4114" s="3" t="s">
        <v>8303</v>
      </c>
      <c r="C4114" s="3" t="s">
        <v>5790</v>
      </c>
      <c r="D4114" s="12">
        <v>2500</v>
      </c>
      <c r="E4114" s="12">
        <v>1</v>
      </c>
      <c r="F4114" t="s">
        <v>357</v>
      </c>
      <c r="G4114" t="s">
        <v>2455</v>
      </c>
      <c r="H4114" t="s">
        <v>55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1086</v>
      </c>
      <c r="O4114" s="8">
        <f>E4114/D4114*100</f>
        <v>0.04</v>
      </c>
      <c r="P4114" s="12">
        <f>E4114/L4114</f>
        <v>1</v>
      </c>
      <c r="Q4114" t="str">
        <f>LEFT(N4114,SEARCH("/",N4114,1)-1)</f>
        <v>theater</v>
      </c>
      <c r="R4114" t="str">
        <f>RIGHT(N4114,LEN(N4114)-SEARCH("/",N4114,1))</f>
        <v>plays</v>
      </c>
      <c r="S4114" s="15">
        <f t="shared" si="128"/>
        <v>42400.946597222224</v>
      </c>
      <c r="T4114" s="15">
        <f t="shared" si="129"/>
        <v>42428</v>
      </c>
    </row>
    <row r="4115" spans="1:20" ht="60" x14ac:dyDescent="0.25">
      <c r="A4115">
        <v>4113</v>
      </c>
      <c r="B4115" s="3" t="s">
        <v>8304</v>
      </c>
      <c r="C4115" s="3" t="s">
        <v>8305</v>
      </c>
      <c r="D4115" s="12">
        <v>1500</v>
      </c>
      <c r="E4115" s="12">
        <v>3</v>
      </c>
      <c r="F4115" t="s">
        <v>357</v>
      </c>
      <c r="G4115" t="s">
        <v>17</v>
      </c>
      <c r="H4115" t="s">
        <v>18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1086</v>
      </c>
      <c r="O4115" s="8">
        <f>E4115/D4115*100</f>
        <v>0.2</v>
      </c>
      <c r="P4115" s="12">
        <f>E4115/L4115</f>
        <v>1</v>
      </c>
      <c r="Q4115" t="str">
        <f>LEFT(N4115,SEARCH("/",N4115,1)-1)</f>
        <v>theater</v>
      </c>
      <c r="R4115" t="str">
        <f>RIGHT(N4115,LEN(N4115)-SEARCH("/",N4115,1))</f>
        <v>plays</v>
      </c>
      <c r="S4115" s="15">
        <f t="shared" si="128"/>
        <v>42358.573182870372</v>
      </c>
      <c r="T4115" s="15">
        <f t="shared" si="129"/>
        <v>42377.273611111115</v>
      </c>
    </row>
  </sheetData>
  <autoFilter ref="A1:R4115" xr:uid="{886BBB85-E0EF-4B7C-A585-3D3ADC0381F6}">
    <sortState xmlns:xlrd2="http://schemas.microsoft.com/office/spreadsheetml/2017/richdata2" ref="A2:R4115">
      <sortCondition ref="A1:A4115"/>
    </sortState>
  </autoFilter>
  <conditionalFormatting sqref="F1:F1048576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live">
      <formula>NOT(ISERROR(SEARCH("live",F1)))</formula>
    </cfRule>
    <cfRule type="containsText" dxfId="8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92D050"/>
        <color rgb="FF0033CC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AFE79-6982-49A5-B4D2-190A289A4F99}">
  <dimension ref="A1:F14"/>
  <sheetViews>
    <sheetView workbookViewId="0">
      <selection activeCell="A39" sqref="A39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9" width="16.28515625" bestFit="1" customWidth="1"/>
    <col min="10" max="10" width="11.28515625" bestFit="1" customWidth="1"/>
  </cols>
  <sheetData>
    <row r="1" spans="1:6" x14ac:dyDescent="0.25">
      <c r="A1" s="10" t="s">
        <v>6</v>
      </c>
      <c r="B1" t="s">
        <v>8311</v>
      </c>
    </row>
    <row r="3" spans="1:6" x14ac:dyDescent="0.25">
      <c r="A3" s="10" t="s">
        <v>8337</v>
      </c>
      <c r="B3" s="10" t="s">
        <v>8323</v>
      </c>
    </row>
    <row r="4" spans="1:6" x14ac:dyDescent="0.25">
      <c r="A4" s="13" t="s">
        <v>8312</v>
      </c>
      <c r="B4" s="14" t="s">
        <v>272</v>
      </c>
      <c r="C4" s="14" t="s">
        <v>357</v>
      </c>
      <c r="D4" s="14" t="s">
        <v>3438</v>
      </c>
      <c r="E4" s="14" t="s">
        <v>16</v>
      </c>
      <c r="F4" s="14" t="s">
        <v>8313</v>
      </c>
    </row>
    <row r="5" spans="1:6" x14ac:dyDescent="0.25">
      <c r="A5" s="11" t="s">
        <v>8314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11" t="s">
        <v>8315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11" t="s">
        <v>8321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11" t="s">
        <v>8316</v>
      </c>
      <c r="B8" s="9">
        <v>24</v>
      </c>
      <c r="C8" s="9"/>
      <c r="D8" s="9"/>
      <c r="E8" s="9"/>
      <c r="F8" s="9">
        <v>24</v>
      </c>
    </row>
    <row r="9" spans="1:6" x14ac:dyDescent="0.25">
      <c r="A9" s="11" t="s">
        <v>8317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11" t="s">
        <v>8322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11" t="s">
        <v>8318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11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11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11" t="s">
        <v>8313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43970-7DD3-439B-8827-40D5B91075E5}">
  <dimension ref="A1:F18"/>
  <sheetViews>
    <sheetView workbookViewId="0">
      <selection activeCell="E8" sqref="E8"/>
    </sheetView>
  </sheetViews>
  <sheetFormatPr defaultRowHeight="15" x14ac:dyDescent="0.25"/>
  <cols>
    <col min="1" max="1" width="17.42578125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6</v>
      </c>
      <c r="B1" t="s">
        <v>8311</v>
      </c>
    </row>
    <row r="2" spans="1:6" x14ac:dyDescent="0.25">
      <c r="A2" s="10" t="s">
        <v>8336</v>
      </c>
      <c r="B2" t="s">
        <v>8370</v>
      </c>
    </row>
    <row r="4" spans="1:6" x14ac:dyDescent="0.25">
      <c r="A4" s="10" t="s">
        <v>8337</v>
      </c>
      <c r="B4" s="10" t="s">
        <v>8323</v>
      </c>
    </row>
    <row r="5" spans="1:6" x14ac:dyDescent="0.25">
      <c r="A5" s="10" t="s">
        <v>8312</v>
      </c>
      <c r="B5" s="14" t="s">
        <v>272</v>
      </c>
      <c r="C5" s="14" t="s">
        <v>357</v>
      </c>
      <c r="D5" s="14" t="s">
        <v>3438</v>
      </c>
      <c r="E5" s="14" t="s">
        <v>16</v>
      </c>
      <c r="F5" s="14" t="s">
        <v>8313</v>
      </c>
    </row>
    <row r="6" spans="1:6" x14ac:dyDescent="0.25">
      <c r="A6" s="11" t="s">
        <v>8324</v>
      </c>
      <c r="B6" s="9"/>
      <c r="C6" s="9"/>
      <c r="D6" s="9"/>
      <c r="E6" s="9">
        <v>40</v>
      </c>
      <c r="F6" s="9">
        <v>40</v>
      </c>
    </row>
    <row r="7" spans="1:6" x14ac:dyDescent="0.25">
      <c r="A7" s="11" t="s">
        <v>8325</v>
      </c>
      <c r="B7" s="9"/>
      <c r="C7" s="9"/>
      <c r="D7" s="9"/>
      <c r="E7" s="9">
        <v>40</v>
      </c>
      <c r="F7" s="9">
        <v>40</v>
      </c>
    </row>
    <row r="8" spans="1:6" x14ac:dyDescent="0.25">
      <c r="A8" s="11" t="s">
        <v>8326</v>
      </c>
      <c r="B8" s="9"/>
      <c r="C8" s="9">
        <v>40</v>
      </c>
      <c r="D8" s="9">
        <v>20</v>
      </c>
      <c r="E8" s="9"/>
      <c r="F8" s="9">
        <v>60</v>
      </c>
    </row>
    <row r="9" spans="1:6" x14ac:dyDescent="0.25">
      <c r="A9" s="11" t="s">
        <v>8327</v>
      </c>
      <c r="B9" s="9"/>
      <c r="C9" s="9">
        <v>20</v>
      </c>
      <c r="D9" s="9"/>
      <c r="E9" s="9">
        <v>140</v>
      </c>
      <c r="F9" s="9">
        <v>160</v>
      </c>
    </row>
    <row r="10" spans="1:6" x14ac:dyDescent="0.25">
      <c r="A10" s="11" t="s">
        <v>8328</v>
      </c>
      <c r="B10" s="9"/>
      <c r="C10" s="9">
        <v>60</v>
      </c>
      <c r="D10" s="9"/>
      <c r="E10" s="9"/>
      <c r="F10" s="9">
        <v>60</v>
      </c>
    </row>
    <row r="11" spans="1:6" x14ac:dyDescent="0.25">
      <c r="A11" s="11" t="s">
        <v>8329</v>
      </c>
      <c r="B11" s="9"/>
      <c r="C11" s="9"/>
      <c r="D11" s="9"/>
      <c r="E11" s="9">
        <v>20</v>
      </c>
      <c r="F11" s="9">
        <v>20</v>
      </c>
    </row>
    <row r="12" spans="1:6" x14ac:dyDescent="0.25">
      <c r="A12" s="11" t="s">
        <v>8330</v>
      </c>
      <c r="B12" s="9">
        <v>20</v>
      </c>
      <c r="C12" s="9">
        <v>60</v>
      </c>
      <c r="D12" s="9"/>
      <c r="E12" s="9">
        <v>60</v>
      </c>
      <c r="F12" s="9">
        <v>140</v>
      </c>
    </row>
    <row r="13" spans="1:6" x14ac:dyDescent="0.25">
      <c r="A13" s="11" t="s">
        <v>8331</v>
      </c>
      <c r="B13" s="9"/>
      <c r="C13" s="9">
        <v>353</v>
      </c>
      <c r="D13" s="9">
        <v>19</v>
      </c>
      <c r="E13" s="9">
        <v>694</v>
      </c>
      <c r="F13" s="9">
        <v>1066</v>
      </c>
    </row>
    <row r="14" spans="1:6" x14ac:dyDescent="0.25">
      <c r="A14" s="11" t="s">
        <v>8332</v>
      </c>
      <c r="B14" s="9"/>
      <c r="C14" s="9"/>
      <c r="D14" s="9"/>
      <c r="E14" s="9">
        <v>40</v>
      </c>
      <c r="F14" s="9">
        <v>40</v>
      </c>
    </row>
    <row r="15" spans="1:6" x14ac:dyDescent="0.25">
      <c r="A15" s="11" t="s">
        <v>8333</v>
      </c>
      <c r="B15" s="9"/>
      <c r="C15" s="9"/>
      <c r="D15" s="9"/>
      <c r="E15" s="9">
        <v>260</v>
      </c>
      <c r="F15" s="9">
        <v>260</v>
      </c>
    </row>
    <row r="16" spans="1:6" x14ac:dyDescent="0.25">
      <c r="A16" s="11" t="s">
        <v>8334</v>
      </c>
      <c r="B16" s="9">
        <v>17</v>
      </c>
      <c r="C16" s="9">
        <v>80</v>
      </c>
      <c r="D16" s="9">
        <v>5</v>
      </c>
      <c r="E16" s="9">
        <v>85</v>
      </c>
      <c r="F16" s="9">
        <v>187</v>
      </c>
    </row>
    <row r="17" spans="1:6" x14ac:dyDescent="0.25">
      <c r="A17" s="11" t="s">
        <v>8335</v>
      </c>
      <c r="B17" s="9">
        <v>20</v>
      </c>
      <c r="C17" s="9"/>
      <c r="D17" s="9"/>
      <c r="E17" s="9"/>
      <c r="F17" s="9">
        <v>20</v>
      </c>
    </row>
    <row r="18" spans="1:6" x14ac:dyDescent="0.25">
      <c r="A18" s="11" t="s">
        <v>8313</v>
      </c>
      <c r="B18" s="9">
        <v>57</v>
      </c>
      <c r="C18" s="9">
        <v>613</v>
      </c>
      <c r="D18" s="9">
        <v>44</v>
      </c>
      <c r="E18" s="9">
        <v>1379</v>
      </c>
      <c r="F18" s="9">
        <v>2093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DB100-C1DE-4BA0-8E74-BBC5E00A48DA}">
  <dimension ref="A2:F19"/>
  <sheetViews>
    <sheetView workbookViewId="0">
      <selection activeCell="A6" sqref="A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8" width="16.85546875" bestFit="1" customWidth="1"/>
    <col min="9" max="9" width="18.5703125" bestFit="1" customWidth="1"/>
    <col min="10" max="10" width="22" bestFit="1" customWidth="1"/>
  </cols>
  <sheetData>
    <row r="2" spans="1:6" x14ac:dyDescent="0.25">
      <c r="A2" s="10" t="s">
        <v>8308</v>
      </c>
      <c r="B2" t="s">
        <v>8311</v>
      </c>
    </row>
    <row r="3" spans="1:6" x14ac:dyDescent="0.25">
      <c r="A3" s="10" t="s">
        <v>8352</v>
      </c>
      <c r="B3" t="s">
        <v>8311</v>
      </c>
    </row>
    <row r="5" spans="1:6" x14ac:dyDescent="0.25">
      <c r="A5" s="10" t="s">
        <v>8310</v>
      </c>
      <c r="B5" s="10" t="s">
        <v>8323</v>
      </c>
    </row>
    <row r="6" spans="1:6" x14ac:dyDescent="0.25">
      <c r="A6" s="10" t="s">
        <v>8312</v>
      </c>
      <c r="B6" s="14" t="s">
        <v>16</v>
      </c>
      <c r="C6" s="14" t="s">
        <v>3438</v>
      </c>
      <c r="D6" s="14" t="s">
        <v>357</v>
      </c>
      <c r="E6" s="14" t="s">
        <v>272</v>
      </c>
      <c r="F6" s="14" t="s">
        <v>8313</v>
      </c>
    </row>
    <row r="7" spans="1:6" x14ac:dyDescent="0.25">
      <c r="A7" s="16" t="s">
        <v>8346</v>
      </c>
      <c r="B7" s="9">
        <v>182</v>
      </c>
      <c r="C7" s="9">
        <v>2</v>
      </c>
      <c r="D7" s="9">
        <v>149</v>
      </c>
      <c r="E7" s="9">
        <v>34</v>
      </c>
      <c r="F7" s="9">
        <v>367</v>
      </c>
    </row>
    <row r="8" spans="1:6" x14ac:dyDescent="0.25">
      <c r="A8" s="16" t="s">
        <v>8347</v>
      </c>
      <c r="B8" s="9">
        <v>202</v>
      </c>
      <c r="C8" s="9">
        <v>18</v>
      </c>
      <c r="D8" s="9">
        <v>106</v>
      </c>
      <c r="E8" s="9">
        <v>27</v>
      </c>
      <c r="F8" s="9">
        <v>353</v>
      </c>
    </row>
    <row r="9" spans="1:6" x14ac:dyDescent="0.25">
      <c r="A9" s="16" t="s">
        <v>8348</v>
      </c>
      <c r="B9" s="9">
        <v>180</v>
      </c>
      <c r="C9" s="9">
        <v>30</v>
      </c>
      <c r="D9" s="9">
        <v>108</v>
      </c>
      <c r="E9" s="9">
        <v>28</v>
      </c>
      <c r="F9" s="9">
        <v>346</v>
      </c>
    </row>
    <row r="10" spans="1:6" x14ac:dyDescent="0.25">
      <c r="A10" s="16" t="s">
        <v>8349</v>
      </c>
      <c r="B10" s="9">
        <v>192</v>
      </c>
      <c r="C10" s="9"/>
      <c r="D10" s="9">
        <v>102</v>
      </c>
      <c r="E10" s="9">
        <v>27</v>
      </c>
      <c r="F10" s="9">
        <v>321</v>
      </c>
    </row>
    <row r="11" spans="1:6" x14ac:dyDescent="0.25">
      <c r="A11" s="16" t="s">
        <v>8340</v>
      </c>
      <c r="B11" s="9">
        <v>234</v>
      </c>
      <c r="C11" s="9"/>
      <c r="D11" s="9">
        <v>126</v>
      </c>
      <c r="E11" s="9">
        <v>26</v>
      </c>
      <c r="F11" s="9">
        <v>386</v>
      </c>
    </row>
    <row r="12" spans="1:6" x14ac:dyDescent="0.25">
      <c r="A12" s="16" t="s">
        <v>8350</v>
      </c>
      <c r="B12" s="9">
        <v>211</v>
      </c>
      <c r="C12" s="9"/>
      <c r="D12" s="9">
        <v>147</v>
      </c>
      <c r="E12" s="9">
        <v>27</v>
      </c>
      <c r="F12" s="9">
        <v>385</v>
      </c>
    </row>
    <row r="13" spans="1:6" x14ac:dyDescent="0.25">
      <c r="A13" s="16" t="s">
        <v>8341</v>
      </c>
      <c r="B13" s="9">
        <v>194</v>
      </c>
      <c r="C13" s="9"/>
      <c r="D13" s="9">
        <v>150</v>
      </c>
      <c r="E13" s="9">
        <v>43</v>
      </c>
      <c r="F13" s="9">
        <v>387</v>
      </c>
    </row>
    <row r="14" spans="1:6" x14ac:dyDescent="0.25">
      <c r="A14" s="16" t="s">
        <v>8342</v>
      </c>
      <c r="B14" s="9">
        <v>166</v>
      </c>
      <c r="C14" s="9"/>
      <c r="D14" s="9">
        <v>134</v>
      </c>
      <c r="E14" s="9">
        <v>33</v>
      </c>
      <c r="F14" s="9">
        <v>333</v>
      </c>
    </row>
    <row r="15" spans="1:6" x14ac:dyDescent="0.25">
      <c r="A15" s="16" t="s">
        <v>8343</v>
      </c>
      <c r="B15" s="9">
        <v>147</v>
      </c>
      <c r="C15" s="9"/>
      <c r="D15" s="9">
        <v>127</v>
      </c>
      <c r="E15" s="9">
        <v>24</v>
      </c>
      <c r="F15" s="9">
        <v>298</v>
      </c>
    </row>
    <row r="16" spans="1:6" x14ac:dyDescent="0.25">
      <c r="A16" s="16" t="s">
        <v>8344</v>
      </c>
      <c r="B16" s="9">
        <v>183</v>
      </c>
      <c r="C16" s="9"/>
      <c r="D16" s="9">
        <v>149</v>
      </c>
      <c r="E16" s="9">
        <v>20</v>
      </c>
      <c r="F16" s="9">
        <v>352</v>
      </c>
    </row>
    <row r="17" spans="1:6" x14ac:dyDescent="0.25">
      <c r="A17" s="16" t="s">
        <v>8345</v>
      </c>
      <c r="B17" s="9">
        <v>183</v>
      </c>
      <c r="C17" s="9"/>
      <c r="D17" s="9">
        <v>114</v>
      </c>
      <c r="E17" s="9">
        <v>37</v>
      </c>
      <c r="F17" s="9">
        <v>334</v>
      </c>
    </row>
    <row r="18" spans="1:6" x14ac:dyDescent="0.25">
      <c r="A18" s="16" t="s">
        <v>8351</v>
      </c>
      <c r="B18" s="9">
        <v>111</v>
      </c>
      <c r="C18" s="9"/>
      <c r="D18" s="9">
        <v>118</v>
      </c>
      <c r="E18" s="9">
        <v>23</v>
      </c>
      <c r="F18" s="9">
        <v>252</v>
      </c>
    </row>
    <row r="19" spans="1:6" x14ac:dyDescent="0.25">
      <c r="A19" s="16" t="s">
        <v>8313</v>
      </c>
      <c r="B19" s="9">
        <v>2185</v>
      </c>
      <c r="C19" s="9">
        <v>50</v>
      </c>
      <c r="D19" s="9">
        <v>1530</v>
      </c>
      <c r="E19" s="9">
        <v>349</v>
      </c>
      <c r="F19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2C324-D64C-4057-BC51-E9C93C796F94}">
  <dimension ref="A1:H13"/>
  <sheetViews>
    <sheetView workbookViewId="0">
      <selection activeCell="N14" sqref="N14"/>
    </sheetView>
  </sheetViews>
  <sheetFormatPr defaultRowHeight="15" x14ac:dyDescent="0.25"/>
  <cols>
    <col min="1" max="1" width="15.28515625" style="5" customWidth="1"/>
    <col min="2" max="8" width="15.28515625" customWidth="1"/>
  </cols>
  <sheetData>
    <row r="1" spans="1:8" s="5" customFormat="1" x14ac:dyDescent="0.25">
      <c r="A1" s="5" t="s">
        <v>8353</v>
      </c>
      <c r="B1" s="5" t="s">
        <v>8355</v>
      </c>
      <c r="C1" s="5" t="s">
        <v>8356</v>
      </c>
      <c r="D1" s="5" t="s">
        <v>8357</v>
      </c>
      <c r="E1" s="5" t="s">
        <v>8354</v>
      </c>
      <c r="F1" s="5" t="s">
        <v>8371</v>
      </c>
      <c r="G1" s="5" t="s">
        <v>8372</v>
      </c>
      <c r="H1" s="5" t="s">
        <v>8373</v>
      </c>
    </row>
    <row r="2" spans="1:8" x14ac:dyDescent="0.25">
      <c r="A2" s="5" t="s">
        <v>8369</v>
      </c>
      <c r="B2">
        <f>COUNTIFS(Data!$D$2:$D$4115,"&lt;1000",Data!$F$2:$F$4115,"=successful")</f>
        <v>322</v>
      </c>
      <c r="C2">
        <f>COUNTIFS(Data!$D$2:$D$4115,"&lt;1000",Data!$F$2:$F$4115,"=failed")</f>
        <v>113</v>
      </c>
      <c r="D2">
        <f>COUNTIFS(Data!$D$2:$D$4115,"&lt;1000",Data!$F$2:$F$4115,"=canceled")</f>
        <v>18</v>
      </c>
      <c r="E2">
        <f>SUM(B2:D2)</f>
        <v>453</v>
      </c>
      <c r="F2" s="17">
        <f>B2/$E$2</f>
        <v>0.71081677704194257</v>
      </c>
      <c r="G2" s="17">
        <f>C2/$E$2</f>
        <v>0.24944812362030905</v>
      </c>
      <c r="H2" s="17">
        <f>D2/$E$2</f>
        <v>3.9735099337748346E-2</v>
      </c>
    </row>
    <row r="3" spans="1:8" x14ac:dyDescent="0.25">
      <c r="A3" s="5" t="s">
        <v>8358</v>
      </c>
      <c r="B3">
        <f>COUNTIFS(Data!$D$2:$D$4115,"&gt;=1000",Data!$D$2:$D$4115,"&lt;=4999",Data!$F$2:$F$4115,"=successful")</f>
        <v>932</v>
      </c>
      <c r="C3">
        <f>COUNTIFS(Data!$D$2:$D$4115,"&gt;=1000",Data!$D$2:$D$4115,"&lt;=4999",Data!$F$2:$F$4115,"=failed")</f>
        <v>420</v>
      </c>
      <c r="D3">
        <f>COUNTIFS(Data!$D$2:$D$4115,"&gt;=1000",Data!$D$2:$D$4115,"&lt;=4999",Data!$F$2:$F$4115,"=canceled")</f>
        <v>60</v>
      </c>
      <c r="E3">
        <f t="shared" ref="E3:E13" si="0">SUM(B3:D3)</f>
        <v>1412</v>
      </c>
      <c r="F3" s="17">
        <f>B3/$E3</f>
        <v>0.66005665722379603</v>
      </c>
      <c r="G3" s="17">
        <f>C3/$E3</f>
        <v>0.29745042492917845</v>
      </c>
      <c r="H3" s="17">
        <f>D3/$E3</f>
        <v>4.2492917847025496E-2</v>
      </c>
    </row>
    <row r="4" spans="1:8" x14ac:dyDescent="0.25">
      <c r="A4" s="5" t="s">
        <v>8359</v>
      </c>
      <c r="B4">
        <f>COUNTIFS(Data!$D$2:$D$4115,"&gt;=5000",Data!$D$2:$D$4115,"&lt;=9999",Data!$F$2:$F$4115,"=successful")</f>
        <v>381</v>
      </c>
      <c r="C4">
        <f>COUNTIFS(Data!$D$2:$D$4115,"&gt;=5000",Data!$D$2:$D$4115,"&lt;=9999",Data!$F$2:$F$4115,"=failed")</f>
        <v>283</v>
      </c>
      <c r="D4">
        <f>COUNTIFS(Data!$D$2:$D$4115,"&gt;=5000",Data!$D$2:$D$4115,"&lt;=9999",Data!$F$2:$F$4115,"=canceled")</f>
        <v>52</v>
      </c>
      <c r="E4">
        <f t="shared" si="0"/>
        <v>716</v>
      </c>
      <c r="F4" s="17">
        <f>B4/$E4</f>
        <v>0.53212290502793291</v>
      </c>
      <c r="G4" s="17">
        <f t="shared" ref="G4:G13" si="1">C4/$E4</f>
        <v>0.39525139664804471</v>
      </c>
      <c r="H4" s="17">
        <f t="shared" ref="H4:H13" si="2">D4/$E4</f>
        <v>7.2625698324022353E-2</v>
      </c>
    </row>
    <row r="5" spans="1:8" x14ac:dyDescent="0.25">
      <c r="A5" s="5" t="s">
        <v>8360</v>
      </c>
      <c r="B5">
        <f>COUNTIFS(Data!$D$2:$D$4115,"&gt;=10000",Data!$D$2:$D$4115,"&lt;=14999",Data!$F$2:$F$4115,"=successful")</f>
        <v>168</v>
      </c>
      <c r="C5">
        <f>COUNTIFS(Data!$D$2:$D$4115,"&gt;=10000",Data!$D$2:$D$4115,"&lt;=14999",Data!$F$2:$F$4115,"=failed")</f>
        <v>144</v>
      </c>
      <c r="D5">
        <f>COUNTIFS(Data!$D$2:$D$4115,"&gt;=10000",Data!$D$2:$D$4115,"&lt;=14999",Data!$F$2:$F$4115,"=canceled")</f>
        <v>40</v>
      </c>
      <c r="E5">
        <f t="shared" si="0"/>
        <v>352</v>
      </c>
      <c r="F5" s="17">
        <f>B5/$E5</f>
        <v>0.47727272727272729</v>
      </c>
      <c r="G5" s="17">
        <f t="shared" si="1"/>
        <v>0.40909090909090912</v>
      </c>
      <c r="H5" s="17">
        <f t="shared" si="2"/>
        <v>0.11363636363636363</v>
      </c>
    </row>
    <row r="6" spans="1:8" x14ac:dyDescent="0.25">
      <c r="A6" s="5" t="s">
        <v>8361</v>
      </c>
      <c r="B6">
        <f>COUNTIFS(Data!$D$2:$D$4115,"&gt;=15000",Data!$D$2:$D$4115,"&lt;=19999",Data!$F$2:$F$4115,"=successful")</f>
        <v>94</v>
      </c>
      <c r="C6">
        <f>COUNTIFS(Data!$D$2:$D$4115,"&gt;=15000",Data!$D$2:$D$4115,"&lt;=19999",Data!$F$2:$F$4115,"=failed")</f>
        <v>90</v>
      </c>
      <c r="D6">
        <f>COUNTIFS(Data!$D$2:$D$4115,"&gt;=15000",Data!$D$2:$D$4115,"&lt;=19999",Data!$F$2:$F$4115,"=canceled")</f>
        <v>17</v>
      </c>
      <c r="E6">
        <f t="shared" si="0"/>
        <v>201</v>
      </c>
      <c r="F6" s="17">
        <f>B6/$E6</f>
        <v>0.46766169154228854</v>
      </c>
      <c r="G6" s="17">
        <f t="shared" si="1"/>
        <v>0.44776119402985076</v>
      </c>
      <c r="H6" s="17">
        <f t="shared" si="2"/>
        <v>8.45771144278607E-2</v>
      </c>
    </row>
    <row r="7" spans="1:8" x14ac:dyDescent="0.25">
      <c r="A7" s="5" t="s">
        <v>8362</v>
      </c>
      <c r="B7">
        <f>COUNTIFS(Data!$D$2:$D$4115,"&gt;=20000",Data!$D$2:$D$4115,"&lt;=24999",Data!$F$2:$F$4115,"=successful")</f>
        <v>62</v>
      </c>
      <c r="C7">
        <f>COUNTIFS(Data!$D$2:$D$4115,"&gt;=20000",Data!$D$2:$D$4115,"&lt;=24999",Data!$F$2:$F$4115,"=failed")</f>
        <v>72</v>
      </c>
      <c r="D7">
        <f>COUNTIFS(Data!$D$2:$D$4115,"&gt;=20000",Data!$D$2:$D$4115,"&lt;=24999",Data!$F$2:$F$4115,"=canceled")</f>
        <v>14</v>
      </c>
      <c r="E7">
        <f t="shared" si="0"/>
        <v>148</v>
      </c>
      <c r="F7" s="17">
        <f>B7/$E7</f>
        <v>0.41891891891891891</v>
      </c>
      <c r="G7" s="17">
        <f t="shared" si="1"/>
        <v>0.48648648648648651</v>
      </c>
      <c r="H7" s="17">
        <f t="shared" si="2"/>
        <v>9.45945945945946E-2</v>
      </c>
    </row>
    <row r="8" spans="1:8" x14ac:dyDescent="0.25">
      <c r="A8" s="5" t="s">
        <v>8363</v>
      </c>
      <c r="B8">
        <f>COUNTIFS(Data!$D$2:$D$4115,"&gt;=25000",Data!$D$2:$D$4115,"&lt;=29999",Data!$F$2:$F$4115,"=successful")</f>
        <v>55</v>
      </c>
      <c r="C8">
        <f>COUNTIFS(Data!$D$2:$D$4115,"&gt;=25000",Data!$D$2:$D$4115,"&lt;=29999",Data!$F$2:$F$4115,"=failed")</f>
        <v>64</v>
      </c>
      <c r="D8">
        <f>COUNTIFS(Data!$D$2:$D$4115,"&gt;=25000",Data!$D$2:$D$4115,"&lt;=29999",Data!$F$2:$F$4115,"=canceled")</f>
        <v>18</v>
      </c>
      <c r="E8">
        <f t="shared" si="0"/>
        <v>137</v>
      </c>
      <c r="F8" s="17">
        <f t="shared" ref="F4:F13" si="3">B8/$E8</f>
        <v>0.40145985401459855</v>
      </c>
      <c r="G8" s="17">
        <f t="shared" si="1"/>
        <v>0.46715328467153283</v>
      </c>
      <c r="H8" s="17">
        <f t="shared" si="2"/>
        <v>0.13138686131386862</v>
      </c>
    </row>
    <row r="9" spans="1:8" x14ac:dyDescent="0.25">
      <c r="A9" s="5" t="s">
        <v>8364</v>
      </c>
      <c r="B9">
        <f>COUNTIFS(Data!$D$2:$D$4115,"&gt;=30000",Data!$D$2:$D$4115,"&lt;=34999",Data!$F$2:$F$4115,"=successful")</f>
        <v>32</v>
      </c>
      <c r="C9">
        <f>COUNTIFS(Data!$D$2:$D$4115,"&gt;=30000",Data!$D$2:$D$4115,"&lt;=34999",Data!$F$2:$F$4115,"=failed")</f>
        <v>37</v>
      </c>
      <c r="D9">
        <f>COUNTIFS(Data!$D$2:$D$4115,"&gt;=30000",Data!$D$2:$D$4115,"&lt;=34999",Data!$F$2:$F$4115,"=canceled")</f>
        <v>13</v>
      </c>
      <c r="E9">
        <f t="shared" si="0"/>
        <v>82</v>
      </c>
      <c r="F9" s="17">
        <f>B9/$E9</f>
        <v>0.3902439024390244</v>
      </c>
      <c r="G9" s="17">
        <f t="shared" si="1"/>
        <v>0.45121951219512196</v>
      </c>
      <c r="H9" s="17">
        <f t="shared" si="2"/>
        <v>0.15853658536585366</v>
      </c>
    </row>
    <row r="10" spans="1:8" x14ac:dyDescent="0.25">
      <c r="A10" s="5" t="s">
        <v>8365</v>
      </c>
      <c r="B10">
        <f>COUNTIFS(Data!$D$2:$D$4115,"&gt;=35000",Data!$D$2:$D$4115,"&lt;=39999",Data!$F$2:$F$4115,"=successful")</f>
        <v>26</v>
      </c>
      <c r="C10">
        <f>COUNTIFS(Data!$D$2:$D$4115,"&gt;=35000",Data!$D$2:$D$4115,"&lt;=39999",Data!$F$2:$F$4115,"=failed")</f>
        <v>22</v>
      </c>
      <c r="D10">
        <f>COUNTIFS(Data!$D$2:$D$4115,"&gt;=35000",Data!$D$2:$D$4115,"&lt;=39999",Data!$F$2:$F$4115,"=canceled")</f>
        <v>7</v>
      </c>
      <c r="E10">
        <f t="shared" si="0"/>
        <v>55</v>
      </c>
      <c r="F10" s="17">
        <f t="shared" si="3"/>
        <v>0.47272727272727272</v>
      </c>
      <c r="G10" s="17">
        <f>C10/$E10</f>
        <v>0.4</v>
      </c>
      <c r="H10" s="17">
        <f t="shared" si="2"/>
        <v>0.12727272727272726</v>
      </c>
    </row>
    <row r="11" spans="1:8" x14ac:dyDescent="0.25">
      <c r="A11" s="5" t="s">
        <v>8366</v>
      </c>
      <c r="B11">
        <f>COUNTIFS(Data!$D$2:$D$4115,"&gt;=40000",Data!$D$2:$D$4115,"&lt;=44999",Data!$F$2:$F$4115,"=successful")</f>
        <v>21</v>
      </c>
      <c r="C11">
        <f>COUNTIFS(Data!$D$2:$D$4115,"&gt;=40000",Data!$D$2:$D$4115,"&lt;=44999",Data!$F$2:$F$4115,"=failed")</f>
        <v>16</v>
      </c>
      <c r="D11">
        <f>COUNTIFS(Data!$D$2:$D$4115,"&gt;=40000",Data!$D$2:$D$4115,"&lt;=44999",Data!$F$2:$F$4115,"=canceled")</f>
        <v>6</v>
      </c>
      <c r="E11">
        <f t="shared" si="0"/>
        <v>43</v>
      </c>
      <c r="F11" s="17">
        <f t="shared" si="3"/>
        <v>0.48837209302325579</v>
      </c>
      <c r="G11" s="17">
        <f t="shared" si="1"/>
        <v>0.37209302325581395</v>
      </c>
      <c r="H11" s="17">
        <f t="shared" si="2"/>
        <v>0.13953488372093023</v>
      </c>
    </row>
    <row r="12" spans="1:8" x14ac:dyDescent="0.25">
      <c r="A12" s="5" t="s">
        <v>8367</v>
      </c>
      <c r="B12">
        <f>COUNTIFS(Data!$D$2:$D$4115,"&gt;=45000",Data!$D$2:$D$4115,"&lt;=49999",Data!$F$2:$F$4115,"=successful")</f>
        <v>6</v>
      </c>
      <c r="C12">
        <f>COUNTIFS(Data!$D$2:$D$4115,"&gt;=45000",Data!$D$2:$D$4115,"&lt;=49999",Data!$F$2:$F$4115,"=failed")</f>
        <v>11</v>
      </c>
      <c r="D12">
        <f>COUNTIFS(Data!$D$2:$D$4115,"&gt;=45000",Data!$D$2:$D$4115,"&lt;=49999",Data!$F$2:$F$4115,"=canceled")</f>
        <v>4</v>
      </c>
      <c r="E12">
        <f t="shared" si="0"/>
        <v>21</v>
      </c>
      <c r="F12" s="17">
        <f t="shared" si="3"/>
        <v>0.2857142857142857</v>
      </c>
      <c r="G12" s="17">
        <f t="shared" si="1"/>
        <v>0.52380952380952384</v>
      </c>
      <c r="H12" s="17">
        <f t="shared" si="2"/>
        <v>0.19047619047619047</v>
      </c>
    </row>
    <row r="13" spans="1:8" x14ac:dyDescent="0.25">
      <c r="A13" s="5" t="s">
        <v>8368</v>
      </c>
      <c r="B13">
        <f>COUNTIFS(Data!$D$2:$D$4115,"&gt;=50000",Data!$F$2:$F$4115,"=successful")</f>
        <v>86</v>
      </c>
      <c r="C13">
        <f>COUNTIFS(Data!$D$2:$D$4115,"&gt;=50000",Data!$F$2:$F$4115,"=failed")</f>
        <v>258</v>
      </c>
      <c r="D13">
        <f>COUNTIFS(Data!$D$2:$D$4115,"&gt;=50000",Data!$F$2:$F$4115,"=canceled")</f>
        <v>100</v>
      </c>
      <c r="E13">
        <f t="shared" si="0"/>
        <v>444</v>
      </c>
      <c r="F13" s="17">
        <f t="shared" si="3"/>
        <v>0.19369369369369369</v>
      </c>
      <c r="G13" s="17">
        <f>C13/$E13</f>
        <v>0.58108108108108103</v>
      </c>
      <c r="H13" s="17">
        <f t="shared" si="2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3F51E-1F2B-4113-8BE8-BE93C8F8B84B}">
  <dimension ref="A1:I2186"/>
  <sheetViews>
    <sheetView workbookViewId="0"/>
  </sheetViews>
  <sheetFormatPr defaultRowHeight="15" x14ac:dyDescent="0.25"/>
  <cols>
    <col min="1" max="5" width="15.5703125" customWidth="1"/>
    <col min="7" max="7" width="14.5703125" customWidth="1"/>
    <col min="8" max="9" width="24" customWidth="1"/>
  </cols>
  <sheetData>
    <row r="1" spans="1:9" ht="15.75" thickBot="1" x14ac:dyDescent="0.3">
      <c r="A1" s="5" t="s">
        <v>8374</v>
      </c>
      <c r="B1" s="5" t="s">
        <v>8375</v>
      </c>
      <c r="C1" s="5"/>
      <c r="D1" s="5" t="s">
        <v>8374</v>
      </c>
      <c r="E1" s="5" t="s">
        <v>8375</v>
      </c>
      <c r="G1" s="19" t="s">
        <v>8379</v>
      </c>
      <c r="H1" s="20" t="s">
        <v>8376</v>
      </c>
      <c r="I1" s="20" t="s">
        <v>8377</v>
      </c>
    </row>
    <row r="2" spans="1:9" x14ac:dyDescent="0.25">
      <c r="A2" t="s">
        <v>16</v>
      </c>
      <c r="B2">
        <v>1356</v>
      </c>
      <c r="D2" t="s">
        <v>357</v>
      </c>
      <c r="E2">
        <v>1293</v>
      </c>
      <c r="G2" s="18" t="s">
        <v>8378</v>
      </c>
      <c r="H2" s="21">
        <f>AVERAGE(B2:B2186)</f>
        <v>194.42517162471395</v>
      </c>
      <c r="I2" s="21">
        <f>AVERAGE(E2:E1531)</f>
        <v>17.709803921568628</v>
      </c>
    </row>
    <row r="3" spans="1:9" x14ac:dyDescent="0.25">
      <c r="A3" t="s">
        <v>16</v>
      </c>
      <c r="B3">
        <v>167</v>
      </c>
      <c r="D3" t="s">
        <v>357</v>
      </c>
      <c r="E3">
        <v>975</v>
      </c>
      <c r="G3" s="18" t="s">
        <v>8380</v>
      </c>
      <c r="H3" s="22">
        <f>MEDIAN(B2:B2186)</f>
        <v>62</v>
      </c>
      <c r="I3" s="22">
        <f>MEDIAN(E2:E1531)</f>
        <v>4</v>
      </c>
    </row>
    <row r="4" spans="1:9" x14ac:dyDescent="0.25">
      <c r="A4" t="s">
        <v>16</v>
      </c>
      <c r="B4">
        <v>277</v>
      </c>
      <c r="D4" t="s">
        <v>357</v>
      </c>
      <c r="E4">
        <v>890</v>
      </c>
      <c r="G4" s="18" t="s">
        <v>8381</v>
      </c>
      <c r="H4" s="22">
        <f>MIN(B2:B2186)</f>
        <v>1</v>
      </c>
      <c r="I4" s="22">
        <f>MIN(E2:E1531)</f>
        <v>0</v>
      </c>
    </row>
    <row r="5" spans="1:9" x14ac:dyDescent="0.25">
      <c r="A5" t="s">
        <v>16</v>
      </c>
      <c r="B5">
        <v>81</v>
      </c>
      <c r="D5" t="s">
        <v>357</v>
      </c>
      <c r="E5">
        <v>534</v>
      </c>
      <c r="G5" s="18" t="s">
        <v>8382</v>
      </c>
      <c r="H5" s="22">
        <f>MAX(B2:B2186)</f>
        <v>26457</v>
      </c>
      <c r="I5" s="22">
        <f>MAX(E2:E1531)</f>
        <v>1293</v>
      </c>
    </row>
    <row r="6" spans="1:9" x14ac:dyDescent="0.25">
      <c r="A6" t="s">
        <v>16</v>
      </c>
      <c r="B6">
        <v>271</v>
      </c>
      <c r="D6" t="s">
        <v>357</v>
      </c>
      <c r="E6">
        <v>456</v>
      </c>
      <c r="G6" s="18" t="s">
        <v>8383</v>
      </c>
      <c r="H6" s="23">
        <f>_xlfn.VAR.P(B2:B2186)</f>
        <v>712840.9867348104</v>
      </c>
      <c r="I6" s="23">
        <f>_xlfn.VAR.P(E2:E1531)</f>
        <v>3773.2216685890044</v>
      </c>
    </row>
    <row r="7" spans="1:9" x14ac:dyDescent="0.25">
      <c r="A7" t="s">
        <v>16</v>
      </c>
      <c r="B7">
        <v>271</v>
      </c>
      <c r="D7" t="s">
        <v>357</v>
      </c>
      <c r="E7">
        <v>369</v>
      </c>
      <c r="G7" s="18" t="s">
        <v>8384</v>
      </c>
      <c r="H7" s="23">
        <f>_xlfn.STDEV.P(B2:B2186)</f>
        <v>844.29910975602149</v>
      </c>
      <c r="I7" s="23">
        <f>_xlfn.STDEV.P(E2:E1531)</f>
        <v>61.426555076684906</v>
      </c>
    </row>
    <row r="8" spans="1:9" x14ac:dyDescent="0.25">
      <c r="A8" t="s">
        <v>16</v>
      </c>
      <c r="B8">
        <v>269</v>
      </c>
      <c r="D8" t="s">
        <v>357</v>
      </c>
      <c r="E8">
        <v>338</v>
      </c>
    </row>
    <row r="9" spans="1:9" x14ac:dyDescent="0.25">
      <c r="A9" t="s">
        <v>16</v>
      </c>
      <c r="B9">
        <v>286</v>
      </c>
      <c r="D9" t="s">
        <v>357</v>
      </c>
      <c r="E9">
        <v>336</v>
      </c>
    </row>
    <row r="10" spans="1:9" x14ac:dyDescent="0.25">
      <c r="A10" t="s">
        <v>16</v>
      </c>
      <c r="B10">
        <v>151</v>
      </c>
      <c r="D10" t="s">
        <v>357</v>
      </c>
      <c r="E10">
        <v>312</v>
      </c>
    </row>
    <row r="11" spans="1:9" ht="17.25" x14ac:dyDescent="0.25">
      <c r="A11" t="s">
        <v>16</v>
      </c>
      <c r="B11">
        <v>79</v>
      </c>
      <c r="D11" t="s">
        <v>357</v>
      </c>
      <c r="E11">
        <v>311</v>
      </c>
      <c r="G11" s="24" t="s">
        <v>8385</v>
      </c>
    </row>
    <row r="12" spans="1:9" x14ac:dyDescent="0.25">
      <c r="A12" t="s">
        <v>16</v>
      </c>
      <c r="B12">
        <v>303</v>
      </c>
      <c r="D12" t="s">
        <v>357</v>
      </c>
      <c r="E12">
        <v>310</v>
      </c>
      <c r="G12" t="s">
        <v>8388</v>
      </c>
    </row>
    <row r="13" spans="1:9" x14ac:dyDescent="0.25">
      <c r="A13" t="s">
        <v>16</v>
      </c>
      <c r="B13">
        <v>284</v>
      </c>
      <c r="D13" t="s">
        <v>357</v>
      </c>
      <c r="E13">
        <v>296</v>
      </c>
      <c r="G13" t="s">
        <v>8387</v>
      </c>
    </row>
    <row r="14" spans="1:9" x14ac:dyDescent="0.25">
      <c r="A14" t="s">
        <v>16</v>
      </c>
      <c r="B14">
        <v>88</v>
      </c>
      <c r="D14" t="s">
        <v>357</v>
      </c>
      <c r="E14">
        <v>285</v>
      </c>
    </row>
    <row r="15" spans="1:9" x14ac:dyDescent="0.25">
      <c r="A15" t="s">
        <v>16</v>
      </c>
      <c r="B15">
        <v>83</v>
      </c>
      <c r="D15" t="s">
        <v>357</v>
      </c>
      <c r="E15">
        <v>236</v>
      </c>
    </row>
    <row r="16" spans="1:9" ht="17.25" x14ac:dyDescent="0.25">
      <c r="A16" t="s">
        <v>16</v>
      </c>
      <c r="B16">
        <v>169</v>
      </c>
      <c r="D16" t="s">
        <v>357</v>
      </c>
      <c r="E16">
        <v>229</v>
      </c>
      <c r="G16" s="24" t="s">
        <v>8386</v>
      </c>
    </row>
    <row r="17" spans="1:7" x14ac:dyDescent="0.25">
      <c r="A17" t="s">
        <v>16</v>
      </c>
      <c r="B17">
        <v>302</v>
      </c>
      <c r="D17" t="s">
        <v>357</v>
      </c>
      <c r="E17">
        <v>215</v>
      </c>
      <c r="G17" t="s">
        <v>8389</v>
      </c>
    </row>
    <row r="18" spans="1:7" x14ac:dyDescent="0.25">
      <c r="A18" t="s">
        <v>16</v>
      </c>
      <c r="B18">
        <v>60</v>
      </c>
      <c r="D18" t="s">
        <v>357</v>
      </c>
      <c r="E18">
        <v>202</v>
      </c>
    </row>
    <row r="19" spans="1:7" x14ac:dyDescent="0.25">
      <c r="A19" t="s">
        <v>16</v>
      </c>
      <c r="B19">
        <v>284</v>
      </c>
      <c r="D19" t="s">
        <v>357</v>
      </c>
      <c r="E19">
        <v>201</v>
      </c>
    </row>
    <row r="20" spans="1:7" x14ac:dyDescent="0.25">
      <c r="A20" t="s">
        <v>16</v>
      </c>
      <c r="B20">
        <v>38</v>
      </c>
      <c r="D20" t="s">
        <v>357</v>
      </c>
      <c r="E20">
        <v>197</v>
      </c>
    </row>
    <row r="21" spans="1:7" x14ac:dyDescent="0.25">
      <c r="A21" t="s">
        <v>16</v>
      </c>
      <c r="B21">
        <v>188</v>
      </c>
      <c r="D21" t="s">
        <v>357</v>
      </c>
      <c r="E21">
        <v>196</v>
      </c>
    </row>
    <row r="22" spans="1:7" x14ac:dyDescent="0.25">
      <c r="A22" t="s">
        <v>16</v>
      </c>
      <c r="B22">
        <v>171</v>
      </c>
      <c r="D22" t="s">
        <v>357</v>
      </c>
      <c r="E22">
        <v>196</v>
      </c>
    </row>
    <row r="23" spans="1:7" x14ac:dyDescent="0.25">
      <c r="A23" t="s">
        <v>16</v>
      </c>
      <c r="B23">
        <v>184</v>
      </c>
      <c r="D23" t="s">
        <v>357</v>
      </c>
      <c r="E23">
        <v>188</v>
      </c>
    </row>
    <row r="24" spans="1:7" x14ac:dyDescent="0.25">
      <c r="A24" t="s">
        <v>16</v>
      </c>
      <c r="B24">
        <v>97</v>
      </c>
      <c r="D24" t="s">
        <v>357</v>
      </c>
      <c r="E24">
        <v>185</v>
      </c>
    </row>
    <row r="25" spans="1:7" x14ac:dyDescent="0.25">
      <c r="A25" t="s">
        <v>16</v>
      </c>
      <c r="B25">
        <v>176</v>
      </c>
      <c r="D25" t="s">
        <v>357</v>
      </c>
      <c r="E25">
        <v>179</v>
      </c>
    </row>
    <row r="26" spans="1:7" x14ac:dyDescent="0.25">
      <c r="A26" t="s">
        <v>16</v>
      </c>
      <c r="B26">
        <v>184</v>
      </c>
      <c r="D26" t="s">
        <v>357</v>
      </c>
      <c r="E26">
        <v>171</v>
      </c>
    </row>
    <row r="27" spans="1:7" x14ac:dyDescent="0.25">
      <c r="A27" t="s">
        <v>16</v>
      </c>
      <c r="B27">
        <v>71</v>
      </c>
      <c r="D27" t="s">
        <v>357</v>
      </c>
      <c r="E27">
        <v>171</v>
      </c>
    </row>
    <row r="28" spans="1:7" x14ac:dyDescent="0.25">
      <c r="A28" t="s">
        <v>16</v>
      </c>
      <c r="B28">
        <v>539</v>
      </c>
      <c r="D28" t="s">
        <v>357</v>
      </c>
      <c r="E28">
        <v>170</v>
      </c>
    </row>
    <row r="29" spans="1:7" x14ac:dyDescent="0.25">
      <c r="A29" t="s">
        <v>16</v>
      </c>
      <c r="B29">
        <v>166</v>
      </c>
      <c r="D29" t="s">
        <v>357</v>
      </c>
      <c r="E29">
        <v>167</v>
      </c>
    </row>
    <row r="30" spans="1:7" x14ac:dyDescent="0.25">
      <c r="A30" t="s">
        <v>16</v>
      </c>
      <c r="B30">
        <v>98</v>
      </c>
      <c r="D30" t="s">
        <v>357</v>
      </c>
      <c r="E30">
        <v>152</v>
      </c>
    </row>
    <row r="31" spans="1:7" x14ac:dyDescent="0.25">
      <c r="A31" t="s">
        <v>16</v>
      </c>
      <c r="B31">
        <v>168</v>
      </c>
      <c r="D31" t="s">
        <v>357</v>
      </c>
      <c r="E31">
        <v>148</v>
      </c>
    </row>
    <row r="32" spans="1:7" x14ac:dyDescent="0.25">
      <c r="A32" t="s">
        <v>16</v>
      </c>
      <c r="B32">
        <v>499</v>
      </c>
      <c r="D32" t="s">
        <v>357</v>
      </c>
      <c r="E32">
        <v>147</v>
      </c>
    </row>
    <row r="33" spans="1:5" x14ac:dyDescent="0.25">
      <c r="A33" t="s">
        <v>16</v>
      </c>
      <c r="B33">
        <v>160</v>
      </c>
      <c r="D33" t="s">
        <v>357</v>
      </c>
      <c r="E33">
        <v>147</v>
      </c>
    </row>
    <row r="34" spans="1:5" x14ac:dyDescent="0.25">
      <c r="A34" t="s">
        <v>16</v>
      </c>
      <c r="B34">
        <v>508</v>
      </c>
      <c r="D34" t="s">
        <v>357</v>
      </c>
      <c r="E34">
        <v>140</v>
      </c>
    </row>
    <row r="35" spans="1:5" x14ac:dyDescent="0.25">
      <c r="A35" t="s">
        <v>16</v>
      </c>
      <c r="B35">
        <v>96</v>
      </c>
      <c r="D35" t="s">
        <v>357</v>
      </c>
      <c r="E35">
        <v>140</v>
      </c>
    </row>
    <row r="36" spans="1:5" x14ac:dyDescent="0.25">
      <c r="A36" t="s">
        <v>16</v>
      </c>
      <c r="B36">
        <v>94</v>
      </c>
      <c r="D36" t="s">
        <v>357</v>
      </c>
      <c r="E36">
        <v>140</v>
      </c>
    </row>
    <row r="37" spans="1:5" x14ac:dyDescent="0.25">
      <c r="A37" t="s">
        <v>16</v>
      </c>
      <c r="B37">
        <v>96</v>
      </c>
      <c r="D37" t="s">
        <v>357</v>
      </c>
      <c r="E37">
        <v>139</v>
      </c>
    </row>
    <row r="38" spans="1:5" x14ac:dyDescent="0.25">
      <c r="A38" t="s">
        <v>16</v>
      </c>
      <c r="B38">
        <v>288</v>
      </c>
      <c r="D38" t="s">
        <v>357</v>
      </c>
      <c r="E38">
        <v>135</v>
      </c>
    </row>
    <row r="39" spans="1:5" x14ac:dyDescent="0.25">
      <c r="A39" t="s">
        <v>16</v>
      </c>
      <c r="B39">
        <v>293</v>
      </c>
      <c r="D39" t="s">
        <v>357</v>
      </c>
      <c r="E39">
        <v>129</v>
      </c>
    </row>
    <row r="40" spans="1:5" x14ac:dyDescent="0.25">
      <c r="A40" t="s">
        <v>16</v>
      </c>
      <c r="B40">
        <v>498</v>
      </c>
      <c r="D40" t="s">
        <v>357</v>
      </c>
      <c r="E40">
        <v>125</v>
      </c>
    </row>
    <row r="41" spans="1:5" x14ac:dyDescent="0.25">
      <c r="A41" t="s">
        <v>16</v>
      </c>
      <c r="B41">
        <v>524</v>
      </c>
      <c r="D41" t="s">
        <v>357</v>
      </c>
      <c r="E41">
        <v>124</v>
      </c>
    </row>
    <row r="42" spans="1:5" x14ac:dyDescent="0.25">
      <c r="A42" t="s">
        <v>16</v>
      </c>
      <c r="B42">
        <v>99</v>
      </c>
      <c r="D42" t="s">
        <v>357</v>
      </c>
      <c r="E42">
        <v>124</v>
      </c>
    </row>
    <row r="43" spans="1:5" x14ac:dyDescent="0.25">
      <c r="A43" t="s">
        <v>16</v>
      </c>
      <c r="B43">
        <v>179</v>
      </c>
      <c r="D43" t="s">
        <v>357</v>
      </c>
      <c r="E43">
        <v>123</v>
      </c>
    </row>
    <row r="44" spans="1:5" x14ac:dyDescent="0.25">
      <c r="A44" t="s">
        <v>16</v>
      </c>
      <c r="B44">
        <v>169</v>
      </c>
      <c r="D44" t="s">
        <v>357</v>
      </c>
      <c r="E44">
        <v>123</v>
      </c>
    </row>
    <row r="45" spans="1:5" x14ac:dyDescent="0.25">
      <c r="A45" t="s">
        <v>16</v>
      </c>
      <c r="B45">
        <v>95</v>
      </c>
      <c r="D45" t="s">
        <v>357</v>
      </c>
      <c r="E45">
        <v>122</v>
      </c>
    </row>
    <row r="46" spans="1:5" x14ac:dyDescent="0.25">
      <c r="A46" t="s">
        <v>16</v>
      </c>
      <c r="B46">
        <v>188</v>
      </c>
      <c r="D46" t="s">
        <v>357</v>
      </c>
      <c r="E46">
        <v>121</v>
      </c>
    </row>
    <row r="47" spans="1:5" x14ac:dyDescent="0.25">
      <c r="A47" t="s">
        <v>16</v>
      </c>
      <c r="B47">
        <v>70</v>
      </c>
      <c r="D47" t="s">
        <v>357</v>
      </c>
      <c r="E47">
        <v>118</v>
      </c>
    </row>
    <row r="48" spans="1:5" x14ac:dyDescent="0.25">
      <c r="A48" t="s">
        <v>16</v>
      </c>
      <c r="B48">
        <v>57</v>
      </c>
      <c r="D48" t="s">
        <v>357</v>
      </c>
      <c r="E48">
        <v>117</v>
      </c>
    </row>
    <row r="49" spans="1:5" x14ac:dyDescent="0.25">
      <c r="A49" t="s">
        <v>16</v>
      </c>
      <c r="B49">
        <v>279</v>
      </c>
      <c r="D49" t="s">
        <v>357</v>
      </c>
      <c r="E49">
        <v>114</v>
      </c>
    </row>
    <row r="50" spans="1:5" x14ac:dyDescent="0.25">
      <c r="A50" t="s">
        <v>16</v>
      </c>
      <c r="B50">
        <v>55</v>
      </c>
      <c r="D50" t="s">
        <v>357</v>
      </c>
      <c r="E50">
        <v>114</v>
      </c>
    </row>
    <row r="51" spans="1:5" x14ac:dyDescent="0.25">
      <c r="A51" t="s">
        <v>16</v>
      </c>
      <c r="B51">
        <v>95</v>
      </c>
      <c r="D51" t="s">
        <v>357</v>
      </c>
      <c r="E51">
        <v>113</v>
      </c>
    </row>
    <row r="52" spans="1:5" x14ac:dyDescent="0.25">
      <c r="A52" t="s">
        <v>16</v>
      </c>
      <c r="B52">
        <v>184</v>
      </c>
      <c r="D52" t="s">
        <v>357</v>
      </c>
      <c r="E52">
        <v>110</v>
      </c>
    </row>
    <row r="53" spans="1:5" x14ac:dyDescent="0.25">
      <c r="A53" t="s">
        <v>16</v>
      </c>
      <c r="B53">
        <v>97</v>
      </c>
      <c r="D53" t="s">
        <v>357</v>
      </c>
      <c r="E53">
        <v>108</v>
      </c>
    </row>
    <row r="54" spans="1:5" x14ac:dyDescent="0.25">
      <c r="A54" t="s">
        <v>16</v>
      </c>
      <c r="B54">
        <v>87</v>
      </c>
      <c r="D54" t="s">
        <v>357</v>
      </c>
      <c r="E54">
        <v>105</v>
      </c>
    </row>
    <row r="55" spans="1:5" x14ac:dyDescent="0.25">
      <c r="A55" t="s">
        <v>16</v>
      </c>
      <c r="B55">
        <v>100</v>
      </c>
      <c r="D55" t="s">
        <v>357</v>
      </c>
      <c r="E55">
        <v>103</v>
      </c>
    </row>
    <row r="56" spans="1:5" x14ac:dyDescent="0.25">
      <c r="A56" t="s">
        <v>16</v>
      </c>
      <c r="B56">
        <v>93</v>
      </c>
      <c r="D56" t="s">
        <v>357</v>
      </c>
      <c r="E56">
        <v>100</v>
      </c>
    </row>
    <row r="57" spans="1:5" x14ac:dyDescent="0.25">
      <c r="A57" t="s">
        <v>16</v>
      </c>
      <c r="B57">
        <v>89</v>
      </c>
      <c r="D57" t="s">
        <v>357</v>
      </c>
      <c r="E57">
        <v>99</v>
      </c>
    </row>
    <row r="58" spans="1:5" x14ac:dyDescent="0.25">
      <c r="A58" t="s">
        <v>16</v>
      </c>
      <c r="B58">
        <v>82</v>
      </c>
      <c r="D58" t="s">
        <v>357</v>
      </c>
      <c r="E58">
        <v>99</v>
      </c>
    </row>
    <row r="59" spans="1:5" x14ac:dyDescent="0.25">
      <c r="A59" t="s">
        <v>16</v>
      </c>
      <c r="B59">
        <v>165</v>
      </c>
      <c r="D59" t="s">
        <v>357</v>
      </c>
      <c r="E59">
        <v>98</v>
      </c>
    </row>
    <row r="60" spans="1:5" x14ac:dyDescent="0.25">
      <c r="A60" t="s">
        <v>16</v>
      </c>
      <c r="B60">
        <v>296</v>
      </c>
      <c r="D60" t="s">
        <v>357</v>
      </c>
      <c r="E60">
        <v>96</v>
      </c>
    </row>
    <row r="61" spans="1:5" x14ac:dyDescent="0.25">
      <c r="A61" t="s">
        <v>16</v>
      </c>
      <c r="B61">
        <v>191</v>
      </c>
      <c r="D61" t="s">
        <v>357</v>
      </c>
      <c r="E61">
        <v>96</v>
      </c>
    </row>
    <row r="62" spans="1:5" x14ac:dyDescent="0.25">
      <c r="A62" t="s">
        <v>16</v>
      </c>
      <c r="B62">
        <v>178</v>
      </c>
      <c r="D62" t="s">
        <v>357</v>
      </c>
      <c r="E62">
        <v>96</v>
      </c>
    </row>
    <row r="63" spans="1:5" x14ac:dyDescent="0.25">
      <c r="A63" t="s">
        <v>16</v>
      </c>
      <c r="B63">
        <v>94</v>
      </c>
      <c r="D63" t="s">
        <v>357</v>
      </c>
      <c r="E63">
        <v>96</v>
      </c>
    </row>
    <row r="64" spans="1:5" x14ac:dyDescent="0.25">
      <c r="A64" t="s">
        <v>16</v>
      </c>
      <c r="B64">
        <v>90</v>
      </c>
      <c r="D64" t="s">
        <v>357</v>
      </c>
      <c r="E64">
        <v>95</v>
      </c>
    </row>
    <row r="65" spans="1:5" x14ac:dyDescent="0.25">
      <c r="A65" t="s">
        <v>16</v>
      </c>
      <c r="B65">
        <v>294</v>
      </c>
      <c r="D65" t="s">
        <v>357</v>
      </c>
      <c r="E65">
        <v>94</v>
      </c>
    </row>
    <row r="66" spans="1:5" x14ac:dyDescent="0.25">
      <c r="A66" t="s">
        <v>16</v>
      </c>
      <c r="B66">
        <v>159</v>
      </c>
      <c r="D66" t="s">
        <v>357</v>
      </c>
      <c r="E66">
        <v>94</v>
      </c>
    </row>
    <row r="67" spans="1:5" x14ac:dyDescent="0.25">
      <c r="A67" t="s">
        <v>16</v>
      </c>
      <c r="B67">
        <v>38</v>
      </c>
      <c r="D67" t="s">
        <v>357</v>
      </c>
      <c r="E67">
        <v>94</v>
      </c>
    </row>
    <row r="68" spans="1:5" x14ac:dyDescent="0.25">
      <c r="A68" t="s">
        <v>16</v>
      </c>
      <c r="B68">
        <v>186</v>
      </c>
      <c r="D68" t="s">
        <v>357</v>
      </c>
      <c r="E68">
        <v>93</v>
      </c>
    </row>
    <row r="69" spans="1:5" x14ac:dyDescent="0.25">
      <c r="A69" t="s">
        <v>16</v>
      </c>
      <c r="B69">
        <v>108</v>
      </c>
      <c r="D69" t="s">
        <v>357</v>
      </c>
      <c r="E69">
        <v>92</v>
      </c>
    </row>
    <row r="70" spans="1:5" x14ac:dyDescent="0.25">
      <c r="A70" t="s">
        <v>16</v>
      </c>
      <c r="B70">
        <v>99</v>
      </c>
      <c r="D70" t="s">
        <v>357</v>
      </c>
      <c r="E70">
        <v>92</v>
      </c>
    </row>
    <row r="71" spans="1:5" x14ac:dyDescent="0.25">
      <c r="A71" t="s">
        <v>16</v>
      </c>
      <c r="B71">
        <v>38</v>
      </c>
      <c r="D71" t="s">
        <v>357</v>
      </c>
      <c r="E71">
        <v>91</v>
      </c>
    </row>
    <row r="72" spans="1:5" x14ac:dyDescent="0.25">
      <c r="A72" t="s">
        <v>16</v>
      </c>
      <c r="B72">
        <v>56</v>
      </c>
      <c r="D72" t="s">
        <v>357</v>
      </c>
      <c r="E72">
        <v>90</v>
      </c>
    </row>
    <row r="73" spans="1:5" x14ac:dyDescent="0.25">
      <c r="A73" t="s">
        <v>16</v>
      </c>
      <c r="B73">
        <v>81</v>
      </c>
      <c r="D73" t="s">
        <v>357</v>
      </c>
      <c r="E73">
        <v>89</v>
      </c>
    </row>
    <row r="74" spans="1:5" x14ac:dyDescent="0.25">
      <c r="A74" t="s">
        <v>16</v>
      </c>
      <c r="B74">
        <v>96</v>
      </c>
      <c r="D74" t="s">
        <v>357</v>
      </c>
      <c r="E74">
        <v>86</v>
      </c>
    </row>
    <row r="75" spans="1:5" x14ac:dyDescent="0.25">
      <c r="A75" t="s">
        <v>16</v>
      </c>
      <c r="B75">
        <v>131</v>
      </c>
      <c r="D75" t="s">
        <v>357</v>
      </c>
      <c r="E75">
        <v>85</v>
      </c>
    </row>
    <row r="76" spans="1:5" x14ac:dyDescent="0.25">
      <c r="A76" t="s">
        <v>16</v>
      </c>
      <c r="B76">
        <v>1088</v>
      </c>
      <c r="D76" t="s">
        <v>357</v>
      </c>
      <c r="E76">
        <v>84</v>
      </c>
    </row>
    <row r="77" spans="1:5" x14ac:dyDescent="0.25">
      <c r="A77" t="s">
        <v>16</v>
      </c>
      <c r="B77">
        <v>72</v>
      </c>
      <c r="D77" t="s">
        <v>357</v>
      </c>
      <c r="E77">
        <v>84</v>
      </c>
    </row>
    <row r="78" spans="1:5" x14ac:dyDescent="0.25">
      <c r="A78" t="s">
        <v>16</v>
      </c>
      <c r="B78">
        <v>47</v>
      </c>
      <c r="D78" t="s">
        <v>357</v>
      </c>
      <c r="E78">
        <v>84</v>
      </c>
    </row>
    <row r="79" spans="1:5" x14ac:dyDescent="0.25">
      <c r="A79" t="s">
        <v>16</v>
      </c>
      <c r="B79">
        <v>79</v>
      </c>
      <c r="D79" t="s">
        <v>357</v>
      </c>
      <c r="E79">
        <v>83</v>
      </c>
    </row>
    <row r="80" spans="1:5" x14ac:dyDescent="0.25">
      <c r="A80" t="s">
        <v>16</v>
      </c>
      <c r="B80">
        <v>182</v>
      </c>
      <c r="D80" t="s">
        <v>357</v>
      </c>
      <c r="E80">
        <v>81</v>
      </c>
    </row>
    <row r="81" spans="1:5" x14ac:dyDescent="0.25">
      <c r="A81" t="s">
        <v>16</v>
      </c>
      <c r="B81">
        <v>96</v>
      </c>
      <c r="D81" t="s">
        <v>357</v>
      </c>
      <c r="E81">
        <v>81</v>
      </c>
    </row>
    <row r="82" spans="1:5" x14ac:dyDescent="0.25">
      <c r="A82" t="s">
        <v>16</v>
      </c>
      <c r="B82">
        <v>240</v>
      </c>
      <c r="D82" t="s">
        <v>357</v>
      </c>
      <c r="E82">
        <v>79</v>
      </c>
    </row>
    <row r="83" spans="1:5" x14ac:dyDescent="0.25">
      <c r="A83" t="s">
        <v>16</v>
      </c>
      <c r="B83">
        <v>1049</v>
      </c>
      <c r="D83" t="s">
        <v>357</v>
      </c>
      <c r="E83">
        <v>76</v>
      </c>
    </row>
    <row r="84" spans="1:5" x14ac:dyDescent="0.25">
      <c r="A84" t="s">
        <v>16</v>
      </c>
      <c r="B84">
        <v>98</v>
      </c>
      <c r="D84" t="s">
        <v>357</v>
      </c>
      <c r="E84">
        <v>76</v>
      </c>
    </row>
    <row r="85" spans="1:5" x14ac:dyDescent="0.25">
      <c r="A85" t="s">
        <v>16</v>
      </c>
      <c r="B85">
        <v>55</v>
      </c>
      <c r="D85" t="s">
        <v>357</v>
      </c>
      <c r="E85">
        <v>76</v>
      </c>
    </row>
    <row r="86" spans="1:5" x14ac:dyDescent="0.25">
      <c r="A86" t="s">
        <v>16</v>
      </c>
      <c r="B86">
        <v>95</v>
      </c>
      <c r="D86" t="s">
        <v>357</v>
      </c>
      <c r="E86">
        <v>75</v>
      </c>
    </row>
    <row r="87" spans="1:5" x14ac:dyDescent="0.25">
      <c r="A87" t="s">
        <v>16</v>
      </c>
      <c r="B87">
        <v>186</v>
      </c>
      <c r="D87" t="s">
        <v>357</v>
      </c>
      <c r="E87">
        <v>73</v>
      </c>
    </row>
    <row r="88" spans="1:5" x14ac:dyDescent="0.25">
      <c r="A88" t="s">
        <v>16</v>
      </c>
      <c r="B88">
        <v>217</v>
      </c>
      <c r="D88" t="s">
        <v>357</v>
      </c>
      <c r="E88">
        <v>72</v>
      </c>
    </row>
    <row r="89" spans="1:5" x14ac:dyDescent="0.25">
      <c r="A89" t="s">
        <v>16</v>
      </c>
      <c r="B89">
        <v>58</v>
      </c>
      <c r="D89" t="s">
        <v>357</v>
      </c>
      <c r="E89">
        <v>72</v>
      </c>
    </row>
    <row r="90" spans="1:5" x14ac:dyDescent="0.25">
      <c r="A90" t="s">
        <v>16</v>
      </c>
      <c r="B90">
        <v>405</v>
      </c>
      <c r="D90" t="s">
        <v>357</v>
      </c>
      <c r="E90">
        <v>70</v>
      </c>
    </row>
    <row r="91" spans="1:5" x14ac:dyDescent="0.25">
      <c r="A91" t="s">
        <v>16</v>
      </c>
      <c r="B91">
        <v>87</v>
      </c>
      <c r="D91" t="s">
        <v>357</v>
      </c>
      <c r="E91">
        <v>70</v>
      </c>
    </row>
    <row r="92" spans="1:5" x14ac:dyDescent="0.25">
      <c r="A92" t="s">
        <v>16</v>
      </c>
      <c r="B92">
        <v>415</v>
      </c>
      <c r="D92" t="s">
        <v>357</v>
      </c>
      <c r="E92">
        <v>68</v>
      </c>
    </row>
    <row r="93" spans="1:5" x14ac:dyDescent="0.25">
      <c r="A93" t="s">
        <v>16</v>
      </c>
      <c r="B93">
        <v>58</v>
      </c>
      <c r="D93" t="s">
        <v>357</v>
      </c>
      <c r="E93">
        <v>67</v>
      </c>
    </row>
    <row r="94" spans="1:5" x14ac:dyDescent="0.25">
      <c r="A94" t="s">
        <v>16</v>
      </c>
      <c r="B94">
        <v>72</v>
      </c>
      <c r="D94" t="s">
        <v>357</v>
      </c>
      <c r="E94">
        <v>66</v>
      </c>
    </row>
    <row r="95" spans="1:5" x14ac:dyDescent="0.25">
      <c r="A95" t="s">
        <v>16</v>
      </c>
      <c r="B95">
        <v>72</v>
      </c>
      <c r="D95" t="s">
        <v>357</v>
      </c>
      <c r="E95">
        <v>60</v>
      </c>
    </row>
    <row r="96" spans="1:5" x14ac:dyDescent="0.25">
      <c r="A96" t="s">
        <v>16</v>
      </c>
      <c r="B96">
        <v>64</v>
      </c>
      <c r="D96" t="s">
        <v>357</v>
      </c>
      <c r="E96">
        <v>60</v>
      </c>
    </row>
    <row r="97" spans="1:5" x14ac:dyDescent="0.25">
      <c r="A97" t="s">
        <v>16</v>
      </c>
      <c r="B97">
        <v>52</v>
      </c>
      <c r="D97" t="s">
        <v>357</v>
      </c>
      <c r="E97">
        <v>59</v>
      </c>
    </row>
    <row r="98" spans="1:5" x14ac:dyDescent="0.25">
      <c r="A98" t="s">
        <v>16</v>
      </c>
      <c r="B98">
        <v>246</v>
      </c>
      <c r="D98" t="s">
        <v>357</v>
      </c>
      <c r="E98">
        <v>57</v>
      </c>
    </row>
    <row r="99" spans="1:5" x14ac:dyDescent="0.25">
      <c r="A99" t="s">
        <v>16</v>
      </c>
      <c r="B99">
        <v>79</v>
      </c>
      <c r="D99" t="s">
        <v>357</v>
      </c>
      <c r="E99">
        <v>57</v>
      </c>
    </row>
    <row r="100" spans="1:5" x14ac:dyDescent="0.25">
      <c r="A100" t="s">
        <v>16</v>
      </c>
      <c r="B100">
        <v>81</v>
      </c>
      <c r="D100" t="s">
        <v>357</v>
      </c>
      <c r="E100">
        <v>56</v>
      </c>
    </row>
    <row r="101" spans="1:5" x14ac:dyDescent="0.25">
      <c r="A101" t="s">
        <v>16</v>
      </c>
      <c r="B101">
        <v>510</v>
      </c>
      <c r="D101" t="s">
        <v>357</v>
      </c>
      <c r="E101">
        <v>55</v>
      </c>
    </row>
    <row r="102" spans="1:5" x14ac:dyDescent="0.25">
      <c r="A102" t="s">
        <v>16</v>
      </c>
      <c r="B102">
        <v>80</v>
      </c>
      <c r="D102" t="s">
        <v>357</v>
      </c>
      <c r="E102">
        <v>55</v>
      </c>
    </row>
    <row r="103" spans="1:5" x14ac:dyDescent="0.25">
      <c r="A103" t="s">
        <v>16</v>
      </c>
      <c r="B103">
        <v>218</v>
      </c>
      <c r="D103" t="s">
        <v>357</v>
      </c>
      <c r="E103">
        <v>53</v>
      </c>
    </row>
    <row r="104" spans="1:5" x14ac:dyDescent="0.25">
      <c r="A104" t="s">
        <v>16</v>
      </c>
      <c r="B104">
        <v>53</v>
      </c>
      <c r="D104" t="s">
        <v>357</v>
      </c>
      <c r="E104">
        <v>53</v>
      </c>
    </row>
    <row r="105" spans="1:5" x14ac:dyDescent="0.25">
      <c r="A105" t="s">
        <v>16</v>
      </c>
      <c r="B105">
        <v>253</v>
      </c>
      <c r="D105" t="s">
        <v>357</v>
      </c>
      <c r="E105">
        <v>52</v>
      </c>
    </row>
    <row r="106" spans="1:5" x14ac:dyDescent="0.25">
      <c r="A106" t="s">
        <v>16</v>
      </c>
      <c r="B106">
        <v>95</v>
      </c>
      <c r="D106" t="s">
        <v>357</v>
      </c>
      <c r="E106">
        <v>52</v>
      </c>
    </row>
    <row r="107" spans="1:5" x14ac:dyDescent="0.25">
      <c r="A107" t="s">
        <v>16</v>
      </c>
      <c r="B107">
        <v>70</v>
      </c>
      <c r="D107" t="s">
        <v>357</v>
      </c>
      <c r="E107">
        <v>52</v>
      </c>
    </row>
    <row r="108" spans="1:5" x14ac:dyDescent="0.25">
      <c r="A108" t="s">
        <v>16</v>
      </c>
      <c r="B108">
        <v>57</v>
      </c>
      <c r="D108" t="s">
        <v>357</v>
      </c>
      <c r="E108">
        <v>50</v>
      </c>
    </row>
    <row r="109" spans="1:5" x14ac:dyDescent="0.25">
      <c r="A109" t="s">
        <v>16</v>
      </c>
      <c r="B109">
        <v>48</v>
      </c>
      <c r="D109" t="s">
        <v>357</v>
      </c>
      <c r="E109">
        <v>50</v>
      </c>
    </row>
    <row r="110" spans="1:5" x14ac:dyDescent="0.25">
      <c r="A110" t="s">
        <v>16</v>
      </c>
      <c r="B110">
        <v>574</v>
      </c>
      <c r="D110" t="s">
        <v>357</v>
      </c>
      <c r="E110">
        <v>49</v>
      </c>
    </row>
    <row r="111" spans="1:5" x14ac:dyDescent="0.25">
      <c r="A111" t="s">
        <v>16</v>
      </c>
      <c r="B111">
        <v>160</v>
      </c>
      <c r="D111" t="s">
        <v>357</v>
      </c>
      <c r="E111">
        <v>49</v>
      </c>
    </row>
    <row r="112" spans="1:5" x14ac:dyDescent="0.25">
      <c r="A112" t="s">
        <v>16</v>
      </c>
      <c r="B112">
        <v>70</v>
      </c>
      <c r="D112" t="s">
        <v>357</v>
      </c>
      <c r="E112">
        <v>49</v>
      </c>
    </row>
    <row r="113" spans="1:5" x14ac:dyDescent="0.25">
      <c r="A113" t="s">
        <v>16</v>
      </c>
      <c r="B113">
        <v>242</v>
      </c>
      <c r="D113" t="s">
        <v>357</v>
      </c>
      <c r="E113">
        <v>48</v>
      </c>
    </row>
    <row r="114" spans="1:5" x14ac:dyDescent="0.25">
      <c r="A114" t="s">
        <v>16</v>
      </c>
      <c r="B114">
        <v>91</v>
      </c>
      <c r="D114" t="s">
        <v>357</v>
      </c>
      <c r="E114">
        <v>48</v>
      </c>
    </row>
    <row r="115" spans="1:5" x14ac:dyDescent="0.25">
      <c r="A115" t="s">
        <v>16</v>
      </c>
      <c r="B115">
        <v>121</v>
      </c>
      <c r="D115" t="s">
        <v>357</v>
      </c>
      <c r="E115">
        <v>47</v>
      </c>
    </row>
    <row r="116" spans="1:5" x14ac:dyDescent="0.25">
      <c r="A116" t="s">
        <v>16</v>
      </c>
      <c r="B116">
        <v>72</v>
      </c>
      <c r="D116" t="s">
        <v>357</v>
      </c>
      <c r="E116">
        <v>47</v>
      </c>
    </row>
    <row r="117" spans="1:5" x14ac:dyDescent="0.25">
      <c r="A117" t="s">
        <v>16</v>
      </c>
      <c r="B117">
        <v>41</v>
      </c>
      <c r="D117" t="s">
        <v>357</v>
      </c>
      <c r="E117">
        <v>46</v>
      </c>
    </row>
    <row r="118" spans="1:5" x14ac:dyDescent="0.25">
      <c r="A118" t="s">
        <v>16</v>
      </c>
      <c r="B118">
        <v>235</v>
      </c>
      <c r="D118" t="s">
        <v>357</v>
      </c>
      <c r="E118">
        <v>45</v>
      </c>
    </row>
    <row r="119" spans="1:5" x14ac:dyDescent="0.25">
      <c r="A119" t="s">
        <v>16</v>
      </c>
      <c r="B119">
        <v>181</v>
      </c>
      <c r="D119" t="s">
        <v>357</v>
      </c>
      <c r="E119">
        <v>45</v>
      </c>
    </row>
    <row r="120" spans="1:5" x14ac:dyDescent="0.25">
      <c r="A120" t="s">
        <v>16</v>
      </c>
      <c r="B120">
        <v>56</v>
      </c>
      <c r="D120" t="s">
        <v>357</v>
      </c>
      <c r="E120">
        <v>45</v>
      </c>
    </row>
    <row r="121" spans="1:5" x14ac:dyDescent="0.25">
      <c r="A121" t="s">
        <v>16</v>
      </c>
      <c r="B121">
        <v>259</v>
      </c>
      <c r="D121" t="s">
        <v>357</v>
      </c>
      <c r="E121">
        <v>44</v>
      </c>
    </row>
    <row r="122" spans="1:5" x14ac:dyDescent="0.25">
      <c r="A122" t="s">
        <v>16</v>
      </c>
      <c r="B122">
        <v>48</v>
      </c>
      <c r="D122" t="s">
        <v>357</v>
      </c>
      <c r="E122">
        <v>43</v>
      </c>
    </row>
    <row r="123" spans="1:5" x14ac:dyDescent="0.25">
      <c r="A123" t="s">
        <v>16</v>
      </c>
      <c r="B123">
        <v>88</v>
      </c>
      <c r="D123" t="s">
        <v>357</v>
      </c>
      <c r="E123">
        <v>42</v>
      </c>
    </row>
    <row r="124" spans="1:5" x14ac:dyDescent="0.25">
      <c r="A124" t="s">
        <v>16</v>
      </c>
      <c r="B124">
        <v>56</v>
      </c>
      <c r="D124" t="s">
        <v>357</v>
      </c>
      <c r="E124">
        <v>42</v>
      </c>
    </row>
    <row r="125" spans="1:5" x14ac:dyDescent="0.25">
      <c r="A125" t="s">
        <v>16</v>
      </c>
      <c r="B125">
        <v>174</v>
      </c>
      <c r="D125" t="s">
        <v>357</v>
      </c>
      <c r="E125">
        <v>41</v>
      </c>
    </row>
    <row r="126" spans="1:5" x14ac:dyDescent="0.25">
      <c r="A126" t="s">
        <v>16</v>
      </c>
      <c r="B126">
        <v>104</v>
      </c>
      <c r="D126" t="s">
        <v>357</v>
      </c>
      <c r="E126">
        <v>41</v>
      </c>
    </row>
    <row r="127" spans="1:5" x14ac:dyDescent="0.25">
      <c r="A127" t="s">
        <v>16</v>
      </c>
      <c r="B127">
        <v>89</v>
      </c>
      <c r="D127" t="s">
        <v>357</v>
      </c>
      <c r="E127">
        <v>41</v>
      </c>
    </row>
    <row r="128" spans="1:5" x14ac:dyDescent="0.25">
      <c r="A128" t="s">
        <v>16</v>
      </c>
      <c r="B128">
        <v>169</v>
      </c>
      <c r="D128" t="s">
        <v>357</v>
      </c>
      <c r="E128">
        <v>40</v>
      </c>
    </row>
    <row r="129" spans="1:5" x14ac:dyDescent="0.25">
      <c r="A129" t="s">
        <v>16</v>
      </c>
      <c r="B129">
        <v>49</v>
      </c>
      <c r="D129" t="s">
        <v>357</v>
      </c>
      <c r="E129">
        <v>40</v>
      </c>
    </row>
    <row r="130" spans="1:5" x14ac:dyDescent="0.25">
      <c r="A130" t="s">
        <v>16</v>
      </c>
      <c r="B130">
        <v>45</v>
      </c>
      <c r="D130" t="s">
        <v>357</v>
      </c>
      <c r="E130">
        <v>40</v>
      </c>
    </row>
    <row r="131" spans="1:5" x14ac:dyDescent="0.25">
      <c r="A131" t="s">
        <v>16</v>
      </c>
      <c r="B131">
        <v>554</v>
      </c>
      <c r="D131" t="s">
        <v>357</v>
      </c>
      <c r="E131">
        <v>39</v>
      </c>
    </row>
    <row r="132" spans="1:5" x14ac:dyDescent="0.25">
      <c r="A132" t="s">
        <v>16</v>
      </c>
      <c r="B132">
        <v>145</v>
      </c>
      <c r="D132" t="s">
        <v>357</v>
      </c>
      <c r="E132">
        <v>39</v>
      </c>
    </row>
    <row r="133" spans="1:5" x14ac:dyDescent="0.25">
      <c r="A133" t="s">
        <v>16</v>
      </c>
      <c r="B133">
        <v>100</v>
      </c>
      <c r="D133" t="s">
        <v>357</v>
      </c>
      <c r="E133">
        <v>39</v>
      </c>
    </row>
    <row r="134" spans="1:5" x14ac:dyDescent="0.25">
      <c r="A134" t="s">
        <v>16</v>
      </c>
      <c r="B134">
        <v>100</v>
      </c>
      <c r="D134" t="s">
        <v>357</v>
      </c>
      <c r="E134">
        <v>39</v>
      </c>
    </row>
    <row r="135" spans="1:5" x14ac:dyDescent="0.25">
      <c r="A135" t="s">
        <v>16</v>
      </c>
      <c r="B135">
        <v>65</v>
      </c>
      <c r="D135" t="s">
        <v>357</v>
      </c>
      <c r="E135">
        <v>39</v>
      </c>
    </row>
    <row r="136" spans="1:5" x14ac:dyDescent="0.25">
      <c r="A136" t="s">
        <v>16</v>
      </c>
      <c r="B136">
        <v>54</v>
      </c>
      <c r="D136" t="s">
        <v>357</v>
      </c>
      <c r="E136">
        <v>39</v>
      </c>
    </row>
    <row r="137" spans="1:5" x14ac:dyDescent="0.25">
      <c r="A137" t="s">
        <v>16</v>
      </c>
      <c r="B137">
        <v>1071</v>
      </c>
      <c r="D137" t="s">
        <v>357</v>
      </c>
      <c r="E137">
        <v>38</v>
      </c>
    </row>
    <row r="138" spans="1:5" x14ac:dyDescent="0.25">
      <c r="A138" t="s">
        <v>16</v>
      </c>
      <c r="B138">
        <v>98</v>
      </c>
      <c r="D138" t="s">
        <v>357</v>
      </c>
      <c r="E138">
        <v>38</v>
      </c>
    </row>
    <row r="139" spans="1:5" x14ac:dyDescent="0.25">
      <c r="A139" t="s">
        <v>16</v>
      </c>
      <c r="B139">
        <v>88</v>
      </c>
      <c r="D139" t="s">
        <v>357</v>
      </c>
      <c r="E139">
        <v>38</v>
      </c>
    </row>
    <row r="140" spans="1:5" x14ac:dyDescent="0.25">
      <c r="A140" t="s">
        <v>16</v>
      </c>
      <c r="B140">
        <v>70</v>
      </c>
      <c r="D140" t="s">
        <v>357</v>
      </c>
      <c r="E140">
        <v>38</v>
      </c>
    </row>
    <row r="141" spans="1:5" x14ac:dyDescent="0.25">
      <c r="A141" t="s">
        <v>16</v>
      </c>
      <c r="B141">
        <v>39</v>
      </c>
      <c r="D141" t="s">
        <v>357</v>
      </c>
      <c r="E141">
        <v>38</v>
      </c>
    </row>
    <row r="142" spans="1:5" x14ac:dyDescent="0.25">
      <c r="A142" t="s">
        <v>16</v>
      </c>
      <c r="B142">
        <v>274</v>
      </c>
      <c r="D142" t="s">
        <v>357</v>
      </c>
      <c r="E142">
        <v>37</v>
      </c>
    </row>
    <row r="143" spans="1:5" x14ac:dyDescent="0.25">
      <c r="A143" t="s">
        <v>16</v>
      </c>
      <c r="B143">
        <v>184</v>
      </c>
      <c r="D143" t="s">
        <v>357</v>
      </c>
      <c r="E143">
        <v>37</v>
      </c>
    </row>
    <row r="144" spans="1:5" x14ac:dyDescent="0.25">
      <c r="A144" t="s">
        <v>16</v>
      </c>
      <c r="B144">
        <v>157</v>
      </c>
      <c r="D144" t="s">
        <v>357</v>
      </c>
      <c r="E144">
        <v>37</v>
      </c>
    </row>
    <row r="145" spans="1:5" x14ac:dyDescent="0.25">
      <c r="A145" t="s">
        <v>16</v>
      </c>
      <c r="B145">
        <v>96</v>
      </c>
      <c r="D145" t="s">
        <v>357</v>
      </c>
      <c r="E145">
        <v>37</v>
      </c>
    </row>
    <row r="146" spans="1:5" x14ac:dyDescent="0.25">
      <c r="A146" t="s">
        <v>16</v>
      </c>
      <c r="B146">
        <v>95</v>
      </c>
      <c r="D146" t="s">
        <v>357</v>
      </c>
      <c r="E146">
        <v>37</v>
      </c>
    </row>
    <row r="147" spans="1:5" x14ac:dyDescent="0.25">
      <c r="A147" t="s">
        <v>16</v>
      </c>
      <c r="B147">
        <v>55</v>
      </c>
      <c r="D147" t="s">
        <v>357</v>
      </c>
      <c r="E147">
        <v>37</v>
      </c>
    </row>
    <row r="148" spans="1:5" x14ac:dyDescent="0.25">
      <c r="A148" t="s">
        <v>16</v>
      </c>
      <c r="B148">
        <v>49</v>
      </c>
      <c r="D148" t="s">
        <v>357</v>
      </c>
      <c r="E148">
        <v>37</v>
      </c>
    </row>
    <row r="149" spans="1:5" x14ac:dyDescent="0.25">
      <c r="A149" t="s">
        <v>16</v>
      </c>
      <c r="B149">
        <v>42</v>
      </c>
      <c r="D149" t="s">
        <v>357</v>
      </c>
      <c r="E149">
        <v>37</v>
      </c>
    </row>
    <row r="150" spans="1:5" x14ac:dyDescent="0.25">
      <c r="A150" t="s">
        <v>16</v>
      </c>
      <c r="B150">
        <v>286</v>
      </c>
      <c r="D150" t="s">
        <v>357</v>
      </c>
      <c r="E150">
        <v>36</v>
      </c>
    </row>
    <row r="151" spans="1:5" x14ac:dyDescent="0.25">
      <c r="A151" t="s">
        <v>16</v>
      </c>
      <c r="B151">
        <v>77</v>
      </c>
      <c r="D151" t="s">
        <v>357</v>
      </c>
      <c r="E151">
        <v>36</v>
      </c>
    </row>
    <row r="152" spans="1:5" x14ac:dyDescent="0.25">
      <c r="A152" t="s">
        <v>16</v>
      </c>
      <c r="B152">
        <v>67</v>
      </c>
      <c r="D152" t="s">
        <v>357</v>
      </c>
      <c r="E152">
        <v>36</v>
      </c>
    </row>
    <row r="153" spans="1:5" x14ac:dyDescent="0.25">
      <c r="A153" t="s">
        <v>16</v>
      </c>
      <c r="B153">
        <v>52</v>
      </c>
      <c r="D153" t="s">
        <v>357</v>
      </c>
      <c r="E153">
        <v>36</v>
      </c>
    </row>
    <row r="154" spans="1:5" x14ac:dyDescent="0.25">
      <c r="A154" t="s">
        <v>16</v>
      </c>
      <c r="B154">
        <v>46</v>
      </c>
      <c r="D154" t="s">
        <v>357</v>
      </c>
      <c r="E154">
        <v>36</v>
      </c>
    </row>
    <row r="155" spans="1:5" x14ac:dyDescent="0.25">
      <c r="A155" t="s">
        <v>16</v>
      </c>
      <c r="B155">
        <v>59</v>
      </c>
      <c r="D155" t="s">
        <v>357</v>
      </c>
      <c r="E155">
        <v>35</v>
      </c>
    </row>
    <row r="156" spans="1:5" x14ac:dyDescent="0.25">
      <c r="A156" t="s">
        <v>16</v>
      </c>
      <c r="B156">
        <v>413</v>
      </c>
      <c r="D156" t="s">
        <v>357</v>
      </c>
      <c r="E156">
        <v>34</v>
      </c>
    </row>
    <row r="157" spans="1:5" x14ac:dyDescent="0.25">
      <c r="A157" t="s">
        <v>16</v>
      </c>
      <c r="B157">
        <v>398</v>
      </c>
      <c r="D157" t="s">
        <v>357</v>
      </c>
      <c r="E157">
        <v>34</v>
      </c>
    </row>
    <row r="158" spans="1:5" x14ac:dyDescent="0.25">
      <c r="A158" t="s">
        <v>16</v>
      </c>
      <c r="B158">
        <v>285</v>
      </c>
      <c r="D158" t="s">
        <v>357</v>
      </c>
      <c r="E158">
        <v>34</v>
      </c>
    </row>
    <row r="159" spans="1:5" x14ac:dyDescent="0.25">
      <c r="A159" t="s">
        <v>16</v>
      </c>
      <c r="B159">
        <v>67</v>
      </c>
      <c r="D159" t="s">
        <v>357</v>
      </c>
      <c r="E159">
        <v>34</v>
      </c>
    </row>
    <row r="160" spans="1:5" x14ac:dyDescent="0.25">
      <c r="A160" t="s">
        <v>16</v>
      </c>
      <c r="B160">
        <v>49</v>
      </c>
      <c r="D160" t="s">
        <v>357</v>
      </c>
      <c r="E160">
        <v>34</v>
      </c>
    </row>
    <row r="161" spans="1:5" x14ac:dyDescent="0.25">
      <c r="A161" t="s">
        <v>16</v>
      </c>
      <c r="B161">
        <v>1204</v>
      </c>
      <c r="D161" t="s">
        <v>357</v>
      </c>
      <c r="E161">
        <v>33</v>
      </c>
    </row>
    <row r="162" spans="1:5" x14ac:dyDescent="0.25">
      <c r="A162" t="s">
        <v>16</v>
      </c>
      <c r="B162">
        <v>97</v>
      </c>
      <c r="D162" t="s">
        <v>357</v>
      </c>
      <c r="E162">
        <v>33</v>
      </c>
    </row>
    <row r="163" spans="1:5" x14ac:dyDescent="0.25">
      <c r="A163" t="s">
        <v>16</v>
      </c>
      <c r="B163">
        <v>78</v>
      </c>
      <c r="D163" t="s">
        <v>357</v>
      </c>
      <c r="E163">
        <v>33</v>
      </c>
    </row>
    <row r="164" spans="1:5" x14ac:dyDescent="0.25">
      <c r="A164" t="s">
        <v>16</v>
      </c>
      <c r="B164">
        <v>74</v>
      </c>
      <c r="D164" t="s">
        <v>357</v>
      </c>
      <c r="E164">
        <v>33</v>
      </c>
    </row>
    <row r="165" spans="1:5" x14ac:dyDescent="0.25">
      <c r="A165" t="s">
        <v>16</v>
      </c>
      <c r="B165">
        <v>69</v>
      </c>
      <c r="D165" t="s">
        <v>357</v>
      </c>
      <c r="E165">
        <v>33</v>
      </c>
    </row>
    <row r="166" spans="1:5" x14ac:dyDescent="0.25">
      <c r="A166" t="s">
        <v>16</v>
      </c>
      <c r="B166">
        <v>67</v>
      </c>
      <c r="D166" t="s">
        <v>357</v>
      </c>
      <c r="E166">
        <v>33</v>
      </c>
    </row>
    <row r="167" spans="1:5" x14ac:dyDescent="0.25">
      <c r="A167" t="s">
        <v>16</v>
      </c>
      <c r="B167">
        <v>34</v>
      </c>
      <c r="D167" t="s">
        <v>357</v>
      </c>
      <c r="E167">
        <v>33</v>
      </c>
    </row>
    <row r="168" spans="1:5" x14ac:dyDescent="0.25">
      <c r="A168" t="s">
        <v>16</v>
      </c>
      <c r="B168">
        <v>222</v>
      </c>
      <c r="D168" t="s">
        <v>357</v>
      </c>
      <c r="E168">
        <v>32</v>
      </c>
    </row>
    <row r="169" spans="1:5" x14ac:dyDescent="0.25">
      <c r="A169" t="s">
        <v>16</v>
      </c>
      <c r="B169">
        <v>174</v>
      </c>
      <c r="D169" t="s">
        <v>357</v>
      </c>
      <c r="E169">
        <v>32</v>
      </c>
    </row>
    <row r="170" spans="1:5" x14ac:dyDescent="0.25">
      <c r="A170" t="s">
        <v>16</v>
      </c>
      <c r="B170">
        <v>43</v>
      </c>
      <c r="D170" t="s">
        <v>357</v>
      </c>
      <c r="E170">
        <v>32</v>
      </c>
    </row>
    <row r="171" spans="1:5" x14ac:dyDescent="0.25">
      <c r="A171" t="s">
        <v>16</v>
      </c>
      <c r="B171">
        <v>276</v>
      </c>
      <c r="D171" t="s">
        <v>357</v>
      </c>
      <c r="E171">
        <v>31</v>
      </c>
    </row>
    <row r="172" spans="1:5" x14ac:dyDescent="0.25">
      <c r="A172" t="s">
        <v>16</v>
      </c>
      <c r="B172">
        <v>191</v>
      </c>
      <c r="D172" t="s">
        <v>357</v>
      </c>
      <c r="E172">
        <v>31</v>
      </c>
    </row>
    <row r="173" spans="1:5" x14ac:dyDescent="0.25">
      <c r="A173" t="s">
        <v>16</v>
      </c>
      <c r="B173">
        <v>177</v>
      </c>
      <c r="D173" t="s">
        <v>357</v>
      </c>
      <c r="E173">
        <v>31</v>
      </c>
    </row>
    <row r="174" spans="1:5" x14ac:dyDescent="0.25">
      <c r="A174" t="s">
        <v>16</v>
      </c>
      <c r="B174">
        <v>55</v>
      </c>
      <c r="D174" t="s">
        <v>357</v>
      </c>
      <c r="E174">
        <v>31</v>
      </c>
    </row>
    <row r="175" spans="1:5" x14ac:dyDescent="0.25">
      <c r="A175" t="s">
        <v>16</v>
      </c>
      <c r="B175">
        <v>52</v>
      </c>
      <c r="D175" t="s">
        <v>357</v>
      </c>
      <c r="E175">
        <v>31</v>
      </c>
    </row>
    <row r="176" spans="1:5" x14ac:dyDescent="0.25">
      <c r="A176" t="s">
        <v>16</v>
      </c>
      <c r="B176">
        <v>51</v>
      </c>
      <c r="D176" t="s">
        <v>357</v>
      </c>
      <c r="E176">
        <v>31</v>
      </c>
    </row>
    <row r="177" spans="1:5" x14ac:dyDescent="0.25">
      <c r="A177" t="s">
        <v>16</v>
      </c>
      <c r="B177">
        <v>46</v>
      </c>
      <c r="D177" t="s">
        <v>357</v>
      </c>
      <c r="E177">
        <v>31</v>
      </c>
    </row>
    <row r="178" spans="1:5" x14ac:dyDescent="0.25">
      <c r="A178" t="s">
        <v>16</v>
      </c>
      <c r="B178">
        <v>232</v>
      </c>
      <c r="D178" t="s">
        <v>357</v>
      </c>
      <c r="E178">
        <v>30</v>
      </c>
    </row>
    <row r="179" spans="1:5" x14ac:dyDescent="0.25">
      <c r="A179" t="s">
        <v>16</v>
      </c>
      <c r="B179">
        <v>202</v>
      </c>
      <c r="D179" t="s">
        <v>357</v>
      </c>
      <c r="E179">
        <v>30</v>
      </c>
    </row>
    <row r="180" spans="1:5" x14ac:dyDescent="0.25">
      <c r="A180" t="s">
        <v>16</v>
      </c>
      <c r="B180">
        <v>197</v>
      </c>
      <c r="D180" t="s">
        <v>357</v>
      </c>
      <c r="E180">
        <v>30</v>
      </c>
    </row>
    <row r="181" spans="1:5" x14ac:dyDescent="0.25">
      <c r="A181" t="s">
        <v>16</v>
      </c>
      <c r="B181">
        <v>196</v>
      </c>
      <c r="D181" t="s">
        <v>357</v>
      </c>
      <c r="E181">
        <v>30</v>
      </c>
    </row>
    <row r="182" spans="1:5" x14ac:dyDescent="0.25">
      <c r="A182" t="s">
        <v>16</v>
      </c>
      <c r="B182">
        <v>183</v>
      </c>
      <c r="D182" t="s">
        <v>357</v>
      </c>
      <c r="E182">
        <v>30</v>
      </c>
    </row>
    <row r="183" spans="1:5" x14ac:dyDescent="0.25">
      <c r="A183" t="s">
        <v>16</v>
      </c>
      <c r="B183">
        <v>167</v>
      </c>
      <c r="D183" t="s">
        <v>357</v>
      </c>
      <c r="E183">
        <v>30</v>
      </c>
    </row>
    <row r="184" spans="1:5" x14ac:dyDescent="0.25">
      <c r="A184" t="s">
        <v>16</v>
      </c>
      <c r="B184">
        <v>72</v>
      </c>
      <c r="D184" t="s">
        <v>357</v>
      </c>
      <c r="E184">
        <v>30</v>
      </c>
    </row>
    <row r="185" spans="1:5" x14ac:dyDescent="0.25">
      <c r="A185" t="s">
        <v>16</v>
      </c>
      <c r="B185">
        <v>308</v>
      </c>
      <c r="D185" t="s">
        <v>357</v>
      </c>
      <c r="E185">
        <v>29</v>
      </c>
    </row>
    <row r="186" spans="1:5" x14ac:dyDescent="0.25">
      <c r="A186" t="s">
        <v>16</v>
      </c>
      <c r="B186">
        <v>278</v>
      </c>
      <c r="D186" t="s">
        <v>357</v>
      </c>
      <c r="E186">
        <v>29</v>
      </c>
    </row>
    <row r="187" spans="1:5" x14ac:dyDescent="0.25">
      <c r="A187" t="s">
        <v>16</v>
      </c>
      <c r="B187">
        <v>234</v>
      </c>
      <c r="D187" t="s">
        <v>357</v>
      </c>
      <c r="E187">
        <v>29</v>
      </c>
    </row>
    <row r="188" spans="1:5" x14ac:dyDescent="0.25">
      <c r="A188" t="s">
        <v>16</v>
      </c>
      <c r="B188">
        <v>183</v>
      </c>
      <c r="D188" t="s">
        <v>357</v>
      </c>
      <c r="E188">
        <v>29</v>
      </c>
    </row>
    <row r="189" spans="1:5" x14ac:dyDescent="0.25">
      <c r="A189" t="s">
        <v>16</v>
      </c>
      <c r="B189">
        <v>159</v>
      </c>
      <c r="D189" t="s">
        <v>357</v>
      </c>
      <c r="E189">
        <v>29</v>
      </c>
    </row>
    <row r="190" spans="1:5" x14ac:dyDescent="0.25">
      <c r="A190" t="s">
        <v>16</v>
      </c>
      <c r="B190">
        <v>97</v>
      </c>
      <c r="D190" t="s">
        <v>357</v>
      </c>
      <c r="E190">
        <v>29</v>
      </c>
    </row>
    <row r="191" spans="1:5" x14ac:dyDescent="0.25">
      <c r="A191" t="s">
        <v>16</v>
      </c>
      <c r="B191">
        <v>71</v>
      </c>
      <c r="D191" t="s">
        <v>357</v>
      </c>
      <c r="E191">
        <v>29</v>
      </c>
    </row>
    <row r="192" spans="1:5" x14ac:dyDescent="0.25">
      <c r="A192" t="s">
        <v>16</v>
      </c>
      <c r="B192">
        <v>63</v>
      </c>
      <c r="D192" t="s">
        <v>357</v>
      </c>
      <c r="E192">
        <v>29</v>
      </c>
    </row>
    <row r="193" spans="1:5" x14ac:dyDescent="0.25">
      <c r="A193" t="s">
        <v>16</v>
      </c>
      <c r="B193">
        <v>55</v>
      </c>
      <c r="D193" t="s">
        <v>357</v>
      </c>
      <c r="E193">
        <v>29</v>
      </c>
    </row>
    <row r="194" spans="1:5" x14ac:dyDescent="0.25">
      <c r="A194" t="s">
        <v>16</v>
      </c>
      <c r="B194">
        <v>389</v>
      </c>
      <c r="D194" t="s">
        <v>357</v>
      </c>
      <c r="E194">
        <v>28</v>
      </c>
    </row>
    <row r="195" spans="1:5" x14ac:dyDescent="0.25">
      <c r="A195" t="s">
        <v>16</v>
      </c>
      <c r="B195">
        <v>305</v>
      </c>
      <c r="D195" t="s">
        <v>357</v>
      </c>
      <c r="E195">
        <v>28</v>
      </c>
    </row>
    <row r="196" spans="1:5" x14ac:dyDescent="0.25">
      <c r="A196" t="s">
        <v>16</v>
      </c>
      <c r="B196">
        <v>304</v>
      </c>
      <c r="D196" t="s">
        <v>357</v>
      </c>
      <c r="E196">
        <v>28</v>
      </c>
    </row>
    <row r="197" spans="1:5" x14ac:dyDescent="0.25">
      <c r="A197" t="s">
        <v>16</v>
      </c>
      <c r="B197">
        <v>267</v>
      </c>
      <c r="D197" t="s">
        <v>357</v>
      </c>
      <c r="E197">
        <v>28</v>
      </c>
    </row>
    <row r="198" spans="1:5" x14ac:dyDescent="0.25">
      <c r="A198" t="s">
        <v>16</v>
      </c>
      <c r="B198">
        <v>199</v>
      </c>
      <c r="D198" t="s">
        <v>357</v>
      </c>
      <c r="E198">
        <v>28</v>
      </c>
    </row>
    <row r="199" spans="1:5" x14ac:dyDescent="0.25">
      <c r="A199" t="s">
        <v>16</v>
      </c>
      <c r="B199">
        <v>86</v>
      </c>
      <c r="D199" t="s">
        <v>357</v>
      </c>
      <c r="E199">
        <v>28</v>
      </c>
    </row>
    <row r="200" spans="1:5" x14ac:dyDescent="0.25">
      <c r="A200" t="s">
        <v>16</v>
      </c>
      <c r="B200">
        <v>74</v>
      </c>
      <c r="D200" t="s">
        <v>357</v>
      </c>
      <c r="E200">
        <v>28</v>
      </c>
    </row>
    <row r="201" spans="1:5" x14ac:dyDescent="0.25">
      <c r="A201" t="s">
        <v>16</v>
      </c>
      <c r="B201">
        <v>48</v>
      </c>
      <c r="D201" t="s">
        <v>357</v>
      </c>
      <c r="E201">
        <v>28</v>
      </c>
    </row>
    <row r="202" spans="1:5" x14ac:dyDescent="0.25">
      <c r="A202" t="s">
        <v>16</v>
      </c>
      <c r="B202">
        <v>159</v>
      </c>
      <c r="D202" t="s">
        <v>357</v>
      </c>
      <c r="E202">
        <v>27</v>
      </c>
    </row>
    <row r="203" spans="1:5" x14ac:dyDescent="0.25">
      <c r="A203" t="s">
        <v>16</v>
      </c>
      <c r="B203">
        <v>83</v>
      </c>
      <c r="D203" t="s">
        <v>357</v>
      </c>
      <c r="E203">
        <v>27</v>
      </c>
    </row>
    <row r="204" spans="1:5" x14ac:dyDescent="0.25">
      <c r="A204" t="s">
        <v>16</v>
      </c>
      <c r="B204">
        <v>72</v>
      </c>
      <c r="D204" t="s">
        <v>357</v>
      </c>
      <c r="E204">
        <v>27</v>
      </c>
    </row>
    <row r="205" spans="1:5" x14ac:dyDescent="0.25">
      <c r="A205" t="s">
        <v>16</v>
      </c>
      <c r="B205">
        <v>71</v>
      </c>
      <c r="D205" t="s">
        <v>357</v>
      </c>
      <c r="E205">
        <v>27</v>
      </c>
    </row>
    <row r="206" spans="1:5" x14ac:dyDescent="0.25">
      <c r="A206" t="s">
        <v>16</v>
      </c>
      <c r="B206">
        <v>57</v>
      </c>
      <c r="D206" t="s">
        <v>357</v>
      </c>
      <c r="E206">
        <v>27</v>
      </c>
    </row>
    <row r="207" spans="1:5" x14ac:dyDescent="0.25">
      <c r="A207" t="s">
        <v>16</v>
      </c>
      <c r="B207">
        <v>56</v>
      </c>
      <c r="D207" t="s">
        <v>357</v>
      </c>
      <c r="E207">
        <v>27</v>
      </c>
    </row>
    <row r="208" spans="1:5" x14ac:dyDescent="0.25">
      <c r="A208" t="s">
        <v>16</v>
      </c>
      <c r="B208">
        <v>46</v>
      </c>
      <c r="D208" t="s">
        <v>357</v>
      </c>
      <c r="E208">
        <v>27</v>
      </c>
    </row>
    <row r="209" spans="1:5" x14ac:dyDescent="0.25">
      <c r="A209" t="s">
        <v>16</v>
      </c>
      <c r="B209">
        <v>2602</v>
      </c>
      <c r="D209" t="s">
        <v>357</v>
      </c>
      <c r="E209">
        <v>26</v>
      </c>
    </row>
    <row r="210" spans="1:5" x14ac:dyDescent="0.25">
      <c r="A210" t="s">
        <v>16</v>
      </c>
      <c r="B210">
        <v>454</v>
      </c>
      <c r="D210" t="s">
        <v>357</v>
      </c>
      <c r="E210">
        <v>26</v>
      </c>
    </row>
    <row r="211" spans="1:5" x14ac:dyDescent="0.25">
      <c r="A211" t="s">
        <v>16</v>
      </c>
      <c r="B211">
        <v>299</v>
      </c>
      <c r="D211" t="s">
        <v>357</v>
      </c>
      <c r="E211">
        <v>26</v>
      </c>
    </row>
    <row r="212" spans="1:5" x14ac:dyDescent="0.25">
      <c r="A212" t="s">
        <v>16</v>
      </c>
      <c r="B212">
        <v>94</v>
      </c>
      <c r="D212" t="s">
        <v>357</v>
      </c>
      <c r="E212">
        <v>26</v>
      </c>
    </row>
    <row r="213" spans="1:5" x14ac:dyDescent="0.25">
      <c r="A213" t="s">
        <v>16</v>
      </c>
      <c r="B213">
        <v>88</v>
      </c>
      <c r="D213" t="s">
        <v>357</v>
      </c>
      <c r="E213">
        <v>26</v>
      </c>
    </row>
    <row r="214" spans="1:5" x14ac:dyDescent="0.25">
      <c r="A214" t="s">
        <v>16</v>
      </c>
      <c r="B214">
        <v>61</v>
      </c>
      <c r="D214" t="s">
        <v>357</v>
      </c>
      <c r="E214">
        <v>26</v>
      </c>
    </row>
    <row r="215" spans="1:5" x14ac:dyDescent="0.25">
      <c r="A215" t="s">
        <v>16</v>
      </c>
      <c r="B215">
        <v>305</v>
      </c>
      <c r="D215" t="s">
        <v>357</v>
      </c>
      <c r="E215">
        <v>25</v>
      </c>
    </row>
    <row r="216" spans="1:5" x14ac:dyDescent="0.25">
      <c r="A216" t="s">
        <v>16</v>
      </c>
      <c r="B216">
        <v>134</v>
      </c>
      <c r="D216" t="s">
        <v>357</v>
      </c>
      <c r="E216">
        <v>25</v>
      </c>
    </row>
    <row r="217" spans="1:5" x14ac:dyDescent="0.25">
      <c r="A217" t="s">
        <v>16</v>
      </c>
      <c r="B217">
        <v>99</v>
      </c>
      <c r="D217" t="s">
        <v>357</v>
      </c>
      <c r="E217">
        <v>25</v>
      </c>
    </row>
    <row r="218" spans="1:5" x14ac:dyDescent="0.25">
      <c r="A218" t="s">
        <v>16</v>
      </c>
      <c r="B218">
        <v>89</v>
      </c>
      <c r="D218" t="s">
        <v>357</v>
      </c>
      <c r="E218">
        <v>25</v>
      </c>
    </row>
    <row r="219" spans="1:5" x14ac:dyDescent="0.25">
      <c r="A219" t="s">
        <v>16</v>
      </c>
      <c r="B219">
        <v>83</v>
      </c>
      <c r="D219" t="s">
        <v>357</v>
      </c>
      <c r="E219">
        <v>25</v>
      </c>
    </row>
    <row r="220" spans="1:5" x14ac:dyDescent="0.25">
      <c r="A220" t="s">
        <v>16</v>
      </c>
      <c r="B220">
        <v>53</v>
      </c>
      <c r="D220" t="s">
        <v>357</v>
      </c>
      <c r="E220">
        <v>25</v>
      </c>
    </row>
    <row r="221" spans="1:5" x14ac:dyDescent="0.25">
      <c r="A221" t="s">
        <v>16</v>
      </c>
      <c r="B221">
        <v>38</v>
      </c>
      <c r="D221" t="s">
        <v>357</v>
      </c>
      <c r="E221">
        <v>25</v>
      </c>
    </row>
    <row r="222" spans="1:5" x14ac:dyDescent="0.25">
      <c r="A222" t="s">
        <v>16</v>
      </c>
      <c r="B222">
        <v>298</v>
      </c>
      <c r="D222" t="s">
        <v>357</v>
      </c>
      <c r="E222">
        <v>24</v>
      </c>
    </row>
    <row r="223" spans="1:5" x14ac:dyDescent="0.25">
      <c r="A223" t="s">
        <v>16</v>
      </c>
      <c r="B223">
        <v>226</v>
      </c>
      <c r="D223" t="s">
        <v>357</v>
      </c>
      <c r="E223">
        <v>24</v>
      </c>
    </row>
    <row r="224" spans="1:5" x14ac:dyDescent="0.25">
      <c r="A224" t="s">
        <v>16</v>
      </c>
      <c r="B224">
        <v>206</v>
      </c>
      <c r="D224" t="s">
        <v>357</v>
      </c>
      <c r="E224">
        <v>24</v>
      </c>
    </row>
    <row r="225" spans="1:5" x14ac:dyDescent="0.25">
      <c r="A225" t="s">
        <v>16</v>
      </c>
      <c r="B225">
        <v>188</v>
      </c>
      <c r="D225" t="s">
        <v>357</v>
      </c>
      <c r="E225">
        <v>24</v>
      </c>
    </row>
    <row r="226" spans="1:5" x14ac:dyDescent="0.25">
      <c r="A226" t="s">
        <v>16</v>
      </c>
      <c r="B226">
        <v>179</v>
      </c>
      <c r="D226" t="s">
        <v>357</v>
      </c>
      <c r="E226">
        <v>24</v>
      </c>
    </row>
    <row r="227" spans="1:5" x14ac:dyDescent="0.25">
      <c r="A227" t="s">
        <v>16</v>
      </c>
      <c r="B227">
        <v>158</v>
      </c>
      <c r="D227" t="s">
        <v>357</v>
      </c>
      <c r="E227">
        <v>24</v>
      </c>
    </row>
    <row r="228" spans="1:5" x14ac:dyDescent="0.25">
      <c r="A228" t="s">
        <v>16</v>
      </c>
      <c r="B228">
        <v>98</v>
      </c>
      <c r="D228" t="s">
        <v>357</v>
      </c>
      <c r="E228">
        <v>24</v>
      </c>
    </row>
    <row r="229" spans="1:5" x14ac:dyDescent="0.25">
      <c r="A229" t="s">
        <v>16</v>
      </c>
      <c r="B229">
        <v>97</v>
      </c>
      <c r="D229" t="s">
        <v>357</v>
      </c>
      <c r="E229">
        <v>24</v>
      </c>
    </row>
    <row r="230" spans="1:5" x14ac:dyDescent="0.25">
      <c r="A230" t="s">
        <v>16</v>
      </c>
      <c r="B230">
        <v>89</v>
      </c>
      <c r="D230" t="s">
        <v>357</v>
      </c>
      <c r="E230">
        <v>24</v>
      </c>
    </row>
    <row r="231" spans="1:5" x14ac:dyDescent="0.25">
      <c r="A231" t="s">
        <v>16</v>
      </c>
      <c r="B231">
        <v>81</v>
      </c>
      <c r="D231" t="s">
        <v>357</v>
      </c>
      <c r="E231">
        <v>24</v>
      </c>
    </row>
    <row r="232" spans="1:5" x14ac:dyDescent="0.25">
      <c r="A232" t="s">
        <v>16</v>
      </c>
      <c r="B232">
        <v>54</v>
      </c>
      <c r="D232" t="s">
        <v>357</v>
      </c>
      <c r="E232">
        <v>24</v>
      </c>
    </row>
    <row r="233" spans="1:5" x14ac:dyDescent="0.25">
      <c r="A233" t="s">
        <v>16</v>
      </c>
      <c r="B233">
        <v>49</v>
      </c>
      <c r="D233" t="s">
        <v>357</v>
      </c>
      <c r="E233">
        <v>24</v>
      </c>
    </row>
    <row r="234" spans="1:5" x14ac:dyDescent="0.25">
      <c r="A234" t="s">
        <v>16</v>
      </c>
      <c r="B234">
        <v>48</v>
      </c>
      <c r="D234" t="s">
        <v>357</v>
      </c>
      <c r="E234">
        <v>24</v>
      </c>
    </row>
    <row r="235" spans="1:5" x14ac:dyDescent="0.25">
      <c r="A235" t="s">
        <v>16</v>
      </c>
      <c r="B235">
        <v>175</v>
      </c>
      <c r="D235" t="s">
        <v>357</v>
      </c>
      <c r="E235">
        <v>23</v>
      </c>
    </row>
    <row r="236" spans="1:5" x14ac:dyDescent="0.25">
      <c r="A236" t="s">
        <v>16</v>
      </c>
      <c r="B236">
        <v>175</v>
      </c>
      <c r="D236" t="s">
        <v>357</v>
      </c>
      <c r="E236">
        <v>23</v>
      </c>
    </row>
    <row r="237" spans="1:5" x14ac:dyDescent="0.25">
      <c r="A237" t="s">
        <v>16</v>
      </c>
      <c r="B237">
        <v>147</v>
      </c>
      <c r="D237" t="s">
        <v>357</v>
      </c>
      <c r="E237">
        <v>23</v>
      </c>
    </row>
    <row r="238" spans="1:5" x14ac:dyDescent="0.25">
      <c r="A238" t="s">
        <v>16</v>
      </c>
      <c r="B238">
        <v>94</v>
      </c>
      <c r="D238" t="s">
        <v>357</v>
      </c>
      <c r="E238">
        <v>23</v>
      </c>
    </row>
    <row r="239" spans="1:5" x14ac:dyDescent="0.25">
      <c r="A239" t="s">
        <v>16</v>
      </c>
      <c r="B239">
        <v>58</v>
      </c>
      <c r="D239" t="s">
        <v>357</v>
      </c>
      <c r="E239">
        <v>23</v>
      </c>
    </row>
    <row r="240" spans="1:5" x14ac:dyDescent="0.25">
      <c r="A240" t="s">
        <v>16</v>
      </c>
      <c r="B240">
        <v>48</v>
      </c>
      <c r="D240" t="s">
        <v>357</v>
      </c>
      <c r="E240">
        <v>23</v>
      </c>
    </row>
    <row r="241" spans="1:5" x14ac:dyDescent="0.25">
      <c r="A241" t="s">
        <v>16</v>
      </c>
      <c r="B241">
        <v>44</v>
      </c>
      <c r="D241" t="s">
        <v>357</v>
      </c>
      <c r="E241">
        <v>23</v>
      </c>
    </row>
    <row r="242" spans="1:5" x14ac:dyDescent="0.25">
      <c r="A242" t="s">
        <v>16</v>
      </c>
      <c r="B242">
        <v>455</v>
      </c>
      <c r="D242" t="s">
        <v>357</v>
      </c>
      <c r="E242">
        <v>22</v>
      </c>
    </row>
    <row r="243" spans="1:5" x14ac:dyDescent="0.25">
      <c r="A243" t="s">
        <v>16</v>
      </c>
      <c r="B243">
        <v>383</v>
      </c>
      <c r="D243" t="s">
        <v>357</v>
      </c>
      <c r="E243">
        <v>22</v>
      </c>
    </row>
    <row r="244" spans="1:5" x14ac:dyDescent="0.25">
      <c r="A244" t="s">
        <v>16</v>
      </c>
      <c r="B244">
        <v>158</v>
      </c>
      <c r="D244" t="s">
        <v>357</v>
      </c>
      <c r="E244">
        <v>22</v>
      </c>
    </row>
    <row r="245" spans="1:5" x14ac:dyDescent="0.25">
      <c r="A245" t="s">
        <v>16</v>
      </c>
      <c r="B245">
        <v>120</v>
      </c>
      <c r="D245" t="s">
        <v>357</v>
      </c>
      <c r="E245">
        <v>22</v>
      </c>
    </row>
    <row r="246" spans="1:5" x14ac:dyDescent="0.25">
      <c r="A246" t="s">
        <v>16</v>
      </c>
      <c r="B246">
        <v>100</v>
      </c>
      <c r="D246" t="s">
        <v>357</v>
      </c>
      <c r="E246">
        <v>22</v>
      </c>
    </row>
    <row r="247" spans="1:5" x14ac:dyDescent="0.25">
      <c r="A247" t="s">
        <v>16</v>
      </c>
      <c r="B247">
        <v>82</v>
      </c>
      <c r="D247" t="s">
        <v>357</v>
      </c>
      <c r="E247">
        <v>22</v>
      </c>
    </row>
    <row r="248" spans="1:5" x14ac:dyDescent="0.25">
      <c r="A248" t="s">
        <v>16</v>
      </c>
      <c r="B248">
        <v>70</v>
      </c>
      <c r="D248" t="s">
        <v>357</v>
      </c>
      <c r="E248">
        <v>22</v>
      </c>
    </row>
    <row r="249" spans="1:5" x14ac:dyDescent="0.25">
      <c r="A249" t="s">
        <v>16</v>
      </c>
      <c r="B249">
        <v>508</v>
      </c>
      <c r="D249" t="s">
        <v>357</v>
      </c>
      <c r="E249">
        <v>21</v>
      </c>
    </row>
    <row r="250" spans="1:5" x14ac:dyDescent="0.25">
      <c r="A250" t="s">
        <v>16</v>
      </c>
      <c r="B250">
        <v>275</v>
      </c>
      <c r="D250" t="s">
        <v>357</v>
      </c>
      <c r="E250">
        <v>21</v>
      </c>
    </row>
    <row r="251" spans="1:5" x14ac:dyDescent="0.25">
      <c r="A251" t="s">
        <v>16</v>
      </c>
      <c r="B251">
        <v>236</v>
      </c>
      <c r="D251" t="s">
        <v>357</v>
      </c>
      <c r="E251">
        <v>21</v>
      </c>
    </row>
    <row r="252" spans="1:5" x14ac:dyDescent="0.25">
      <c r="A252" t="s">
        <v>16</v>
      </c>
      <c r="B252">
        <v>226</v>
      </c>
      <c r="D252" t="s">
        <v>357</v>
      </c>
      <c r="E252">
        <v>21</v>
      </c>
    </row>
    <row r="253" spans="1:5" x14ac:dyDescent="0.25">
      <c r="A253" t="s">
        <v>16</v>
      </c>
      <c r="B253">
        <v>168</v>
      </c>
      <c r="D253" t="s">
        <v>357</v>
      </c>
      <c r="E253">
        <v>21</v>
      </c>
    </row>
    <row r="254" spans="1:5" x14ac:dyDescent="0.25">
      <c r="A254" t="s">
        <v>16</v>
      </c>
      <c r="B254">
        <v>153</v>
      </c>
      <c r="D254" t="s">
        <v>357</v>
      </c>
      <c r="E254">
        <v>21</v>
      </c>
    </row>
    <row r="255" spans="1:5" x14ac:dyDescent="0.25">
      <c r="A255" t="s">
        <v>16</v>
      </c>
      <c r="B255">
        <v>56</v>
      </c>
      <c r="D255" t="s">
        <v>357</v>
      </c>
      <c r="E255">
        <v>21</v>
      </c>
    </row>
    <row r="256" spans="1:5" x14ac:dyDescent="0.25">
      <c r="A256" t="s">
        <v>16</v>
      </c>
      <c r="B256">
        <v>37</v>
      </c>
      <c r="D256" t="s">
        <v>357</v>
      </c>
      <c r="E256">
        <v>21</v>
      </c>
    </row>
    <row r="257" spans="1:5" x14ac:dyDescent="0.25">
      <c r="A257" t="s">
        <v>16</v>
      </c>
      <c r="B257">
        <v>36</v>
      </c>
      <c r="D257" t="s">
        <v>357</v>
      </c>
      <c r="E257">
        <v>21</v>
      </c>
    </row>
    <row r="258" spans="1:5" x14ac:dyDescent="0.25">
      <c r="A258" t="s">
        <v>16</v>
      </c>
      <c r="B258">
        <v>379</v>
      </c>
      <c r="D258" t="s">
        <v>357</v>
      </c>
      <c r="E258">
        <v>20</v>
      </c>
    </row>
    <row r="259" spans="1:5" x14ac:dyDescent="0.25">
      <c r="A259" t="s">
        <v>16</v>
      </c>
      <c r="B259">
        <v>203</v>
      </c>
      <c r="D259" t="s">
        <v>357</v>
      </c>
      <c r="E259">
        <v>20</v>
      </c>
    </row>
    <row r="260" spans="1:5" x14ac:dyDescent="0.25">
      <c r="A260" t="s">
        <v>16</v>
      </c>
      <c r="B260">
        <v>156</v>
      </c>
      <c r="D260" t="s">
        <v>357</v>
      </c>
      <c r="E260">
        <v>20</v>
      </c>
    </row>
    <row r="261" spans="1:5" x14ac:dyDescent="0.25">
      <c r="A261" t="s">
        <v>16</v>
      </c>
      <c r="B261">
        <v>79</v>
      </c>
      <c r="D261" t="s">
        <v>357</v>
      </c>
      <c r="E261">
        <v>20</v>
      </c>
    </row>
    <row r="262" spans="1:5" x14ac:dyDescent="0.25">
      <c r="A262" t="s">
        <v>16</v>
      </c>
      <c r="B262">
        <v>71</v>
      </c>
      <c r="D262" t="s">
        <v>357</v>
      </c>
      <c r="E262">
        <v>20</v>
      </c>
    </row>
    <row r="263" spans="1:5" x14ac:dyDescent="0.25">
      <c r="A263" t="s">
        <v>16</v>
      </c>
      <c r="B263">
        <v>60</v>
      </c>
      <c r="D263" t="s">
        <v>357</v>
      </c>
      <c r="E263">
        <v>20</v>
      </c>
    </row>
    <row r="264" spans="1:5" x14ac:dyDescent="0.25">
      <c r="A264" t="s">
        <v>16</v>
      </c>
      <c r="B264">
        <v>57</v>
      </c>
      <c r="D264" t="s">
        <v>357</v>
      </c>
      <c r="E264">
        <v>20</v>
      </c>
    </row>
    <row r="265" spans="1:5" x14ac:dyDescent="0.25">
      <c r="A265" t="s">
        <v>16</v>
      </c>
      <c r="B265">
        <v>48</v>
      </c>
      <c r="D265" t="s">
        <v>357</v>
      </c>
      <c r="E265">
        <v>20</v>
      </c>
    </row>
    <row r="266" spans="1:5" x14ac:dyDescent="0.25">
      <c r="A266" t="s">
        <v>16</v>
      </c>
      <c r="B266">
        <v>1556</v>
      </c>
      <c r="D266" t="s">
        <v>357</v>
      </c>
      <c r="E266">
        <v>19</v>
      </c>
    </row>
    <row r="267" spans="1:5" x14ac:dyDescent="0.25">
      <c r="A267" t="s">
        <v>16</v>
      </c>
      <c r="B267">
        <v>137</v>
      </c>
      <c r="D267" t="s">
        <v>357</v>
      </c>
      <c r="E267">
        <v>19</v>
      </c>
    </row>
    <row r="268" spans="1:5" x14ac:dyDescent="0.25">
      <c r="A268" t="s">
        <v>16</v>
      </c>
      <c r="B268">
        <v>133</v>
      </c>
      <c r="D268" t="s">
        <v>357</v>
      </c>
      <c r="E268">
        <v>19</v>
      </c>
    </row>
    <row r="269" spans="1:5" x14ac:dyDescent="0.25">
      <c r="A269" t="s">
        <v>16</v>
      </c>
      <c r="B269">
        <v>115</v>
      </c>
      <c r="D269" t="s">
        <v>357</v>
      </c>
      <c r="E269">
        <v>19</v>
      </c>
    </row>
    <row r="270" spans="1:5" x14ac:dyDescent="0.25">
      <c r="A270" t="s">
        <v>16</v>
      </c>
      <c r="B270">
        <v>99</v>
      </c>
      <c r="D270" t="s">
        <v>357</v>
      </c>
      <c r="E270">
        <v>19</v>
      </c>
    </row>
    <row r="271" spans="1:5" x14ac:dyDescent="0.25">
      <c r="A271" t="s">
        <v>16</v>
      </c>
      <c r="B271">
        <v>99</v>
      </c>
      <c r="D271" t="s">
        <v>357</v>
      </c>
      <c r="E271">
        <v>19</v>
      </c>
    </row>
    <row r="272" spans="1:5" x14ac:dyDescent="0.25">
      <c r="A272" t="s">
        <v>16</v>
      </c>
      <c r="B272">
        <v>72</v>
      </c>
      <c r="D272" t="s">
        <v>357</v>
      </c>
      <c r="E272">
        <v>19</v>
      </c>
    </row>
    <row r="273" spans="1:5" x14ac:dyDescent="0.25">
      <c r="A273" t="s">
        <v>16</v>
      </c>
      <c r="B273">
        <v>70</v>
      </c>
      <c r="D273" t="s">
        <v>357</v>
      </c>
      <c r="E273">
        <v>19</v>
      </c>
    </row>
    <row r="274" spans="1:5" x14ac:dyDescent="0.25">
      <c r="A274" t="s">
        <v>16</v>
      </c>
      <c r="B274">
        <v>54</v>
      </c>
      <c r="D274" t="s">
        <v>357</v>
      </c>
      <c r="E274">
        <v>19</v>
      </c>
    </row>
    <row r="275" spans="1:5" x14ac:dyDescent="0.25">
      <c r="A275" t="s">
        <v>16</v>
      </c>
      <c r="B275">
        <v>48</v>
      </c>
      <c r="D275" t="s">
        <v>357</v>
      </c>
      <c r="E275">
        <v>19</v>
      </c>
    </row>
    <row r="276" spans="1:5" x14ac:dyDescent="0.25">
      <c r="A276" t="s">
        <v>16</v>
      </c>
      <c r="B276">
        <v>41</v>
      </c>
      <c r="D276" t="s">
        <v>357</v>
      </c>
      <c r="E276">
        <v>19</v>
      </c>
    </row>
    <row r="277" spans="1:5" x14ac:dyDescent="0.25">
      <c r="A277" t="s">
        <v>16</v>
      </c>
      <c r="B277">
        <v>1420</v>
      </c>
      <c r="D277" t="s">
        <v>357</v>
      </c>
      <c r="E277">
        <v>18</v>
      </c>
    </row>
    <row r="278" spans="1:5" x14ac:dyDescent="0.25">
      <c r="A278" t="s">
        <v>16</v>
      </c>
      <c r="B278">
        <v>315</v>
      </c>
      <c r="D278" t="s">
        <v>357</v>
      </c>
      <c r="E278">
        <v>18</v>
      </c>
    </row>
    <row r="279" spans="1:5" x14ac:dyDescent="0.25">
      <c r="A279" t="s">
        <v>16</v>
      </c>
      <c r="B279">
        <v>179</v>
      </c>
      <c r="D279" t="s">
        <v>357</v>
      </c>
      <c r="E279">
        <v>18</v>
      </c>
    </row>
    <row r="280" spans="1:5" x14ac:dyDescent="0.25">
      <c r="A280" t="s">
        <v>16</v>
      </c>
      <c r="B280">
        <v>165</v>
      </c>
      <c r="D280" t="s">
        <v>357</v>
      </c>
      <c r="E280">
        <v>18</v>
      </c>
    </row>
    <row r="281" spans="1:5" x14ac:dyDescent="0.25">
      <c r="A281" t="s">
        <v>16</v>
      </c>
      <c r="B281">
        <v>96</v>
      </c>
      <c r="D281" t="s">
        <v>357</v>
      </c>
      <c r="E281">
        <v>18</v>
      </c>
    </row>
    <row r="282" spans="1:5" x14ac:dyDescent="0.25">
      <c r="A282" t="s">
        <v>16</v>
      </c>
      <c r="B282">
        <v>95</v>
      </c>
      <c r="D282" t="s">
        <v>357</v>
      </c>
      <c r="E282">
        <v>18</v>
      </c>
    </row>
    <row r="283" spans="1:5" x14ac:dyDescent="0.25">
      <c r="A283" t="s">
        <v>16</v>
      </c>
      <c r="B283">
        <v>70</v>
      </c>
      <c r="D283" t="s">
        <v>357</v>
      </c>
      <c r="E283">
        <v>18</v>
      </c>
    </row>
    <row r="284" spans="1:5" x14ac:dyDescent="0.25">
      <c r="A284" t="s">
        <v>16</v>
      </c>
      <c r="B284">
        <v>52</v>
      </c>
      <c r="D284" t="s">
        <v>357</v>
      </c>
      <c r="E284">
        <v>18</v>
      </c>
    </row>
    <row r="285" spans="1:5" x14ac:dyDescent="0.25">
      <c r="A285" t="s">
        <v>16</v>
      </c>
      <c r="B285">
        <v>1328</v>
      </c>
      <c r="D285" t="s">
        <v>357</v>
      </c>
      <c r="E285">
        <v>17</v>
      </c>
    </row>
    <row r="286" spans="1:5" x14ac:dyDescent="0.25">
      <c r="A286" t="s">
        <v>16</v>
      </c>
      <c r="B286">
        <v>666</v>
      </c>
      <c r="D286" t="s">
        <v>357</v>
      </c>
      <c r="E286">
        <v>17</v>
      </c>
    </row>
    <row r="287" spans="1:5" x14ac:dyDescent="0.25">
      <c r="A287" t="s">
        <v>16</v>
      </c>
      <c r="B287">
        <v>294</v>
      </c>
      <c r="D287" t="s">
        <v>357</v>
      </c>
      <c r="E287">
        <v>17</v>
      </c>
    </row>
    <row r="288" spans="1:5" x14ac:dyDescent="0.25">
      <c r="A288" t="s">
        <v>16</v>
      </c>
      <c r="B288">
        <v>221</v>
      </c>
      <c r="D288" t="s">
        <v>357</v>
      </c>
      <c r="E288">
        <v>17</v>
      </c>
    </row>
    <row r="289" spans="1:5" x14ac:dyDescent="0.25">
      <c r="A289" t="s">
        <v>16</v>
      </c>
      <c r="B289">
        <v>186</v>
      </c>
      <c r="D289" t="s">
        <v>357</v>
      </c>
      <c r="E289">
        <v>17</v>
      </c>
    </row>
    <row r="290" spans="1:5" x14ac:dyDescent="0.25">
      <c r="A290" t="s">
        <v>16</v>
      </c>
      <c r="B290">
        <v>185</v>
      </c>
      <c r="D290" t="s">
        <v>357</v>
      </c>
      <c r="E290">
        <v>17</v>
      </c>
    </row>
    <row r="291" spans="1:5" x14ac:dyDescent="0.25">
      <c r="A291" t="s">
        <v>16</v>
      </c>
      <c r="B291">
        <v>130</v>
      </c>
      <c r="D291" t="s">
        <v>357</v>
      </c>
      <c r="E291">
        <v>17</v>
      </c>
    </row>
    <row r="292" spans="1:5" x14ac:dyDescent="0.25">
      <c r="A292" t="s">
        <v>16</v>
      </c>
      <c r="B292">
        <v>104</v>
      </c>
      <c r="D292" t="s">
        <v>357</v>
      </c>
      <c r="E292">
        <v>17</v>
      </c>
    </row>
    <row r="293" spans="1:5" x14ac:dyDescent="0.25">
      <c r="A293" t="s">
        <v>16</v>
      </c>
      <c r="B293">
        <v>91</v>
      </c>
      <c r="D293" t="s">
        <v>357</v>
      </c>
      <c r="E293">
        <v>17</v>
      </c>
    </row>
    <row r="294" spans="1:5" x14ac:dyDescent="0.25">
      <c r="A294" t="s">
        <v>16</v>
      </c>
      <c r="B294">
        <v>62</v>
      </c>
      <c r="D294" t="s">
        <v>357</v>
      </c>
      <c r="E294">
        <v>17</v>
      </c>
    </row>
    <row r="295" spans="1:5" x14ac:dyDescent="0.25">
      <c r="A295" t="s">
        <v>16</v>
      </c>
      <c r="B295">
        <v>61</v>
      </c>
      <c r="D295" t="s">
        <v>357</v>
      </c>
      <c r="E295">
        <v>17</v>
      </c>
    </row>
    <row r="296" spans="1:5" x14ac:dyDescent="0.25">
      <c r="A296" t="s">
        <v>16</v>
      </c>
      <c r="B296">
        <v>56</v>
      </c>
      <c r="D296" t="s">
        <v>357</v>
      </c>
      <c r="E296">
        <v>17</v>
      </c>
    </row>
    <row r="297" spans="1:5" x14ac:dyDescent="0.25">
      <c r="A297" t="s">
        <v>16</v>
      </c>
      <c r="B297">
        <v>45</v>
      </c>
      <c r="D297" t="s">
        <v>357</v>
      </c>
      <c r="E297">
        <v>17</v>
      </c>
    </row>
    <row r="298" spans="1:5" x14ac:dyDescent="0.25">
      <c r="A298" t="s">
        <v>16</v>
      </c>
      <c r="B298">
        <v>40</v>
      </c>
      <c r="D298" t="s">
        <v>357</v>
      </c>
      <c r="E298">
        <v>17</v>
      </c>
    </row>
    <row r="299" spans="1:5" x14ac:dyDescent="0.25">
      <c r="A299" t="s">
        <v>16</v>
      </c>
      <c r="B299">
        <v>38</v>
      </c>
      <c r="D299" t="s">
        <v>357</v>
      </c>
      <c r="E299">
        <v>17</v>
      </c>
    </row>
    <row r="300" spans="1:5" x14ac:dyDescent="0.25">
      <c r="A300" t="s">
        <v>16</v>
      </c>
      <c r="B300">
        <v>37</v>
      </c>
      <c r="D300" t="s">
        <v>357</v>
      </c>
      <c r="E300">
        <v>17</v>
      </c>
    </row>
    <row r="301" spans="1:5" x14ac:dyDescent="0.25">
      <c r="A301" t="s">
        <v>16</v>
      </c>
      <c r="B301">
        <v>644</v>
      </c>
      <c r="D301" t="s">
        <v>357</v>
      </c>
      <c r="E301">
        <v>16</v>
      </c>
    </row>
    <row r="302" spans="1:5" x14ac:dyDescent="0.25">
      <c r="A302" t="s">
        <v>16</v>
      </c>
      <c r="B302">
        <v>266</v>
      </c>
      <c r="D302" t="s">
        <v>357</v>
      </c>
      <c r="E302">
        <v>16</v>
      </c>
    </row>
    <row r="303" spans="1:5" x14ac:dyDescent="0.25">
      <c r="A303" t="s">
        <v>16</v>
      </c>
      <c r="B303">
        <v>191</v>
      </c>
      <c r="D303" t="s">
        <v>357</v>
      </c>
      <c r="E303">
        <v>16</v>
      </c>
    </row>
    <row r="304" spans="1:5" x14ac:dyDescent="0.25">
      <c r="A304" t="s">
        <v>16</v>
      </c>
      <c r="B304">
        <v>191</v>
      </c>
      <c r="D304" t="s">
        <v>357</v>
      </c>
      <c r="E304">
        <v>16</v>
      </c>
    </row>
    <row r="305" spans="1:5" x14ac:dyDescent="0.25">
      <c r="A305" t="s">
        <v>16</v>
      </c>
      <c r="B305">
        <v>134</v>
      </c>
      <c r="D305" t="s">
        <v>357</v>
      </c>
      <c r="E305">
        <v>16</v>
      </c>
    </row>
    <row r="306" spans="1:5" x14ac:dyDescent="0.25">
      <c r="A306" t="s">
        <v>16</v>
      </c>
      <c r="B306">
        <v>111</v>
      </c>
      <c r="D306" t="s">
        <v>357</v>
      </c>
      <c r="E306">
        <v>16</v>
      </c>
    </row>
    <row r="307" spans="1:5" x14ac:dyDescent="0.25">
      <c r="A307" t="s">
        <v>16</v>
      </c>
      <c r="B307">
        <v>103</v>
      </c>
      <c r="D307" t="s">
        <v>357</v>
      </c>
      <c r="E307">
        <v>16</v>
      </c>
    </row>
    <row r="308" spans="1:5" x14ac:dyDescent="0.25">
      <c r="A308" t="s">
        <v>16</v>
      </c>
      <c r="B308">
        <v>92</v>
      </c>
      <c r="D308" t="s">
        <v>357</v>
      </c>
      <c r="E308">
        <v>16</v>
      </c>
    </row>
    <row r="309" spans="1:5" x14ac:dyDescent="0.25">
      <c r="A309" t="s">
        <v>16</v>
      </c>
      <c r="B309">
        <v>87</v>
      </c>
      <c r="D309" t="s">
        <v>357</v>
      </c>
      <c r="E309">
        <v>16</v>
      </c>
    </row>
    <row r="310" spans="1:5" x14ac:dyDescent="0.25">
      <c r="A310" t="s">
        <v>16</v>
      </c>
      <c r="B310">
        <v>79</v>
      </c>
      <c r="D310" t="s">
        <v>357</v>
      </c>
      <c r="E310">
        <v>16</v>
      </c>
    </row>
    <row r="311" spans="1:5" x14ac:dyDescent="0.25">
      <c r="A311" t="s">
        <v>16</v>
      </c>
      <c r="B311">
        <v>78</v>
      </c>
      <c r="D311" t="s">
        <v>357</v>
      </c>
      <c r="E311">
        <v>16</v>
      </c>
    </row>
    <row r="312" spans="1:5" x14ac:dyDescent="0.25">
      <c r="A312" t="s">
        <v>16</v>
      </c>
      <c r="B312">
        <v>57</v>
      </c>
      <c r="D312" t="s">
        <v>357</v>
      </c>
      <c r="E312">
        <v>16</v>
      </c>
    </row>
    <row r="313" spans="1:5" x14ac:dyDescent="0.25">
      <c r="A313" t="s">
        <v>16</v>
      </c>
      <c r="B313">
        <v>49</v>
      </c>
      <c r="D313" t="s">
        <v>357</v>
      </c>
      <c r="E313">
        <v>16</v>
      </c>
    </row>
    <row r="314" spans="1:5" x14ac:dyDescent="0.25">
      <c r="A314" t="s">
        <v>16</v>
      </c>
      <c r="B314">
        <v>46</v>
      </c>
      <c r="D314" t="s">
        <v>357</v>
      </c>
      <c r="E314">
        <v>16</v>
      </c>
    </row>
    <row r="315" spans="1:5" x14ac:dyDescent="0.25">
      <c r="A315" t="s">
        <v>16</v>
      </c>
      <c r="B315">
        <v>46</v>
      </c>
      <c r="D315" t="s">
        <v>357</v>
      </c>
      <c r="E315">
        <v>16</v>
      </c>
    </row>
    <row r="316" spans="1:5" x14ac:dyDescent="0.25">
      <c r="A316" t="s">
        <v>16</v>
      </c>
      <c r="B316">
        <v>43</v>
      </c>
      <c r="D316" t="s">
        <v>357</v>
      </c>
      <c r="E316">
        <v>16</v>
      </c>
    </row>
    <row r="317" spans="1:5" x14ac:dyDescent="0.25">
      <c r="A317" t="s">
        <v>16</v>
      </c>
      <c r="B317">
        <v>303</v>
      </c>
      <c r="D317" t="s">
        <v>357</v>
      </c>
      <c r="E317">
        <v>15</v>
      </c>
    </row>
    <row r="318" spans="1:5" x14ac:dyDescent="0.25">
      <c r="A318" t="s">
        <v>16</v>
      </c>
      <c r="B318">
        <v>202</v>
      </c>
      <c r="D318" t="s">
        <v>357</v>
      </c>
      <c r="E318">
        <v>15</v>
      </c>
    </row>
    <row r="319" spans="1:5" x14ac:dyDescent="0.25">
      <c r="A319" t="s">
        <v>16</v>
      </c>
      <c r="B319">
        <v>157</v>
      </c>
      <c r="D319" t="s">
        <v>357</v>
      </c>
      <c r="E319">
        <v>15</v>
      </c>
    </row>
    <row r="320" spans="1:5" x14ac:dyDescent="0.25">
      <c r="A320" t="s">
        <v>16</v>
      </c>
      <c r="B320">
        <v>140</v>
      </c>
      <c r="D320" t="s">
        <v>357</v>
      </c>
      <c r="E320">
        <v>15</v>
      </c>
    </row>
    <row r="321" spans="1:5" x14ac:dyDescent="0.25">
      <c r="A321" t="s">
        <v>16</v>
      </c>
      <c r="B321">
        <v>113</v>
      </c>
      <c r="D321" t="s">
        <v>357</v>
      </c>
      <c r="E321">
        <v>15</v>
      </c>
    </row>
    <row r="322" spans="1:5" x14ac:dyDescent="0.25">
      <c r="A322" t="s">
        <v>16</v>
      </c>
      <c r="B322">
        <v>101</v>
      </c>
      <c r="D322" t="s">
        <v>357</v>
      </c>
      <c r="E322">
        <v>15</v>
      </c>
    </row>
    <row r="323" spans="1:5" x14ac:dyDescent="0.25">
      <c r="A323" t="s">
        <v>16</v>
      </c>
      <c r="B323">
        <v>100</v>
      </c>
      <c r="D323" t="s">
        <v>357</v>
      </c>
      <c r="E323">
        <v>15</v>
      </c>
    </row>
    <row r="324" spans="1:5" x14ac:dyDescent="0.25">
      <c r="A324" t="s">
        <v>16</v>
      </c>
      <c r="B324">
        <v>98</v>
      </c>
      <c r="D324" t="s">
        <v>357</v>
      </c>
      <c r="E324">
        <v>15</v>
      </c>
    </row>
    <row r="325" spans="1:5" x14ac:dyDescent="0.25">
      <c r="A325" t="s">
        <v>16</v>
      </c>
      <c r="B325">
        <v>96</v>
      </c>
      <c r="D325" t="s">
        <v>357</v>
      </c>
      <c r="E325">
        <v>15</v>
      </c>
    </row>
    <row r="326" spans="1:5" x14ac:dyDescent="0.25">
      <c r="A326" t="s">
        <v>16</v>
      </c>
      <c r="B326">
        <v>69</v>
      </c>
      <c r="D326" t="s">
        <v>357</v>
      </c>
      <c r="E326">
        <v>15</v>
      </c>
    </row>
    <row r="327" spans="1:5" x14ac:dyDescent="0.25">
      <c r="A327" t="s">
        <v>16</v>
      </c>
      <c r="B327">
        <v>66</v>
      </c>
      <c r="D327" t="s">
        <v>357</v>
      </c>
      <c r="E327">
        <v>15</v>
      </c>
    </row>
    <row r="328" spans="1:5" x14ac:dyDescent="0.25">
      <c r="A328" t="s">
        <v>16</v>
      </c>
      <c r="B328">
        <v>64</v>
      </c>
      <c r="D328" t="s">
        <v>357</v>
      </c>
      <c r="E328">
        <v>15</v>
      </c>
    </row>
    <row r="329" spans="1:5" x14ac:dyDescent="0.25">
      <c r="A329" t="s">
        <v>16</v>
      </c>
      <c r="B329">
        <v>58</v>
      </c>
      <c r="D329" t="s">
        <v>357</v>
      </c>
      <c r="E329">
        <v>15</v>
      </c>
    </row>
    <row r="330" spans="1:5" x14ac:dyDescent="0.25">
      <c r="A330" t="s">
        <v>16</v>
      </c>
      <c r="B330">
        <v>537</v>
      </c>
      <c r="D330" t="s">
        <v>357</v>
      </c>
      <c r="E330">
        <v>14</v>
      </c>
    </row>
    <row r="331" spans="1:5" x14ac:dyDescent="0.25">
      <c r="A331" t="s">
        <v>16</v>
      </c>
      <c r="B331">
        <v>441</v>
      </c>
      <c r="D331" t="s">
        <v>357</v>
      </c>
      <c r="E331">
        <v>14</v>
      </c>
    </row>
    <row r="332" spans="1:5" x14ac:dyDescent="0.25">
      <c r="A332" t="s">
        <v>16</v>
      </c>
      <c r="B332">
        <v>227</v>
      </c>
      <c r="D332" t="s">
        <v>357</v>
      </c>
      <c r="E332">
        <v>14</v>
      </c>
    </row>
    <row r="333" spans="1:5" x14ac:dyDescent="0.25">
      <c r="A333" t="s">
        <v>16</v>
      </c>
      <c r="B333">
        <v>193</v>
      </c>
      <c r="D333" t="s">
        <v>357</v>
      </c>
      <c r="E333">
        <v>14</v>
      </c>
    </row>
    <row r="334" spans="1:5" x14ac:dyDescent="0.25">
      <c r="A334" t="s">
        <v>16</v>
      </c>
      <c r="B334">
        <v>181</v>
      </c>
      <c r="D334" t="s">
        <v>357</v>
      </c>
      <c r="E334">
        <v>14</v>
      </c>
    </row>
    <row r="335" spans="1:5" x14ac:dyDescent="0.25">
      <c r="A335" t="s">
        <v>16</v>
      </c>
      <c r="B335">
        <v>123</v>
      </c>
      <c r="D335" t="s">
        <v>357</v>
      </c>
      <c r="E335">
        <v>14</v>
      </c>
    </row>
    <row r="336" spans="1:5" x14ac:dyDescent="0.25">
      <c r="A336" t="s">
        <v>16</v>
      </c>
      <c r="B336">
        <v>72</v>
      </c>
      <c r="D336" t="s">
        <v>357</v>
      </c>
      <c r="E336">
        <v>14</v>
      </c>
    </row>
    <row r="337" spans="1:5" x14ac:dyDescent="0.25">
      <c r="A337" t="s">
        <v>16</v>
      </c>
      <c r="B337">
        <v>71</v>
      </c>
      <c r="D337" t="s">
        <v>357</v>
      </c>
      <c r="E337">
        <v>14</v>
      </c>
    </row>
    <row r="338" spans="1:5" x14ac:dyDescent="0.25">
      <c r="A338" t="s">
        <v>16</v>
      </c>
      <c r="B338">
        <v>69</v>
      </c>
      <c r="D338" t="s">
        <v>357</v>
      </c>
      <c r="E338">
        <v>14</v>
      </c>
    </row>
    <row r="339" spans="1:5" x14ac:dyDescent="0.25">
      <c r="A339" t="s">
        <v>16</v>
      </c>
      <c r="B339">
        <v>65</v>
      </c>
      <c r="D339" t="s">
        <v>357</v>
      </c>
      <c r="E339">
        <v>14</v>
      </c>
    </row>
    <row r="340" spans="1:5" x14ac:dyDescent="0.25">
      <c r="A340" t="s">
        <v>16</v>
      </c>
      <c r="B340">
        <v>62</v>
      </c>
      <c r="D340" t="s">
        <v>357</v>
      </c>
      <c r="E340">
        <v>14</v>
      </c>
    </row>
    <row r="341" spans="1:5" x14ac:dyDescent="0.25">
      <c r="A341" t="s">
        <v>16</v>
      </c>
      <c r="B341">
        <v>61</v>
      </c>
      <c r="D341" t="s">
        <v>357</v>
      </c>
      <c r="E341">
        <v>14</v>
      </c>
    </row>
    <row r="342" spans="1:5" x14ac:dyDescent="0.25">
      <c r="A342" t="s">
        <v>16</v>
      </c>
      <c r="B342">
        <v>56</v>
      </c>
      <c r="D342" t="s">
        <v>357</v>
      </c>
      <c r="E342">
        <v>14</v>
      </c>
    </row>
    <row r="343" spans="1:5" x14ac:dyDescent="0.25">
      <c r="A343" t="s">
        <v>16</v>
      </c>
      <c r="B343">
        <v>52</v>
      </c>
      <c r="D343" t="s">
        <v>357</v>
      </c>
      <c r="E343">
        <v>14</v>
      </c>
    </row>
    <row r="344" spans="1:5" x14ac:dyDescent="0.25">
      <c r="A344" t="s">
        <v>16</v>
      </c>
      <c r="B344">
        <v>50</v>
      </c>
      <c r="D344" t="s">
        <v>357</v>
      </c>
      <c r="E344">
        <v>14</v>
      </c>
    </row>
    <row r="345" spans="1:5" x14ac:dyDescent="0.25">
      <c r="A345" t="s">
        <v>16</v>
      </c>
      <c r="B345">
        <v>47</v>
      </c>
      <c r="D345" t="s">
        <v>357</v>
      </c>
      <c r="E345">
        <v>14</v>
      </c>
    </row>
    <row r="346" spans="1:5" x14ac:dyDescent="0.25">
      <c r="A346" t="s">
        <v>16</v>
      </c>
      <c r="B346">
        <v>47</v>
      </c>
      <c r="D346" t="s">
        <v>357</v>
      </c>
      <c r="E346">
        <v>14</v>
      </c>
    </row>
    <row r="347" spans="1:5" x14ac:dyDescent="0.25">
      <c r="A347" t="s">
        <v>16</v>
      </c>
      <c r="B347">
        <v>45</v>
      </c>
      <c r="D347" t="s">
        <v>357</v>
      </c>
      <c r="E347">
        <v>14</v>
      </c>
    </row>
    <row r="348" spans="1:5" x14ac:dyDescent="0.25">
      <c r="A348" t="s">
        <v>16</v>
      </c>
      <c r="B348">
        <v>40</v>
      </c>
      <c r="D348" t="s">
        <v>357</v>
      </c>
      <c r="E348">
        <v>14</v>
      </c>
    </row>
    <row r="349" spans="1:5" x14ac:dyDescent="0.25">
      <c r="A349" t="s">
        <v>16</v>
      </c>
      <c r="B349">
        <v>40</v>
      </c>
      <c r="D349" t="s">
        <v>357</v>
      </c>
      <c r="E349">
        <v>14</v>
      </c>
    </row>
    <row r="350" spans="1:5" x14ac:dyDescent="0.25">
      <c r="A350" t="s">
        <v>16</v>
      </c>
      <c r="B350">
        <v>35</v>
      </c>
      <c r="D350" t="s">
        <v>357</v>
      </c>
      <c r="E350">
        <v>14</v>
      </c>
    </row>
    <row r="351" spans="1:5" x14ac:dyDescent="0.25">
      <c r="A351" t="s">
        <v>16</v>
      </c>
      <c r="B351">
        <v>2165</v>
      </c>
      <c r="D351" t="s">
        <v>357</v>
      </c>
      <c r="E351">
        <v>13</v>
      </c>
    </row>
    <row r="352" spans="1:5" x14ac:dyDescent="0.25">
      <c r="A352" t="s">
        <v>16</v>
      </c>
      <c r="B352">
        <v>1260</v>
      </c>
      <c r="D352" t="s">
        <v>357</v>
      </c>
      <c r="E352">
        <v>13</v>
      </c>
    </row>
    <row r="353" spans="1:5" x14ac:dyDescent="0.25">
      <c r="A353" t="s">
        <v>16</v>
      </c>
      <c r="B353">
        <v>821</v>
      </c>
      <c r="D353" t="s">
        <v>357</v>
      </c>
      <c r="E353">
        <v>13</v>
      </c>
    </row>
    <row r="354" spans="1:5" x14ac:dyDescent="0.25">
      <c r="A354" t="s">
        <v>16</v>
      </c>
      <c r="B354">
        <v>736</v>
      </c>
      <c r="D354" t="s">
        <v>357</v>
      </c>
      <c r="E354">
        <v>13</v>
      </c>
    </row>
    <row r="355" spans="1:5" x14ac:dyDescent="0.25">
      <c r="A355" t="s">
        <v>16</v>
      </c>
      <c r="B355">
        <v>146</v>
      </c>
      <c r="D355" t="s">
        <v>357</v>
      </c>
      <c r="E355">
        <v>13</v>
      </c>
    </row>
    <row r="356" spans="1:5" x14ac:dyDescent="0.25">
      <c r="A356" t="s">
        <v>16</v>
      </c>
      <c r="B356">
        <v>128</v>
      </c>
      <c r="D356" t="s">
        <v>357</v>
      </c>
      <c r="E356">
        <v>13</v>
      </c>
    </row>
    <row r="357" spans="1:5" x14ac:dyDescent="0.25">
      <c r="A357" t="s">
        <v>16</v>
      </c>
      <c r="B357">
        <v>99</v>
      </c>
      <c r="D357" t="s">
        <v>357</v>
      </c>
      <c r="E357">
        <v>13</v>
      </c>
    </row>
    <row r="358" spans="1:5" x14ac:dyDescent="0.25">
      <c r="A358" t="s">
        <v>16</v>
      </c>
      <c r="B358">
        <v>90</v>
      </c>
      <c r="D358" t="s">
        <v>357</v>
      </c>
      <c r="E358">
        <v>13</v>
      </c>
    </row>
    <row r="359" spans="1:5" x14ac:dyDescent="0.25">
      <c r="A359" t="s">
        <v>16</v>
      </c>
      <c r="B359">
        <v>78</v>
      </c>
      <c r="D359" t="s">
        <v>357</v>
      </c>
      <c r="E359">
        <v>13</v>
      </c>
    </row>
    <row r="360" spans="1:5" x14ac:dyDescent="0.25">
      <c r="A360" t="s">
        <v>16</v>
      </c>
      <c r="B360">
        <v>67</v>
      </c>
      <c r="D360" t="s">
        <v>357</v>
      </c>
      <c r="E360">
        <v>13</v>
      </c>
    </row>
    <row r="361" spans="1:5" x14ac:dyDescent="0.25">
      <c r="A361" t="s">
        <v>16</v>
      </c>
      <c r="B361">
        <v>65</v>
      </c>
      <c r="D361" t="s">
        <v>357</v>
      </c>
      <c r="E361">
        <v>13</v>
      </c>
    </row>
    <row r="362" spans="1:5" x14ac:dyDescent="0.25">
      <c r="A362" t="s">
        <v>16</v>
      </c>
      <c r="B362">
        <v>63</v>
      </c>
      <c r="D362" t="s">
        <v>357</v>
      </c>
      <c r="E362">
        <v>13</v>
      </c>
    </row>
    <row r="363" spans="1:5" x14ac:dyDescent="0.25">
      <c r="A363" t="s">
        <v>16</v>
      </c>
      <c r="B363">
        <v>60</v>
      </c>
      <c r="D363" t="s">
        <v>357</v>
      </c>
      <c r="E363">
        <v>13</v>
      </c>
    </row>
    <row r="364" spans="1:5" x14ac:dyDescent="0.25">
      <c r="A364" t="s">
        <v>16</v>
      </c>
      <c r="B364">
        <v>59</v>
      </c>
      <c r="D364" t="s">
        <v>357</v>
      </c>
      <c r="E364">
        <v>13</v>
      </c>
    </row>
    <row r="365" spans="1:5" x14ac:dyDescent="0.25">
      <c r="A365" t="s">
        <v>16</v>
      </c>
      <c r="B365">
        <v>56</v>
      </c>
      <c r="D365" t="s">
        <v>357</v>
      </c>
      <c r="E365">
        <v>13</v>
      </c>
    </row>
    <row r="366" spans="1:5" x14ac:dyDescent="0.25">
      <c r="A366" t="s">
        <v>16</v>
      </c>
      <c r="B366">
        <v>47</v>
      </c>
      <c r="D366" t="s">
        <v>357</v>
      </c>
      <c r="E366">
        <v>13</v>
      </c>
    </row>
    <row r="367" spans="1:5" x14ac:dyDescent="0.25">
      <c r="A367" t="s">
        <v>16</v>
      </c>
      <c r="B367">
        <v>44</v>
      </c>
      <c r="D367" t="s">
        <v>357</v>
      </c>
      <c r="E367">
        <v>13</v>
      </c>
    </row>
    <row r="368" spans="1:5" x14ac:dyDescent="0.25">
      <c r="A368" t="s">
        <v>16</v>
      </c>
      <c r="B368">
        <v>41</v>
      </c>
      <c r="D368" t="s">
        <v>357</v>
      </c>
      <c r="E368">
        <v>13</v>
      </c>
    </row>
    <row r="369" spans="1:5" x14ac:dyDescent="0.25">
      <c r="A369" t="s">
        <v>16</v>
      </c>
      <c r="B369">
        <v>41</v>
      </c>
      <c r="D369" t="s">
        <v>357</v>
      </c>
      <c r="E369">
        <v>13</v>
      </c>
    </row>
    <row r="370" spans="1:5" x14ac:dyDescent="0.25">
      <c r="A370" t="s">
        <v>16</v>
      </c>
      <c r="B370">
        <v>37</v>
      </c>
      <c r="D370" t="s">
        <v>357</v>
      </c>
      <c r="E370">
        <v>13</v>
      </c>
    </row>
    <row r="371" spans="1:5" x14ac:dyDescent="0.25">
      <c r="A371" t="s">
        <v>16</v>
      </c>
      <c r="B371">
        <v>36</v>
      </c>
      <c r="D371" t="s">
        <v>357</v>
      </c>
      <c r="E371">
        <v>13</v>
      </c>
    </row>
    <row r="372" spans="1:5" x14ac:dyDescent="0.25">
      <c r="A372" t="s">
        <v>16</v>
      </c>
      <c r="B372">
        <v>36</v>
      </c>
      <c r="D372" t="s">
        <v>357</v>
      </c>
      <c r="E372">
        <v>13</v>
      </c>
    </row>
    <row r="373" spans="1:5" x14ac:dyDescent="0.25">
      <c r="A373" t="s">
        <v>16</v>
      </c>
      <c r="B373">
        <v>2035</v>
      </c>
      <c r="D373" t="s">
        <v>357</v>
      </c>
      <c r="E373">
        <v>12</v>
      </c>
    </row>
    <row r="374" spans="1:5" x14ac:dyDescent="0.25">
      <c r="A374" t="s">
        <v>16</v>
      </c>
      <c r="B374">
        <v>1151</v>
      </c>
      <c r="D374" t="s">
        <v>357</v>
      </c>
      <c r="E374">
        <v>12</v>
      </c>
    </row>
    <row r="375" spans="1:5" x14ac:dyDescent="0.25">
      <c r="A375" t="s">
        <v>16</v>
      </c>
      <c r="B375">
        <v>827</v>
      </c>
      <c r="D375" t="s">
        <v>357</v>
      </c>
      <c r="E375">
        <v>12</v>
      </c>
    </row>
    <row r="376" spans="1:5" x14ac:dyDescent="0.25">
      <c r="A376" t="s">
        <v>16</v>
      </c>
      <c r="B376">
        <v>614</v>
      </c>
      <c r="D376" t="s">
        <v>357</v>
      </c>
      <c r="E376">
        <v>12</v>
      </c>
    </row>
    <row r="377" spans="1:5" x14ac:dyDescent="0.25">
      <c r="A377" t="s">
        <v>16</v>
      </c>
      <c r="B377">
        <v>307</v>
      </c>
      <c r="D377" t="s">
        <v>357</v>
      </c>
      <c r="E377">
        <v>12</v>
      </c>
    </row>
    <row r="378" spans="1:5" x14ac:dyDescent="0.25">
      <c r="A378" t="s">
        <v>16</v>
      </c>
      <c r="B378">
        <v>266</v>
      </c>
      <c r="D378" t="s">
        <v>357</v>
      </c>
      <c r="E378">
        <v>12</v>
      </c>
    </row>
    <row r="379" spans="1:5" x14ac:dyDescent="0.25">
      <c r="A379" t="s">
        <v>16</v>
      </c>
      <c r="B379">
        <v>237</v>
      </c>
      <c r="D379" t="s">
        <v>357</v>
      </c>
      <c r="E379">
        <v>12</v>
      </c>
    </row>
    <row r="380" spans="1:5" x14ac:dyDescent="0.25">
      <c r="A380" t="s">
        <v>16</v>
      </c>
      <c r="B380">
        <v>191</v>
      </c>
      <c r="D380" t="s">
        <v>357</v>
      </c>
      <c r="E380">
        <v>12</v>
      </c>
    </row>
    <row r="381" spans="1:5" x14ac:dyDescent="0.25">
      <c r="A381" t="s">
        <v>16</v>
      </c>
      <c r="B381">
        <v>179</v>
      </c>
      <c r="D381" t="s">
        <v>357</v>
      </c>
      <c r="E381">
        <v>12</v>
      </c>
    </row>
    <row r="382" spans="1:5" x14ac:dyDescent="0.25">
      <c r="A382" t="s">
        <v>16</v>
      </c>
      <c r="B382">
        <v>141</v>
      </c>
      <c r="D382" t="s">
        <v>357</v>
      </c>
      <c r="E382">
        <v>12</v>
      </c>
    </row>
    <row r="383" spans="1:5" x14ac:dyDescent="0.25">
      <c r="A383" t="s">
        <v>16</v>
      </c>
      <c r="B383">
        <v>111</v>
      </c>
      <c r="D383" t="s">
        <v>357</v>
      </c>
      <c r="E383">
        <v>12</v>
      </c>
    </row>
    <row r="384" spans="1:5" x14ac:dyDescent="0.25">
      <c r="A384" t="s">
        <v>16</v>
      </c>
      <c r="B384">
        <v>109</v>
      </c>
      <c r="D384" t="s">
        <v>357</v>
      </c>
      <c r="E384">
        <v>12</v>
      </c>
    </row>
    <row r="385" spans="1:5" x14ac:dyDescent="0.25">
      <c r="A385" t="s">
        <v>16</v>
      </c>
      <c r="B385">
        <v>87</v>
      </c>
      <c r="D385" t="s">
        <v>357</v>
      </c>
      <c r="E385">
        <v>12</v>
      </c>
    </row>
    <row r="386" spans="1:5" x14ac:dyDescent="0.25">
      <c r="A386" t="s">
        <v>16</v>
      </c>
      <c r="B386">
        <v>82</v>
      </c>
      <c r="D386" t="s">
        <v>357</v>
      </c>
      <c r="E386">
        <v>12</v>
      </c>
    </row>
    <row r="387" spans="1:5" x14ac:dyDescent="0.25">
      <c r="A387" t="s">
        <v>16</v>
      </c>
      <c r="B387">
        <v>81</v>
      </c>
      <c r="D387" t="s">
        <v>357</v>
      </c>
      <c r="E387">
        <v>12</v>
      </c>
    </row>
    <row r="388" spans="1:5" x14ac:dyDescent="0.25">
      <c r="A388" t="s">
        <v>16</v>
      </c>
      <c r="B388">
        <v>81</v>
      </c>
      <c r="D388" t="s">
        <v>357</v>
      </c>
      <c r="E388">
        <v>12</v>
      </c>
    </row>
    <row r="389" spans="1:5" x14ac:dyDescent="0.25">
      <c r="A389" t="s">
        <v>16</v>
      </c>
      <c r="B389">
        <v>79</v>
      </c>
      <c r="D389" t="s">
        <v>357</v>
      </c>
      <c r="E389">
        <v>12</v>
      </c>
    </row>
    <row r="390" spans="1:5" x14ac:dyDescent="0.25">
      <c r="A390" t="s">
        <v>16</v>
      </c>
      <c r="B390">
        <v>74</v>
      </c>
      <c r="D390" t="s">
        <v>357</v>
      </c>
      <c r="E390">
        <v>12</v>
      </c>
    </row>
    <row r="391" spans="1:5" x14ac:dyDescent="0.25">
      <c r="A391" t="s">
        <v>16</v>
      </c>
      <c r="B391">
        <v>62</v>
      </c>
      <c r="D391" t="s">
        <v>357</v>
      </c>
      <c r="E391">
        <v>12</v>
      </c>
    </row>
    <row r="392" spans="1:5" x14ac:dyDescent="0.25">
      <c r="A392" t="s">
        <v>16</v>
      </c>
      <c r="B392">
        <v>62</v>
      </c>
      <c r="D392" t="s">
        <v>357</v>
      </c>
      <c r="E392">
        <v>12</v>
      </c>
    </row>
    <row r="393" spans="1:5" x14ac:dyDescent="0.25">
      <c r="A393" t="s">
        <v>16</v>
      </c>
      <c r="B393">
        <v>56</v>
      </c>
      <c r="D393" t="s">
        <v>357</v>
      </c>
      <c r="E393">
        <v>12</v>
      </c>
    </row>
    <row r="394" spans="1:5" x14ac:dyDescent="0.25">
      <c r="A394" t="s">
        <v>16</v>
      </c>
      <c r="B394">
        <v>52</v>
      </c>
      <c r="D394" t="s">
        <v>357</v>
      </c>
      <c r="E394">
        <v>12</v>
      </c>
    </row>
    <row r="395" spans="1:5" x14ac:dyDescent="0.25">
      <c r="A395" t="s">
        <v>16</v>
      </c>
      <c r="B395">
        <v>51</v>
      </c>
      <c r="D395" t="s">
        <v>357</v>
      </c>
      <c r="E395">
        <v>12</v>
      </c>
    </row>
    <row r="396" spans="1:5" x14ac:dyDescent="0.25">
      <c r="A396" t="s">
        <v>16</v>
      </c>
      <c r="B396">
        <v>51</v>
      </c>
      <c r="D396" t="s">
        <v>357</v>
      </c>
      <c r="E396">
        <v>12</v>
      </c>
    </row>
    <row r="397" spans="1:5" x14ac:dyDescent="0.25">
      <c r="A397" t="s">
        <v>16</v>
      </c>
      <c r="B397">
        <v>48</v>
      </c>
      <c r="D397" t="s">
        <v>357</v>
      </c>
      <c r="E397">
        <v>12</v>
      </c>
    </row>
    <row r="398" spans="1:5" x14ac:dyDescent="0.25">
      <c r="A398" t="s">
        <v>16</v>
      </c>
      <c r="B398">
        <v>44</v>
      </c>
      <c r="D398" t="s">
        <v>357</v>
      </c>
      <c r="E398">
        <v>12</v>
      </c>
    </row>
    <row r="399" spans="1:5" x14ac:dyDescent="0.25">
      <c r="A399" t="s">
        <v>16</v>
      </c>
      <c r="B399">
        <v>44</v>
      </c>
      <c r="D399" t="s">
        <v>357</v>
      </c>
      <c r="E399">
        <v>12</v>
      </c>
    </row>
    <row r="400" spans="1:5" x14ac:dyDescent="0.25">
      <c r="A400" t="s">
        <v>16</v>
      </c>
      <c r="B400">
        <v>43</v>
      </c>
      <c r="D400" t="s">
        <v>357</v>
      </c>
      <c r="E400">
        <v>12</v>
      </c>
    </row>
    <row r="401" spans="1:5" x14ac:dyDescent="0.25">
      <c r="A401" t="s">
        <v>16</v>
      </c>
      <c r="B401">
        <v>40</v>
      </c>
      <c r="D401" t="s">
        <v>357</v>
      </c>
      <c r="E401">
        <v>12</v>
      </c>
    </row>
    <row r="402" spans="1:5" x14ac:dyDescent="0.25">
      <c r="A402" t="s">
        <v>16</v>
      </c>
      <c r="B402">
        <v>38</v>
      </c>
      <c r="D402" t="s">
        <v>357</v>
      </c>
      <c r="E402">
        <v>12</v>
      </c>
    </row>
    <row r="403" spans="1:5" x14ac:dyDescent="0.25">
      <c r="A403" t="s">
        <v>16</v>
      </c>
      <c r="B403">
        <v>36</v>
      </c>
      <c r="D403" t="s">
        <v>357</v>
      </c>
      <c r="E403">
        <v>12</v>
      </c>
    </row>
    <row r="404" spans="1:5" x14ac:dyDescent="0.25">
      <c r="A404" t="s">
        <v>16</v>
      </c>
      <c r="B404">
        <v>680</v>
      </c>
      <c r="D404" t="s">
        <v>357</v>
      </c>
      <c r="E404">
        <v>11</v>
      </c>
    </row>
    <row r="405" spans="1:5" x14ac:dyDescent="0.25">
      <c r="A405" t="s">
        <v>16</v>
      </c>
      <c r="B405">
        <v>558</v>
      </c>
      <c r="D405" t="s">
        <v>357</v>
      </c>
      <c r="E405">
        <v>11</v>
      </c>
    </row>
    <row r="406" spans="1:5" x14ac:dyDescent="0.25">
      <c r="A406" t="s">
        <v>16</v>
      </c>
      <c r="B406">
        <v>498</v>
      </c>
      <c r="D406" t="s">
        <v>357</v>
      </c>
      <c r="E406">
        <v>11</v>
      </c>
    </row>
    <row r="407" spans="1:5" x14ac:dyDescent="0.25">
      <c r="A407" t="s">
        <v>16</v>
      </c>
      <c r="B407">
        <v>238</v>
      </c>
      <c r="D407" t="s">
        <v>357</v>
      </c>
      <c r="E407">
        <v>11</v>
      </c>
    </row>
    <row r="408" spans="1:5" x14ac:dyDescent="0.25">
      <c r="A408" t="s">
        <v>16</v>
      </c>
      <c r="B408">
        <v>238</v>
      </c>
      <c r="D408" t="s">
        <v>357</v>
      </c>
      <c r="E408">
        <v>11</v>
      </c>
    </row>
    <row r="409" spans="1:5" x14ac:dyDescent="0.25">
      <c r="A409" t="s">
        <v>16</v>
      </c>
      <c r="B409">
        <v>182</v>
      </c>
      <c r="D409" t="s">
        <v>357</v>
      </c>
      <c r="E409">
        <v>11</v>
      </c>
    </row>
    <row r="410" spans="1:5" x14ac:dyDescent="0.25">
      <c r="A410" t="s">
        <v>16</v>
      </c>
      <c r="B410">
        <v>170</v>
      </c>
      <c r="D410" t="s">
        <v>357</v>
      </c>
      <c r="E410">
        <v>11</v>
      </c>
    </row>
    <row r="411" spans="1:5" x14ac:dyDescent="0.25">
      <c r="A411" t="s">
        <v>16</v>
      </c>
      <c r="B411">
        <v>151</v>
      </c>
      <c r="D411" t="s">
        <v>357</v>
      </c>
      <c r="E411">
        <v>11</v>
      </c>
    </row>
    <row r="412" spans="1:5" x14ac:dyDescent="0.25">
      <c r="A412" t="s">
        <v>16</v>
      </c>
      <c r="B412">
        <v>120</v>
      </c>
      <c r="D412" t="s">
        <v>357</v>
      </c>
      <c r="E412">
        <v>11</v>
      </c>
    </row>
    <row r="413" spans="1:5" x14ac:dyDescent="0.25">
      <c r="A413" t="s">
        <v>16</v>
      </c>
      <c r="B413">
        <v>115</v>
      </c>
      <c r="D413" t="s">
        <v>357</v>
      </c>
      <c r="E413">
        <v>11</v>
      </c>
    </row>
    <row r="414" spans="1:5" x14ac:dyDescent="0.25">
      <c r="A414" t="s">
        <v>16</v>
      </c>
      <c r="B414">
        <v>113</v>
      </c>
      <c r="D414" t="s">
        <v>357</v>
      </c>
      <c r="E414">
        <v>11</v>
      </c>
    </row>
    <row r="415" spans="1:5" x14ac:dyDescent="0.25">
      <c r="A415" t="s">
        <v>16</v>
      </c>
      <c r="B415">
        <v>106</v>
      </c>
      <c r="D415" t="s">
        <v>357</v>
      </c>
      <c r="E415">
        <v>11</v>
      </c>
    </row>
    <row r="416" spans="1:5" x14ac:dyDescent="0.25">
      <c r="A416" t="s">
        <v>16</v>
      </c>
      <c r="B416">
        <v>90</v>
      </c>
      <c r="D416" t="s">
        <v>357</v>
      </c>
      <c r="E416">
        <v>11</v>
      </c>
    </row>
    <row r="417" spans="1:5" x14ac:dyDescent="0.25">
      <c r="A417" t="s">
        <v>16</v>
      </c>
      <c r="B417">
        <v>81</v>
      </c>
      <c r="D417" t="s">
        <v>357</v>
      </c>
      <c r="E417">
        <v>11</v>
      </c>
    </row>
    <row r="418" spans="1:5" x14ac:dyDescent="0.25">
      <c r="A418" t="s">
        <v>16</v>
      </c>
      <c r="B418">
        <v>74</v>
      </c>
      <c r="D418" t="s">
        <v>357</v>
      </c>
      <c r="E418">
        <v>11</v>
      </c>
    </row>
    <row r="419" spans="1:5" x14ac:dyDescent="0.25">
      <c r="A419" t="s">
        <v>16</v>
      </c>
      <c r="B419">
        <v>58</v>
      </c>
      <c r="D419" t="s">
        <v>357</v>
      </c>
      <c r="E419">
        <v>11</v>
      </c>
    </row>
    <row r="420" spans="1:5" x14ac:dyDescent="0.25">
      <c r="A420" t="s">
        <v>16</v>
      </c>
      <c r="B420">
        <v>47</v>
      </c>
      <c r="D420" t="s">
        <v>357</v>
      </c>
      <c r="E420">
        <v>11</v>
      </c>
    </row>
    <row r="421" spans="1:5" x14ac:dyDescent="0.25">
      <c r="A421" t="s">
        <v>16</v>
      </c>
      <c r="B421">
        <v>42</v>
      </c>
      <c r="D421" t="s">
        <v>357</v>
      </c>
      <c r="E421">
        <v>11</v>
      </c>
    </row>
    <row r="422" spans="1:5" x14ac:dyDescent="0.25">
      <c r="A422" t="s">
        <v>16</v>
      </c>
      <c r="B422">
        <v>42</v>
      </c>
      <c r="D422" t="s">
        <v>357</v>
      </c>
      <c r="E422">
        <v>11</v>
      </c>
    </row>
    <row r="423" spans="1:5" x14ac:dyDescent="0.25">
      <c r="A423" t="s">
        <v>16</v>
      </c>
      <c r="B423">
        <v>38</v>
      </c>
      <c r="D423" t="s">
        <v>357</v>
      </c>
      <c r="E423">
        <v>11</v>
      </c>
    </row>
    <row r="424" spans="1:5" x14ac:dyDescent="0.25">
      <c r="A424" t="s">
        <v>16</v>
      </c>
      <c r="B424">
        <v>8359</v>
      </c>
      <c r="D424" t="s">
        <v>357</v>
      </c>
      <c r="E424">
        <v>10</v>
      </c>
    </row>
    <row r="425" spans="1:5" x14ac:dyDescent="0.25">
      <c r="A425" t="s">
        <v>16</v>
      </c>
      <c r="B425">
        <v>3863</v>
      </c>
      <c r="D425" t="s">
        <v>357</v>
      </c>
      <c r="E425">
        <v>10</v>
      </c>
    </row>
    <row r="426" spans="1:5" x14ac:dyDescent="0.25">
      <c r="A426" t="s">
        <v>16</v>
      </c>
      <c r="B426">
        <v>3663</v>
      </c>
      <c r="D426" t="s">
        <v>357</v>
      </c>
      <c r="E426">
        <v>10</v>
      </c>
    </row>
    <row r="427" spans="1:5" x14ac:dyDescent="0.25">
      <c r="A427" t="s">
        <v>16</v>
      </c>
      <c r="B427">
        <v>1945</v>
      </c>
      <c r="D427" t="s">
        <v>357</v>
      </c>
      <c r="E427">
        <v>10</v>
      </c>
    </row>
    <row r="428" spans="1:5" x14ac:dyDescent="0.25">
      <c r="A428" t="s">
        <v>16</v>
      </c>
      <c r="B428">
        <v>437</v>
      </c>
      <c r="D428" t="s">
        <v>357</v>
      </c>
      <c r="E428">
        <v>10</v>
      </c>
    </row>
    <row r="429" spans="1:5" x14ac:dyDescent="0.25">
      <c r="A429" t="s">
        <v>16</v>
      </c>
      <c r="B429">
        <v>288</v>
      </c>
      <c r="D429" t="s">
        <v>357</v>
      </c>
      <c r="E429">
        <v>10</v>
      </c>
    </row>
    <row r="430" spans="1:5" x14ac:dyDescent="0.25">
      <c r="A430" t="s">
        <v>16</v>
      </c>
      <c r="B430">
        <v>284</v>
      </c>
      <c r="D430" t="s">
        <v>357</v>
      </c>
      <c r="E430">
        <v>10</v>
      </c>
    </row>
    <row r="431" spans="1:5" x14ac:dyDescent="0.25">
      <c r="A431" t="s">
        <v>16</v>
      </c>
      <c r="B431">
        <v>264</v>
      </c>
      <c r="D431" t="s">
        <v>357</v>
      </c>
      <c r="E431">
        <v>10</v>
      </c>
    </row>
    <row r="432" spans="1:5" x14ac:dyDescent="0.25">
      <c r="A432" t="s">
        <v>16</v>
      </c>
      <c r="B432">
        <v>205</v>
      </c>
      <c r="D432" t="s">
        <v>357</v>
      </c>
      <c r="E432">
        <v>10</v>
      </c>
    </row>
    <row r="433" spans="1:5" x14ac:dyDescent="0.25">
      <c r="A433" t="s">
        <v>16</v>
      </c>
      <c r="B433">
        <v>168</v>
      </c>
      <c r="D433" t="s">
        <v>357</v>
      </c>
      <c r="E433">
        <v>10</v>
      </c>
    </row>
    <row r="434" spans="1:5" x14ac:dyDescent="0.25">
      <c r="A434" t="s">
        <v>16</v>
      </c>
      <c r="B434">
        <v>158</v>
      </c>
      <c r="D434" t="s">
        <v>357</v>
      </c>
      <c r="E434">
        <v>10</v>
      </c>
    </row>
    <row r="435" spans="1:5" x14ac:dyDescent="0.25">
      <c r="A435" t="s">
        <v>16</v>
      </c>
      <c r="B435">
        <v>150</v>
      </c>
      <c r="D435" t="s">
        <v>357</v>
      </c>
      <c r="E435">
        <v>10</v>
      </c>
    </row>
    <row r="436" spans="1:5" x14ac:dyDescent="0.25">
      <c r="A436" t="s">
        <v>16</v>
      </c>
      <c r="B436">
        <v>125</v>
      </c>
      <c r="D436" t="s">
        <v>357</v>
      </c>
      <c r="E436">
        <v>10</v>
      </c>
    </row>
    <row r="437" spans="1:5" x14ac:dyDescent="0.25">
      <c r="A437" t="s">
        <v>16</v>
      </c>
      <c r="B437">
        <v>120</v>
      </c>
      <c r="D437" t="s">
        <v>357</v>
      </c>
      <c r="E437">
        <v>10</v>
      </c>
    </row>
    <row r="438" spans="1:5" x14ac:dyDescent="0.25">
      <c r="A438" t="s">
        <v>16</v>
      </c>
      <c r="B438">
        <v>108</v>
      </c>
      <c r="D438" t="s">
        <v>357</v>
      </c>
      <c r="E438">
        <v>10</v>
      </c>
    </row>
    <row r="439" spans="1:5" x14ac:dyDescent="0.25">
      <c r="A439" t="s">
        <v>16</v>
      </c>
      <c r="B439">
        <v>98</v>
      </c>
      <c r="D439" t="s">
        <v>357</v>
      </c>
      <c r="E439">
        <v>10</v>
      </c>
    </row>
    <row r="440" spans="1:5" x14ac:dyDescent="0.25">
      <c r="A440" t="s">
        <v>16</v>
      </c>
      <c r="B440">
        <v>83</v>
      </c>
      <c r="D440" t="s">
        <v>357</v>
      </c>
      <c r="E440">
        <v>10</v>
      </c>
    </row>
    <row r="441" spans="1:5" x14ac:dyDescent="0.25">
      <c r="A441" t="s">
        <v>16</v>
      </c>
      <c r="B441">
        <v>64</v>
      </c>
      <c r="D441" t="s">
        <v>357</v>
      </c>
      <c r="E441">
        <v>10</v>
      </c>
    </row>
    <row r="442" spans="1:5" x14ac:dyDescent="0.25">
      <c r="A442" t="s">
        <v>16</v>
      </c>
      <c r="B442">
        <v>62</v>
      </c>
      <c r="D442" t="s">
        <v>357</v>
      </c>
      <c r="E442">
        <v>10</v>
      </c>
    </row>
    <row r="443" spans="1:5" x14ac:dyDescent="0.25">
      <c r="A443" t="s">
        <v>16</v>
      </c>
      <c r="B443">
        <v>55</v>
      </c>
      <c r="D443" t="s">
        <v>357</v>
      </c>
      <c r="E443">
        <v>10</v>
      </c>
    </row>
    <row r="444" spans="1:5" x14ac:dyDescent="0.25">
      <c r="A444" t="s">
        <v>16</v>
      </c>
      <c r="B444">
        <v>54</v>
      </c>
      <c r="D444" t="s">
        <v>357</v>
      </c>
      <c r="E444">
        <v>10</v>
      </c>
    </row>
    <row r="445" spans="1:5" x14ac:dyDescent="0.25">
      <c r="A445" t="s">
        <v>16</v>
      </c>
      <c r="B445">
        <v>52</v>
      </c>
      <c r="D445" t="s">
        <v>357</v>
      </c>
      <c r="E445">
        <v>10</v>
      </c>
    </row>
    <row r="446" spans="1:5" x14ac:dyDescent="0.25">
      <c r="A446" t="s">
        <v>16</v>
      </c>
      <c r="B446">
        <v>46</v>
      </c>
      <c r="D446" t="s">
        <v>357</v>
      </c>
      <c r="E446">
        <v>10</v>
      </c>
    </row>
    <row r="447" spans="1:5" x14ac:dyDescent="0.25">
      <c r="A447" t="s">
        <v>16</v>
      </c>
      <c r="B447">
        <v>44</v>
      </c>
      <c r="D447" t="s">
        <v>357</v>
      </c>
      <c r="E447">
        <v>10</v>
      </c>
    </row>
    <row r="448" spans="1:5" x14ac:dyDescent="0.25">
      <c r="A448" t="s">
        <v>16</v>
      </c>
      <c r="B448">
        <v>42</v>
      </c>
      <c r="D448" t="s">
        <v>357</v>
      </c>
      <c r="E448">
        <v>10</v>
      </c>
    </row>
    <row r="449" spans="1:5" x14ac:dyDescent="0.25">
      <c r="A449" t="s">
        <v>16</v>
      </c>
      <c r="B449">
        <v>41</v>
      </c>
      <c r="D449" t="s">
        <v>357</v>
      </c>
      <c r="E449">
        <v>10</v>
      </c>
    </row>
    <row r="450" spans="1:5" x14ac:dyDescent="0.25">
      <c r="A450" t="s">
        <v>16</v>
      </c>
      <c r="B450">
        <v>41</v>
      </c>
      <c r="D450" t="s">
        <v>357</v>
      </c>
      <c r="E450">
        <v>10</v>
      </c>
    </row>
    <row r="451" spans="1:5" x14ac:dyDescent="0.25">
      <c r="A451" t="s">
        <v>16</v>
      </c>
      <c r="B451">
        <v>445</v>
      </c>
      <c r="D451" t="s">
        <v>357</v>
      </c>
      <c r="E451">
        <v>9</v>
      </c>
    </row>
    <row r="452" spans="1:5" x14ac:dyDescent="0.25">
      <c r="A452" t="s">
        <v>16</v>
      </c>
      <c r="B452">
        <v>350</v>
      </c>
      <c r="D452" t="s">
        <v>357</v>
      </c>
      <c r="E452">
        <v>9</v>
      </c>
    </row>
    <row r="453" spans="1:5" x14ac:dyDescent="0.25">
      <c r="A453" t="s">
        <v>16</v>
      </c>
      <c r="B453">
        <v>328</v>
      </c>
      <c r="D453" t="s">
        <v>357</v>
      </c>
      <c r="E453">
        <v>9</v>
      </c>
    </row>
    <row r="454" spans="1:5" x14ac:dyDescent="0.25">
      <c r="A454" t="s">
        <v>16</v>
      </c>
      <c r="B454">
        <v>314</v>
      </c>
      <c r="D454" t="s">
        <v>357</v>
      </c>
      <c r="E454">
        <v>9</v>
      </c>
    </row>
    <row r="455" spans="1:5" x14ac:dyDescent="0.25">
      <c r="A455" t="s">
        <v>16</v>
      </c>
      <c r="B455">
        <v>249</v>
      </c>
      <c r="D455" t="s">
        <v>357</v>
      </c>
      <c r="E455">
        <v>9</v>
      </c>
    </row>
    <row r="456" spans="1:5" x14ac:dyDescent="0.25">
      <c r="A456" t="s">
        <v>16</v>
      </c>
      <c r="B456">
        <v>221</v>
      </c>
      <c r="D456" t="s">
        <v>357</v>
      </c>
      <c r="E456">
        <v>9</v>
      </c>
    </row>
    <row r="457" spans="1:5" x14ac:dyDescent="0.25">
      <c r="A457" t="s">
        <v>16</v>
      </c>
      <c r="B457">
        <v>205</v>
      </c>
      <c r="D457" t="s">
        <v>357</v>
      </c>
      <c r="E457">
        <v>9</v>
      </c>
    </row>
    <row r="458" spans="1:5" x14ac:dyDescent="0.25">
      <c r="A458" t="s">
        <v>16</v>
      </c>
      <c r="B458">
        <v>183</v>
      </c>
      <c r="D458" t="s">
        <v>357</v>
      </c>
      <c r="E458">
        <v>9</v>
      </c>
    </row>
    <row r="459" spans="1:5" x14ac:dyDescent="0.25">
      <c r="A459" t="s">
        <v>16</v>
      </c>
      <c r="B459">
        <v>170</v>
      </c>
      <c r="D459" t="s">
        <v>357</v>
      </c>
      <c r="E459">
        <v>9</v>
      </c>
    </row>
    <row r="460" spans="1:5" x14ac:dyDescent="0.25">
      <c r="A460" t="s">
        <v>16</v>
      </c>
      <c r="B460">
        <v>163</v>
      </c>
      <c r="D460" t="s">
        <v>357</v>
      </c>
      <c r="E460">
        <v>9</v>
      </c>
    </row>
    <row r="461" spans="1:5" x14ac:dyDescent="0.25">
      <c r="A461" t="s">
        <v>16</v>
      </c>
      <c r="B461">
        <v>133</v>
      </c>
      <c r="D461" t="s">
        <v>357</v>
      </c>
      <c r="E461">
        <v>9</v>
      </c>
    </row>
    <row r="462" spans="1:5" x14ac:dyDescent="0.25">
      <c r="A462" t="s">
        <v>16</v>
      </c>
      <c r="B462">
        <v>127</v>
      </c>
      <c r="D462" t="s">
        <v>357</v>
      </c>
      <c r="E462">
        <v>9</v>
      </c>
    </row>
    <row r="463" spans="1:5" x14ac:dyDescent="0.25">
      <c r="A463" t="s">
        <v>16</v>
      </c>
      <c r="B463">
        <v>107</v>
      </c>
      <c r="D463" t="s">
        <v>357</v>
      </c>
      <c r="E463">
        <v>9</v>
      </c>
    </row>
    <row r="464" spans="1:5" x14ac:dyDescent="0.25">
      <c r="A464" t="s">
        <v>16</v>
      </c>
      <c r="B464">
        <v>105</v>
      </c>
      <c r="D464" t="s">
        <v>357</v>
      </c>
      <c r="E464">
        <v>9</v>
      </c>
    </row>
    <row r="465" spans="1:5" x14ac:dyDescent="0.25">
      <c r="A465" t="s">
        <v>16</v>
      </c>
      <c r="B465">
        <v>103</v>
      </c>
      <c r="D465" t="s">
        <v>357</v>
      </c>
      <c r="E465">
        <v>9</v>
      </c>
    </row>
    <row r="466" spans="1:5" x14ac:dyDescent="0.25">
      <c r="A466" t="s">
        <v>16</v>
      </c>
      <c r="B466">
        <v>94</v>
      </c>
      <c r="D466" t="s">
        <v>357</v>
      </c>
      <c r="E466">
        <v>9</v>
      </c>
    </row>
    <row r="467" spans="1:5" x14ac:dyDescent="0.25">
      <c r="A467" t="s">
        <v>16</v>
      </c>
      <c r="B467">
        <v>87</v>
      </c>
      <c r="D467" t="s">
        <v>357</v>
      </c>
      <c r="E467">
        <v>9</v>
      </c>
    </row>
    <row r="468" spans="1:5" x14ac:dyDescent="0.25">
      <c r="A468" t="s">
        <v>16</v>
      </c>
      <c r="B468">
        <v>79</v>
      </c>
      <c r="D468" t="s">
        <v>357</v>
      </c>
      <c r="E468">
        <v>9</v>
      </c>
    </row>
    <row r="469" spans="1:5" x14ac:dyDescent="0.25">
      <c r="A469" t="s">
        <v>16</v>
      </c>
      <c r="B469">
        <v>77</v>
      </c>
      <c r="D469" t="s">
        <v>357</v>
      </c>
      <c r="E469">
        <v>9</v>
      </c>
    </row>
    <row r="470" spans="1:5" x14ac:dyDescent="0.25">
      <c r="A470" t="s">
        <v>16</v>
      </c>
      <c r="B470">
        <v>71</v>
      </c>
      <c r="D470" t="s">
        <v>357</v>
      </c>
      <c r="E470">
        <v>9</v>
      </c>
    </row>
    <row r="471" spans="1:5" x14ac:dyDescent="0.25">
      <c r="A471" t="s">
        <v>16</v>
      </c>
      <c r="B471">
        <v>64</v>
      </c>
      <c r="D471" t="s">
        <v>357</v>
      </c>
      <c r="E471">
        <v>9</v>
      </c>
    </row>
    <row r="472" spans="1:5" x14ac:dyDescent="0.25">
      <c r="A472" t="s">
        <v>16</v>
      </c>
      <c r="B472">
        <v>63</v>
      </c>
      <c r="D472" t="s">
        <v>357</v>
      </c>
      <c r="E472">
        <v>9</v>
      </c>
    </row>
    <row r="473" spans="1:5" x14ac:dyDescent="0.25">
      <c r="A473" t="s">
        <v>16</v>
      </c>
      <c r="B473">
        <v>60</v>
      </c>
      <c r="D473" t="s">
        <v>357</v>
      </c>
      <c r="E473">
        <v>9</v>
      </c>
    </row>
    <row r="474" spans="1:5" x14ac:dyDescent="0.25">
      <c r="A474" t="s">
        <v>16</v>
      </c>
      <c r="B474">
        <v>59</v>
      </c>
      <c r="D474" t="s">
        <v>357</v>
      </c>
      <c r="E474">
        <v>9</v>
      </c>
    </row>
    <row r="475" spans="1:5" x14ac:dyDescent="0.25">
      <c r="A475" t="s">
        <v>16</v>
      </c>
      <c r="B475">
        <v>57</v>
      </c>
      <c r="D475" t="s">
        <v>357</v>
      </c>
      <c r="E475">
        <v>9</v>
      </c>
    </row>
    <row r="476" spans="1:5" x14ac:dyDescent="0.25">
      <c r="A476" t="s">
        <v>16</v>
      </c>
      <c r="B476">
        <v>56</v>
      </c>
      <c r="D476" t="s">
        <v>357</v>
      </c>
      <c r="E476">
        <v>9</v>
      </c>
    </row>
    <row r="477" spans="1:5" x14ac:dyDescent="0.25">
      <c r="A477" t="s">
        <v>16</v>
      </c>
      <c r="B477">
        <v>56</v>
      </c>
      <c r="D477" t="s">
        <v>357</v>
      </c>
      <c r="E477">
        <v>9</v>
      </c>
    </row>
    <row r="478" spans="1:5" x14ac:dyDescent="0.25">
      <c r="A478" t="s">
        <v>16</v>
      </c>
      <c r="B478">
        <v>55</v>
      </c>
      <c r="D478" t="s">
        <v>357</v>
      </c>
      <c r="E478">
        <v>9</v>
      </c>
    </row>
    <row r="479" spans="1:5" x14ac:dyDescent="0.25">
      <c r="A479" t="s">
        <v>16</v>
      </c>
      <c r="B479">
        <v>54</v>
      </c>
      <c r="D479" t="s">
        <v>357</v>
      </c>
      <c r="E479">
        <v>9</v>
      </c>
    </row>
    <row r="480" spans="1:5" x14ac:dyDescent="0.25">
      <c r="A480" t="s">
        <v>16</v>
      </c>
      <c r="B480">
        <v>49</v>
      </c>
      <c r="D480" t="s">
        <v>357</v>
      </c>
      <c r="E480">
        <v>9</v>
      </c>
    </row>
    <row r="481" spans="1:5" x14ac:dyDescent="0.25">
      <c r="A481" t="s">
        <v>16</v>
      </c>
      <c r="B481">
        <v>49</v>
      </c>
      <c r="D481" t="s">
        <v>357</v>
      </c>
      <c r="E481">
        <v>9</v>
      </c>
    </row>
    <row r="482" spans="1:5" x14ac:dyDescent="0.25">
      <c r="A482" t="s">
        <v>16</v>
      </c>
      <c r="B482">
        <v>48</v>
      </c>
      <c r="D482" t="s">
        <v>357</v>
      </c>
      <c r="E482">
        <v>9</v>
      </c>
    </row>
    <row r="483" spans="1:5" x14ac:dyDescent="0.25">
      <c r="A483" t="s">
        <v>16</v>
      </c>
      <c r="B483">
        <v>47</v>
      </c>
      <c r="D483" t="s">
        <v>357</v>
      </c>
      <c r="E483">
        <v>9</v>
      </c>
    </row>
    <row r="484" spans="1:5" x14ac:dyDescent="0.25">
      <c r="A484" t="s">
        <v>16</v>
      </c>
      <c r="B484">
        <v>41</v>
      </c>
      <c r="D484" t="s">
        <v>357</v>
      </c>
      <c r="E484">
        <v>9</v>
      </c>
    </row>
    <row r="485" spans="1:5" x14ac:dyDescent="0.25">
      <c r="A485" t="s">
        <v>16</v>
      </c>
      <c r="B485">
        <v>37</v>
      </c>
      <c r="D485" t="s">
        <v>357</v>
      </c>
      <c r="E485">
        <v>9</v>
      </c>
    </row>
    <row r="486" spans="1:5" x14ac:dyDescent="0.25">
      <c r="A486" t="s">
        <v>16</v>
      </c>
      <c r="B486">
        <v>37</v>
      </c>
      <c r="D486" t="s">
        <v>357</v>
      </c>
      <c r="E486">
        <v>9</v>
      </c>
    </row>
    <row r="487" spans="1:5" x14ac:dyDescent="0.25">
      <c r="A487" t="s">
        <v>16</v>
      </c>
      <c r="B487">
        <v>1530</v>
      </c>
      <c r="D487" t="s">
        <v>357</v>
      </c>
      <c r="E487">
        <v>8</v>
      </c>
    </row>
    <row r="488" spans="1:5" x14ac:dyDescent="0.25">
      <c r="A488" t="s">
        <v>16</v>
      </c>
      <c r="B488">
        <v>1364</v>
      </c>
      <c r="D488" t="s">
        <v>357</v>
      </c>
      <c r="E488">
        <v>8</v>
      </c>
    </row>
    <row r="489" spans="1:5" x14ac:dyDescent="0.25">
      <c r="A489" t="s">
        <v>16</v>
      </c>
      <c r="B489">
        <v>742</v>
      </c>
      <c r="D489" t="s">
        <v>357</v>
      </c>
      <c r="E489">
        <v>8</v>
      </c>
    </row>
    <row r="490" spans="1:5" x14ac:dyDescent="0.25">
      <c r="A490" t="s">
        <v>16</v>
      </c>
      <c r="B490">
        <v>714</v>
      </c>
      <c r="D490" t="s">
        <v>357</v>
      </c>
      <c r="E490">
        <v>8</v>
      </c>
    </row>
    <row r="491" spans="1:5" x14ac:dyDescent="0.25">
      <c r="A491" t="s">
        <v>16</v>
      </c>
      <c r="B491">
        <v>711</v>
      </c>
      <c r="D491" t="s">
        <v>357</v>
      </c>
      <c r="E491">
        <v>8</v>
      </c>
    </row>
    <row r="492" spans="1:5" x14ac:dyDescent="0.25">
      <c r="A492" t="s">
        <v>16</v>
      </c>
      <c r="B492">
        <v>555</v>
      </c>
      <c r="D492" t="s">
        <v>357</v>
      </c>
      <c r="E492">
        <v>8</v>
      </c>
    </row>
    <row r="493" spans="1:5" x14ac:dyDescent="0.25">
      <c r="A493" t="s">
        <v>16</v>
      </c>
      <c r="B493">
        <v>392</v>
      </c>
      <c r="D493" t="s">
        <v>357</v>
      </c>
      <c r="E493">
        <v>8</v>
      </c>
    </row>
    <row r="494" spans="1:5" x14ac:dyDescent="0.25">
      <c r="A494" t="s">
        <v>16</v>
      </c>
      <c r="B494">
        <v>321</v>
      </c>
      <c r="D494" t="s">
        <v>357</v>
      </c>
      <c r="E494">
        <v>8</v>
      </c>
    </row>
    <row r="495" spans="1:5" x14ac:dyDescent="0.25">
      <c r="A495" t="s">
        <v>16</v>
      </c>
      <c r="B495">
        <v>229</v>
      </c>
      <c r="D495" t="s">
        <v>357</v>
      </c>
      <c r="E495">
        <v>8</v>
      </c>
    </row>
    <row r="496" spans="1:5" x14ac:dyDescent="0.25">
      <c r="A496" t="s">
        <v>16</v>
      </c>
      <c r="B496">
        <v>215</v>
      </c>
      <c r="D496" t="s">
        <v>357</v>
      </c>
      <c r="E496">
        <v>8</v>
      </c>
    </row>
    <row r="497" spans="1:5" x14ac:dyDescent="0.25">
      <c r="A497" t="s">
        <v>16</v>
      </c>
      <c r="B497">
        <v>207</v>
      </c>
      <c r="D497" t="s">
        <v>357</v>
      </c>
      <c r="E497">
        <v>8</v>
      </c>
    </row>
    <row r="498" spans="1:5" x14ac:dyDescent="0.25">
      <c r="A498" t="s">
        <v>16</v>
      </c>
      <c r="B498">
        <v>189</v>
      </c>
      <c r="D498" t="s">
        <v>357</v>
      </c>
      <c r="E498">
        <v>8</v>
      </c>
    </row>
    <row r="499" spans="1:5" x14ac:dyDescent="0.25">
      <c r="A499" t="s">
        <v>16</v>
      </c>
      <c r="B499">
        <v>180</v>
      </c>
      <c r="D499" t="s">
        <v>357</v>
      </c>
      <c r="E499">
        <v>8</v>
      </c>
    </row>
    <row r="500" spans="1:5" x14ac:dyDescent="0.25">
      <c r="A500" t="s">
        <v>16</v>
      </c>
      <c r="B500">
        <v>169</v>
      </c>
      <c r="D500" t="s">
        <v>357</v>
      </c>
      <c r="E500">
        <v>8</v>
      </c>
    </row>
    <row r="501" spans="1:5" x14ac:dyDescent="0.25">
      <c r="A501" t="s">
        <v>16</v>
      </c>
      <c r="B501">
        <v>150</v>
      </c>
      <c r="D501" t="s">
        <v>357</v>
      </c>
      <c r="E501">
        <v>8</v>
      </c>
    </row>
    <row r="502" spans="1:5" x14ac:dyDescent="0.25">
      <c r="A502" t="s">
        <v>16</v>
      </c>
      <c r="B502">
        <v>142</v>
      </c>
      <c r="D502" t="s">
        <v>357</v>
      </c>
      <c r="E502">
        <v>8</v>
      </c>
    </row>
    <row r="503" spans="1:5" x14ac:dyDescent="0.25">
      <c r="A503" t="s">
        <v>16</v>
      </c>
      <c r="B503">
        <v>139</v>
      </c>
      <c r="D503" t="s">
        <v>357</v>
      </c>
      <c r="E503">
        <v>8</v>
      </c>
    </row>
    <row r="504" spans="1:5" x14ac:dyDescent="0.25">
      <c r="A504" t="s">
        <v>16</v>
      </c>
      <c r="B504">
        <v>134</v>
      </c>
      <c r="D504" t="s">
        <v>357</v>
      </c>
      <c r="E504">
        <v>8</v>
      </c>
    </row>
    <row r="505" spans="1:5" x14ac:dyDescent="0.25">
      <c r="A505" t="s">
        <v>16</v>
      </c>
      <c r="B505">
        <v>120</v>
      </c>
      <c r="D505" t="s">
        <v>357</v>
      </c>
      <c r="E505">
        <v>8</v>
      </c>
    </row>
    <row r="506" spans="1:5" x14ac:dyDescent="0.25">
      <c r="A506" t="s">
        <v>16</v>
      </c>
      <c r="B506">
        <v>104</v>
      </c>
      <c r="D506" t="s">
        <v>357</v>
      </c>
      <c r="E506">
        <v>8</v>
      </c>
    </row>
    <row r="507" spans="1:5" x14ac:dyDescent="0.25">
      <c r="A507" t="s">
        <v>16</v>
      </c>
      <c r="B507">
        <v>95</v>
      </c>
      <c r="D507" t="s">
        <v>357</v>
      </c>
      <c r="E507">
        <v>8</v>
      </c>
    </row>
    <row r="508" spans="1:5" x14ac:dyDescent="0.25">
      <c r="A508" t="s">
        <v>16</v>
      </c>
      <c r="B508">
        <v>94</v>
      </c>
      <c r="D508" t="s">
        <v>357</v>
      </c>
      <c r="E508">
        <v>8</v>
      </c>
    </row>
    <row r="509" spans="1:5" x14ac:dyDescent="0.25">
      <c r="A509" t="s">
        <v>16</v>
      </c>
      <c r="B509">
        <v>93</v>
      </c>
      <c r="D509" t="s">
        <v>357</v>
      </c>
      <c r="E509">
        <v>8</v>
      </c>
    </row>
    <row r="510" spans="1:5" x14ac:dyDescent="0.25">
      <c r="A510" t="s">
        <v>16</v>
      </c>
      <c r="B510">
        <v>87</v>
      </c>
      <c r="D510" t="s">
        <v>357</v>
      </c>
      <c r="E510">
        <v>8</v>
      </c>
    </row>
    <row r="511" spans="1:5" x14ac:dyDescent="0.25">
      <c r="A511" t="s">
        <v>16</v>
      </c>
      <c r="B511">
        <v>73</v>
      </c>
      <c r="D511" t="s">
        <v>357</v>
      </c>
      <c r="E511">
        <v>8</v>
      </c>
    </row>
    <row r="512" spans="1:5" x14ac:dyDescent="0.25">
      <c r="A512" t="s">
        <v>16</v>
      </c>
      <c r="B512">
        <v>69</v>
      </c>
      <c r="D512" t="s">
        <v>357</v>
      </c>
      <c r="E512">
        <v>8</v>
      </c>
    </row>
    <row r="513" spans="1:5" x14ac:dyDescent="0.25">
      <c r="A513" t="s">
        <v>16</v>
      </c>
      <c r="B513">
        <v>63</v>
      </c>
      <c r="D513" t="s">
        <v>357</v>
      </c>
      <c r="E513">
        <v>8</v>
      </c>
    </row>
    <row r="514" spans="1:5" x14ac:dyDescent="0.25">
      <c r="A514" t="s">
        <v>16</v>
      </c>
      <c r="B514">
        <v>54</v>
      </c>
      <c r="D514" t="s">
        <v>357</v>
      </c>
      <c r="E514">
        <v>8</v>
      </c>
    </row>
    <row r="515" spans="1:5" x14ac:dyDescent="0.25">
      <c r="A515" t="s">
        <v>16</v>
      </c>
      <c r="B515">
        <v>51</v>
      </c>
      <c r="D515" t="s">
        <v>357</v>
      </c>
      <c r="E515">
        <v>8</v>
      </c>
    </row>
    <row r="516" spans="1:5" x14ac:dyDescent="0.25">
      <c r="A516" t="s">
        <v>16</v>
      </c>
      <c r="B516">
        <v>50</v>
      </c>
      <c r="D516" t="s">
        <v>357</v>
      </c>
      <c r="E516">
        <v>8</v>
      </c>
    </row>
    <row r="517" spans="1:5" x14ac:dyDescent="0.25">
      <c r="A517" t="s">
        <v>16</v>
      </c>
      <c r="B517">
        <v>48</v>
      </c>
      <c r="D517" t="s">
        <v>357</v>
      </c>
      <c r="E517">
        <v>8</v>
      </c>
    </row>
    <row r="518" spans="1:5" x14ac:dyDescent="0.25">
      <c r="A518" t="s">
        <v>16</v>
      </c>
      <c r="B518">
        <v>47</v>
      </c>
      <c r="D518" t="s">
        <v>357</v>
      </c>
      <c r="E518">
        <v>8</v>
      </c>
    </row>
    <row r="519" spans="1:5" x14ac:dyDescent="0.25">
      <c r="A519" t="s">
        <v>16</v>
      </c>
      <c r="B519">
        <v>43</v>
      </c>
      <c r="D519" t="s">
        <v>357</v>
      </c>
      <c r="E519">
        <v>8</v>
      </c>
    </row>
    <row r="520" spans="1:5" x14ac:dyDescent="0.25">
      <c r="A520" t="s">
        <v>16</v>
      </c>
      <c r="B520">
        <v>42</v>
      </c>
      <c r="D520" t="s">
        <v>357</v>
      </c>
      <c r="E520">
        <v>8</v>
      </c>
    </row>
    <row r="521" spans="1:5" x14ac:dyDescent="0.25">
      <c r="A521" t="s">
        <v>16</v>
      </c>
      <c r="B521">
        <v>41</v>
      </c>
      <c r="D521" t="s">
        <v>357</v>
      </c>
      <c r="E521">
        <v>8</v>
      </c>
    </row>
    <row r="522" spans="1:5" x14ac:dyDescent="0.25">
      <c r="A522" t="s">
        <v>16</v>
      </c>
      <c r="B522">
        <v>35</v>
      </c>
      <c r="D522" t="s">
        <v>357</v>
      </c>
      <c r="E522">
        <v>8</v>
      </c>
    </row>
    <row r="523" spans="1:5" x14ac:dyDescent="0.25">
      <c r="A523" t="s">
        <v>16</v>
      </c>
      <c r="B523">
        <v>35</v>
      </c>
      <c r="D523" t="s">
        <v>357</v>
      </c>
      <c r="E523">
        <v>8</v>
      </c>
    </row>
    <row r="524" spans="1:5" x14ac:dyDescent="0.25">
      <c r="A524" t="s">
        <v>16</v>
      </c>
      <c r="B524">
        <v>35</v>
      </c>
      <c r="D524" t="s">
        <v>357</v>
      </c>
      <c r="E524">
        <v>8</v>
      </c>
    </row>
    <row r="525" spans="1:5" x14ac:dyDescent="0.25">
      <c r="A525" t="s">
        <v>16</v>
      </c>
      <c r="B525">
        <v>5812</v>
      </c>
      <c r="D525" t="s">
        <v>357</v>
      </c>
      <c r="E525">
        <v>7</v>
      </c>
    </row>
    <row r="526" spans="1:5" x14ac:dyDescent="0.25">
      <c r="A526" t="s">
        <v>16</v>
      </c>
      <c r="B526">
        <v>2478</v>
      </c>
      <c r="D526" t="s">
        <v>357</v>
      </c>
      <c r="E526">
        <v>7</v>
      </c>
    </row>
    <row r="527" spans="1:5" x14ac:dyDescent="0.25">
      <c r="A527" t="s">
        <v>16</v>
      </c>
      <c r="B527">
        <v>1375</v>
      </c>
      <c r="D527" t="s">
        <v>357</v>
      </c>
      <c r="E527">
        <v>7</v>
      </c>
    </row>
    <row r="528" spans="1:5" x14ac:dyDescent="0.25">
      <c r="A528" t="s">
        <v>16</v>
      </c>
      <c r="B528">
        <v>930</v>
      </c>
      <c r="D528" t="s">
        <v>357</v>
      </c>
      <c r="E528">
        <v>7</v>
      </c>
    </row>
    <row r="529" spans="1:5" x14ac:dyDescent="0.25">
      <c r="A529" t="s">
        <v>16</v>
      </c>
      <c r="B529">
        <v>621</v>
      </c>
      <c r="D529" t="s">
        <v>357</v>
      </c>
      <c r="E529">
        <v>7</v>
      </c>
    </row>
    <row r="530" spans="1:5" x14ac:dyDescent="0.25">
      <c r="A530" t="s">
        <v>16</v>
      </c>
      <c r="B530">
        <v>340</v>
      </c>
      <c r="D530" t="s">
        <v>357</v>
      </c>
      <c r="E530">
        <v>7</v>
      </c>
    </row>
    <row r="531" spans="1:5" x14ac:dyDescent="0.25">
      <c r="A531" t="s">
        <v>16</v>
      </c>
      <c r="B531">
        <v>332</v>
      </c>
      <c r="D531" t="s">
        <v>357</v>
      </c>
      <c r="E531">
        <v>7</v>
      </c>
    </row>
    <row r="532" spans="1:5" x14ac:dyDescent="0.25">
      <c r="A532" t="s">
        <v>16</v>
      </c>
      <c r="B532">
        <v>325</v>
      </c>
      <c r="D532" t="s">
        <v>357</v>
      </c>
      <c r="E532">
        <v>7</v>
      </c>
    </row>
    <row r="533" spans="1:5" x14ac:dyDescent="0.25">
      <c r="A533" t="s">
        <v>16</v>
      </c>
      <c r="B533">
        <v>320</v>
      </c>
      <c r="D533" t="s">
        <v>357</v>
      </c>
      <c r="E533">
        <v>7</v>
      </c>
    </row>
    <row r="534" spans="1:5" x14ac:dyDescent="0.25">
      <c r="A534" t="s">
        <v>16</v>
      </c>
      <c r="B534">
        <v>311</v>
      </c>
      <c r="D534" t="s">
        <v>357</v>
      </c>
      <c r="E534">
        <v>7</v>
      </c>
    </row>
    <row r="535" spans="1:5" x14ac:dyDescent="0.25">
      <c r="A535" t="s">
        <v>16</v>
      </c>
      <c r="B535">
        <v>283</v>
      </c>
      <c r="D535" t="s">
        <v>357</v>
      </c>
      <c r="E535">
        <v>7</v>
      </c>
    </row>
    <row r="536" spans="1:5" x14ac:dyDescent="0.25">
      <c r="A536" t="s">
        <v>16</v>
      </c>
      <c r="B536">
        <v>282</v>
      </c>
      <c r="D536" t="s">
        <v>357</v>
      </c>
      <c r="E536">
        <v>7</v>
      </c>
    </row>
    <row r="537" spans="1:5" x14ac:dyDescent="0.25">
      <c r="A537" t="s">
        <v>16</v>
      </c>
      <c r="B537">
        <v>274</v>
      </c>
      <c r="D537" t="s">
        <v>357</v>
      </c>
      <c r="E537">
        <v>7</v>
      </c>
    </row>
    <row r="538" spans="1:5" x14ac:dyDescent="0.25">
      <c r="A538" t="s">
        <v>16</v>
      </c>
      <c r="B538">
        <v>224</v>
      </c>
      <c r="D538" t="s">
        <v>357</v>
      </c>
      <c r="E538">
        <v>7</v>
      </c>
    </row>
    <row r="539" spans="1:5" x14ac:dyDescent="0.25">
      <c r="A539" t="s">
        <v>16</v>
      </c>
      <c r="B539">
        <v>218</v>
      </c>
      <c r="D539" t="s">
        <v>357</v>
      </c>
      <c r="E539">
        <v>7</v>
      </c>
    </row>
    <row r="540" spans="1:5" x14ac:dyDescent="0.25">
      <c r="A540" t="s">
        <v>16</v>
      </c>
      <c r="B540">
        <v>197</v>
      </c>
      <c r="D540" t="s">
        <v>357</v>
      </c>
      <c r="E540">
        <v>7</v>
      </c>
    </row>
    <row r="541" spans="1:5" x14ac:dyDescent="0.25">
      <c r="A541" t="s">
        <v>16</v>
      </c>
      <c r="B541">
        <v>189</v>
      </c>
      <c r="D541" t="s">
        <v>357</v>
      </c>
      <c r="E541">
        <v>7</v>
      </c>
    </row>
    <row r="542" spans="1:5" x14ac:dyDescent="0.25">
      <c r="A542" t="s">
        <v>16</v>
      </c>
      <c r="B542">
        <v>185</v>
      </c>
      <c r="D542" t="s">
        <v>357</v>
      </c>
      <c r="E542">
        <v>7</v>
      </c>
    </row>
    <row r="543" spans="1:5" x14ac:dyDescent="0.25">
      <c r="A543" t="s">
        <v>16</v>
      </c>
      <c r="B543">
        <v>173</v>
      </c>
      <c r="D543" t="s">
        <v>357</v>
      </c>
      <c r="E543">
        <v>7</v>
      </c>
    </row>
    <row r="544" spans="1:5" x14ac:dyDescent="0.25">
      <c r="A544" t="s">
        <v>16</v>
      </c>
      <c r="B544">
        <v>159</v>
      </c>
      <c r="D544" t="s">
        <v>357</v>
      </c>
      <c r="E544">
        <v>7</v>
      </c>
    </row>
    <row r="545" spans="1:5" x14ac:dyDescent="0.25">
      <c r="A545" t="s">
        <v>16</v>
      </c>
      <c r="B545">
        <v>158</v>
      </c>
      <c r="D545" t="s">
        <v>357</v>
      </c>
      <c r="E545">
        <v>7</v>
      </c>
    </row>
    <row r="546" spans="1:5" x14ac:dyDescent="0.25">
      <c r="A546" t="s">
        <v>16</v>
      </c>
      <c r="B546">
        <v>156</v>
      </c>
      <c r="D546" t="s">
        <v>357</v>
      </c>
      <c r="E546">
        <v>7</v>
      </c>
    </row>
    <row r="547" spans="1:5" x14ac:dyDescent="0.25">
      <c r="A547" t="s">
        <v>16</v>
      </c>
      <c r="B547">
        <v>147</v>
      </c>
      <c r="D547" t="s">
        <v>357</v>
      </c>
      <c r="E547">
        <v>7</v>
      </c>
    </row>
    <row r="548" spans="1:5" x14ac:dyDescent="0.25">
      <c r="A548" t="s">
        <v>16</v>
      </c>
      <c r="B548">
        <v>112</v>
      </c>
      <c r="D548" t="s">
        <v>357</v>
      </c>
      <c r="E548">
        <v>7</v>
      </c>
    </row>
    <row r="549" spans="1:5" x14ac:dyDescent="0.25">
      <c r="A549" t="s">
        <v>16</v>
      </c>
      <c r="B549">
        <v>108</v>
      </c>
      <c r="D549" t="s">
        <v>357</v>
      </c>
      <c r="E549">
        <v>7</v>
      </c>
    </row>
    <row r="550" spans="1:5" x14ac:dyDescent="0.25">
      <c r="A550" t="s">
        <v>16</v>
      </c>
      <c r="B550">
        <v>103</v>
      </c>
      <c r="D550" t="s">
        <v>357</v>
      </c>
      <c r="E550">
        <v>7</v>
      </c>
    </row>
    <row r="551" spans="1:5" x14ac:dyDescent="0.25">
      <c r="A551" t="s">
        <v>16</v>
      </c>
      <c r="B551">
        <v>86</v>
      </c>
      <c r="D551" t="s">
        <v>357</v>
      </c>
      <c r="E551">
        <v>7</v>
      </c>
    </row>
    <row r="552" spans="1:5" x14ac:dyDescent="0.25">
      <c r="A552" t="s">
        <v>16</v>
      </c>
      <c r="B552">
        <v>84</v>
      </c>
      <c r="D552" t="s">
        <v>357</v>
      </c>
      <c r="E552">
        <v>7</v>
      </c>
    </row>
    <row r="553" spans="1:5" x14ac:dyDescent="0.25">
      <c r="A553" t="s">
        <v>16</v>
      </c>
      <c r="B553">
        <v>75</v>
      </c>
      <c r="D553" t="s">
        <v>357</v>
      </c>
      <c r="E553">
        <v>7</v>
      </c>
    </row>
    <row r="554" spans="1:5" x14ac:dyDescent="0.25">
      <c r="A554" t="s">
        <v>16</v>
      </c>
      <c r="B554">
        <v>72</v>
      </c>
      <c r="D554" t="s">
        <v>357</v>
      </c>
      <c r="E554">
        <v>7</v>
      </c>
    </row>
    <row r="555" spans="1:5" x14ac:dyDescent="0.25">
      <c r="A555" t="s">
        <v>16</v>
      </c>
      <c r="B555">
        <v>61</v>
      </c>
      <c r="D555" t="s">
        <v>357</v>
      </c>
      <c r="E555">
        <v>7</v>
      </c>
    </row>
    <row r="556" spans="1:5" x14ac:dyDescent="0.25">
      <c r="A556" t="s">
        <v>16</v>
      </c>
      <c r="B556">
        <v>61</v>
      </c>
      <c r="D556" t="s">
        <v>357</v>
      </c>
      <c r="E556">
        <v>7</v>
      </c>
    </row>
    <row r="557" spans="1:5" x14ac:dyDescent="0.25">
      <c r="A557" t="s">
        <v>16</v>
      </c>
      <c r="B557">
        <v>60</v>
      </c>
      <c r="D557" t="s">
        <v>357</v>
      </c>
      <c r="E557">
        <v>7</v>
      </c>
    </row>
    <row r="558" spans="1:5" x14ac:dyDescent="0.25">
      <c r="A558" t="s">
        <v>16</v>
      </c>
      <c r="B558">
        <v>57</v>
      </c>
      <c r="D558" t="s">
        <v>357</v>
      </c>
      <c r="E558">
        <v>7</v>
      </c>
    </row>
    <row r="559" spans="1:5" x14ac:dyDescent="0.25">
      <c r="A559" t="s">
        <v>16</v>
      </c>
      <c r="B559">
        <v>57</v>
      </c>
      <c r="D559" t="s">
        <v>357</v>
      </c>
      <c r="E559">
        <v>7</v>
      </c>
    </row>
    <row r="560" spans="1:5" x14ac:dyDescent="0.25">
      <c r="A560" t="s">
        <v>16</v>
      </c>
      <c r="B560">
        <v>57</v>
      </c>
      <c r="D560" t="s">
        <v>357</v>
      </c>
      <c r="E560">
        <v>7</v>
      </c>
    </row>
    <row r="561" spans="1:5" x14ac:dyDescent="0.25">
      <c r="A561" t="s">
        <v>16</v>
      </c>
      <c r="B561">
        <v>50</v>
      </c>
      <c r="D561" t="s">
        <v>357</v>
      </c>
      <c r="E561">
        <v>7</v>
      </c>
    </row>
    <row r="562" spans="1:5" x14ac:dyDescent="0.25">
      <c r="A562" t="s">
        <v>16</v>
      </c>
      <c r="B562">
        <v>47</v>
      </c>
      <c r="D562" t="s">
        <v>357</v>
      </c>
      <c r="E562">
        <v>7</v>
      </c>
    </row>
    <row r="563" spans="1:5" x14ac:dyDescent="0.25">
      <c r="A563" t="s">
        <v>16</v>
      </c>
      <c r="B563">
        <v>46</v>
      </c>
      <c r="D563" t="s">
        <v>357</v>
      </c>
      <c r="E563">
        <v>7</v>
      </c>
    </row>
    <row r="564" spans="1:5" x14ac:dyDescent="0.25">
      <c r="A564" t="s">
        <v>16</v>
      </c>
      <c r="B564">
        <v>46</v>
      </c>
      <c r="D564" t="s">
        <v>357</v>
      </c>
      <c r="E564">
        <v>7</v>
      </c>
    </row>
    <row r="565" spans="1:5" x14ac:dyDescent="0.25">
      <c r="A565" t="s">
        <v>16</v>
      </c>
      <c r="B565">
        <v>45</v>
      </c>
      <c r="D565" t="s">
        <v>357</v>
      </c>
      <c r="E565">
        <v>7</v>
      </c>
    </row>
    <row r="566" spans="1:5" x14ac:dyDescent="0.25">
      <c r="A566" t="s">
        <v>16</v>
      </c>
      <c r="B566">
        <v>41</v>
      </c>
      <c r="D566" t="s">
        <v>357</v>
      </c>
      <c r="E566">
        <v>7</v>
      </c>
    </row>
    <row r="567" spans="1:5" x14ac:dyDescent="0.25">
      <c r="A567" t="s">
        <v>16</v>
      </c>
      <c r="B567">
        <v>41</v>
      </c>
      <c r="D567" t="s">
        <v>357</v>
      </c>
      <c r="E567">
        <v>7</v>
      </c>
    </row>
    <row r="568" spans="1:5" x14ac:dyDescent="0.25">
      <c r="A568" t="s">
        <v>16</v>
      </c>
      <c r="B568">
        <v>39</v>
      </c>
      <c r="D568" t="s">
        <v>357</v>
      </c>
      <c r="E568">
        <v>7</v>
      </c>
    </row>
    <row r="569" spans="1:5" x14ac:dyDescent="0.25">
      <c r="A569" t="s">
        <v>16</v>
      </c>
      <c r="B569">
        <v>38</v>
      </c>
      <c r="D569" t="s">
        <v>357</v>
      </c>
      <c r="E569">
        <v>7</v>
      </c>
    </row>
    <row r="570" spans="1:5" x14ac:dyDescent="0.25">
      <c r="A570" t="s">
        <v>16</v>
      </c>
      <c r="B570">
        <v>38</v>
      </c>
      <c r="D570" t="s">
        <v>357</v>
      </c>
      <c r="E570">
        <v>7</v>
      </c>
    </row>
    <row r="571" spans="1:5" x14ac:dyDescent="0.25">
      <c r="A571" t="s">
        <v>16</v>
      </c>
      <c r="B571">
        <v>37</v>
      </c>
      <c r="D571" t="s">
        <v>357</v>
      </c>
      <c r="E571">
        <v>7</v>
      </c>
    </row>
    <row r="572" spans="1:5" x14ac:dyDescent="0.25">
      <c r="A572" t="s">
        <v>16</v>
      </c>
      <c r="B572">
        <v>1513</v>
      </c>
      <c r="D572" t="s">
        <v>357</v>
      </c>
      <c r="E572">
        <v>6</v>
      </c>
    </row>
    <row r="573" spans="1:5" x14ac:dyDescent="0.25">
      <c r="A573" t="s">
        <v>16</v>
      </c>
      <c r="B573">
        <v>834</v>
      </c>
      <c r="D573" t="s">
        <v>357</v>
      </c>
      <c r="E573">
        <v>6</v>
      </c>
    </row>
    <row r="574" spans="1:5" x14ac:dyDescent="0.25">
      <c r="A574" t="s">
        <v>16</v>
      </c>
      <c r="B574">
        <v>385</v>
      </c>
      <c r="D574" t="s">
        <v>357</v>
      </c>
      <c r="E574">
        <v>6</v>
      </c>
    </row>
    <row r="575" spans="1:5" x14ac:dyDescent="0.25">
      <c r="A575" t="s">
        <v>16</v>
      </c>
      <c r="B575">
        <v>286</v>
      </c>
      <c r="D575" t="s">
        <v>357</v>
      </c>
      <c r="E575">
        <v>6</v>
      </c>
    </row>
    <row r="576" spans="1:5" x14ac:dyDescent="0.25">
      <c r="A576" t="s">
        <v>16</v>
      </c>
      <c r="B576">
        <v>263</v>
      </c>
      <c r="D576" t="s">
        <v>357</v>
      </c>
      <c r="E576">
        <v>6</v>
      </c>
    </row>
    <row r="577" spans="1:5" x14ac:dyDescent="0.25">
      <c r="A577" t="s">
        <v>16</v>
      </c>
      <c r="B577">
        <v>244</v>
      </c>
      <c r="D577" t="s">
        <v>357</v>
      </c>
      <c r="E577">
        <v>6</v>
      </c>
    </row>
    <row r="578" spans="1:5" x14ac:dyDescent="0.25">
      <c r="A578" t="s">
        <v>16</v>
      </c>
      <c r="B578">
        <v>210</v>
      </c>
      <c r="D578" t="s">
        <v>357</v>
      </c>
      <c r="E578">
        <v>6</v>
      </c>
    </row>
    <row r="579" spans="1:5" x14ac:dyDescent="0.25">
      <c r="A579" t="s">
        <v>16</v>
      </c>
      <c r="B579">
        <v>202</v>
      </c>
      <c r="D579" t="s">
        <v>357</v>
      </c>
      <c r="E579">
        <v>6</v>
      </c>
    </row>
    <row r="580" spans="1:5" x14ac:dyDescent="0.25">
      <c r="A580" t="s">
        <v>16</v>
      </c>
      <c r="B580">
        <v>183</v>
      </c>
      <c r="D580" t="s">
        <v>357</v>
      </c>
      <c r="E580">
        <v>6</v>
      </c>
    </row>
    <row r="581" spans="1:5" x14ac:dyDescent="0.25">
      <c r="A581" t="s">
        <v>16</v>
      </c>
      <c r="B581">
        <v>158</v>
      </c>
      <c r="D581" t="s">
        <v>357</v>
      </c>
      <c r="E581">
        <v>6</v>
      </c>
    </row>
    <row r="582" spans="1:5" x14ac:dyDescent="0.25">
      <c r="A582" t="s">
        <v>16</v>
      </c>
      <c r="B582">
        <v>145</v>
      </c>
      <c r="D582" t="s">
        <v>357</v>
      </c>
      <c r="E582">
        <v>6</v>
      </c>
    </row>
    <row r="583" spans="1:5" x14ac:dyDescent="0.25">
      <c r="A583" t="s">
        <v>16</v>
      </c>
      <c r="B583">
        <v>141</v>
      </c>
      <c r="D583" t="s">
        <v>357</v>
      </c>
      <c r="E583">
        <v>6</v>
      </c>
    </row>
    <row r="584" spans="1:5" x14ac:dyDescent="0.25">
      <c r="A584" t="s">
        <v>16</v>
      </c>
      <c r="B584">
        <v>128</v>
      </c>
      <c r="D584" t="s">
        <v>357</v>
      </c>
      <c r="E584">
        <v>6</v>
      </c>
    </row>
    <row r="585" spans="1:5" x14ac:dyDescent="0.25">
      <c r="A585" t="s">
        <v>16</v>
      </c>
      <c r="B585">
        <v>120</v>
      </c>
      <c r="D585" t="s">
        <v>357</v>
      </c>
      <c r="E585">
        <v>6</v>
      </c>
    </row>
    <row r="586" spans="1:5" x14ac:dyDescent="0.25">
      <c r="A586" t="s">
        <v>16</v>
      </c>
      <c r="B586">
        <v>117</v>
      </c>
      <c r="D586" t="s">
        <v>357</v>
      </c>
      <c r="E586">
        <v>6</v>
      </c>
    </row>
    <row r="587" spans="1:5" x14ac:dyDescent="0.25">
      <c r="A587" t="s">
        <v>16</v>
      </c>
      <c r="B587">
        <v>115</v>
      </c>
      <c r="D587" t="s">
        <v>357</v>
      </c>
      <c r="E587">
        <v>6</v>
      </c>
    </row>
    <row r="588" spans="1:5" x14ac:dyDescent="0.25">
      <c r="A588" t="s">
        <v>16</v>
      </c>
      <c r="B588">
        <v>112</v>
      </c>
      <c r="D588" t="s">
        <v>357</v>
      </c>
      <c r="E588">
        <v>6</v>
      </c>
    </row>
    <row r="589" spans="1:5" x14ac:dyDescent="0.25">
      <c r="A589" t="s">
        <v>16</v>
      </c>
      <c r="B589">
        <v>96</v>
      </c>
      <c r="D589" t="s">
        <v>357</v>
      </c>
      <c r="E589">
        <v>6</v>
      </c>
    </row>
    <row r="590" spans="1:5" x14ac:dyDescent="0.25">
      <c r="A590" t="s">
        <v>16</v>
      </c>
      <c r="B590">
        <v>93</v>
      </c>
      <c r="D590" t="s">
        <v>357</v>
      </c>
      <c r="E590">
        <v>6</v>
      </c>
    </row>
    <row r="591" spans="1:5" x14ac:dyDescent="0.25">
      <c r="A591" t="s">
        <v>16</v>
      </c>
      <c r="B591">
        <v>87</v>
      </c>
      <c r="D591" t="s">
        <v>357</v>
      </c>
      <c r="E591">
        <v>6</v>
      </c>
    </row>
    <row r="592" spans="1:5" x14ac:dyDescent="0.25">
      <c r="A592" t="s">
        <v>16</v>
      </c>
      <c r="B592">
        <v>80</v>
      </c>
      <c r="D592" t="s">
        <v>357</v>
      </c>
      <c r="E592">
        <v>6</v>
      </c>
    </row>
    <row r="593" spans="1:5" x14ac:dyDescent="0.25">
      <c r="A593" t="s">
        <v>16</v>
      </c>
      <c r="B593">
        <v>78</v>
      </c>
      <c r="D593" t="s">
        <v>357</v>
      </c>
      <c r="E593">
        <v>6</v>
      </c>
    </row>
    <row r="594" spans="1:5" x14ac:dyDescent="0.25">
      <c r="A594" t="s">
        <v>16</v>
      </c>
      <c r="B594">
        <v>78</v>
      </c>
      <c r="D594" t="s">
        <v>357</v>
      </c>
      <c r="E594">
        <v>6</v>
      </c>
    </row>
    <row r="595" spans="1:5" x14ac:dyDescent="0.25">
      <c r="A595" t="s">
        <v>16</v>
      </c>
      <c r="B595">
        <v>73</v>
      </c>
      <c r="D595" t="s">
        <v>357</v>
      </c>
      <c r="E595">
        <v>6</v>
      </c>
    </row>
    <row r="596" spans="1:5" x14ac:dyDescent="0.25">
      <c r="A596" t="s">
        <v>16</v>
      </c>
      <c r="B596">
        <v>69</v>
      </c>
      <c r="D596" t="s">
        <v>357</v>
      </c>
      <c r="E596">
        <v>6</v>
      </c>
    </row>
    <row r="597" spans="1:5" x14ac:dyDescent="0.25">
      <c r="A597" t="s">
        <v>16</v>
      </c>
      <c r="B597">
        <v>65</v>
      </c>
      <c r="D597" t="s">
        <v>357</v>
      </c>
      <c r="E597">
        <v>6</v>
      </c>
    </row>
    <row r="598" spans="1:5" x14ac:dyDescent="0.25">
      <c r="A598" t="s">
        <v>16</v>
      </c>
      <c r="B598">
        <v>65</v>
      </c>
      <c r="D598" t="s">
        <v>357</v>
      </c>
      <c r="E598">
        <v>6</v>
      </c>
    </row>
    <row r="599" spans="1:5" x14ac:dyDescent="0.25">
      <c r="A599" t="s">
        <v>16</v>
      </c>
      <c r="B599">
        <v>63</v>
      </c>
      <c r="D599" t="s">
        <v>357</v>
      </c>
      <c r="E599">
        <v>6</v>
      </c>
    </row>
    <row r="600" spans="1:5" x14ac:dyDescent="0.25">
      <c r="A600" t="s">
        <v>16</v>
      </c>
      <c r="B600">
        <v>60</v>
      </c>
      <c r="D600" t="s">
        <v>357</v>
      </c>
      <c r="E600">
        <v>6</v>
      </c>
    </row>
    <row r="601" spans="1:5" x14ac:dyDescent="0.25">
      <c r="A601" t="s">
        <v>16</v>
      </c>
      <c r="B601">
        <v>58</v>
      </c>
      <c r="D601" t="s">
        <v>357</v>
      </c>
      <c r="E601">
        <v>6</v>
      </c>
    </row>
    <row r="602" spans="1:5" x14ac:dyDescent="0.25">
      <c r="A602" t="s">
        <v>16</v>
      </c>
      <c r="B602">
        <v>57</v>
      </c>
      <c r="D602" t="s">
        <v>357</v>
      </c>
      <c r="E602">
        <v>6</v>
      </c>
    </row>
    <row r="603" spans="1:5" x14ac:dyDescent="0.25">
      <c r="A603" t="s">
        <v>16</v>
      </c>
      <c r="B603">
        <v>54</v>
      </c>
      <c r="D603" t="s">
        <v>357</v>
      </c>
      <c r="E603">
        <v>6</v>
      </c>
    </row>
    <row r="604" spans="1:5" x14ac:dyDescent="0.25">
      <c r="A604" t="s">
        <v>16</v>
      </c>
      <c r="B604">
        <v>53</v>
      </c>
      <c r="D604" t="s">
        <v>357</v>
      </c>
      <c r="E604">
        <v>6</v>
      </c>
    </row>
    <row r="605" spans="1:5" x14ac:dyDescent="0.25">
      <c r="A605" t="s">
        <v>16</v>
      </c>
      <c r="B605">
        <v>50</v>
      </c>
      <c r="D605" t="s">
        <v>357</v>
      </c>
      <c r="E605">
        <v>6</v>
      </c>
    </row>
    <row r="606" spans="1:5" x14ac:dyDescent="0.25">
      <c r="A606" t="s">
        <v>16</v>
      </c>
      <c r="B606">
        <v>45</v>
      </c>
      <c r="D606" t="s">
        <v>357</v>
      </c>
      <c r="E606">
        <v>6</v>
      </c>
    </row>
    <row r="607" spans="1:5" x14ac:dyDescent="0.25">
      <c r="A607" t="s">
        <v>16</v>
      </c>
      <c r="B607">
        <v>42</v>
      </c>
      <c r="D607" t="s">
        <v>357</v>
      </c>
      <c r="E607">
        <v>6</v>
      </c>
    </row>
    <row r="608" spans="1:5" x14ac:dyDescent="0.25">
      <c r="A608" t="s">
        <v>16</v>
      </c>
      <c r="B608">
        <v>42</v>
      </c>
      <c r="D608" t="s">
        <v>357</v>
      </c>
      <c r="E608">
        <v>6</v>
      </c>
    </row>
    <row r="609" spans="1:5" x14ac:dyDescent="0.25">
      <c r="A609" t="s">
        <v>16</v>
      </c>
      <c r="B609">
        <v>41</v>
      </c>
      <c r="D609" t="s">
        <v>357</v>
      </c>
      <c r="E609">
        <v>6</v>
      </c>
    </row>
    <row r="610" spans="1:5" x14ac:dyDescent="0.25">
      <c r="A610" t="s">
        <v>16</v>
      </c>
      <c r="B610">
        <v>41</v>
      </c>
      <c r="D610" t="s">
        <v>357</v>
      </c>
      <c r="E610">
        <v>6</v>
      </c>
    </row>
    <row r="611" spans="1:5" x14ac:dyDescent="0.25">
      <c r="A611" t="s">
        <v>16</v>
      </c>
      <c r="B611">
        <v>38</v>
      </c>
      <c r="D611" t="s">
        <v>357</v>
      </c>
      <c r="E611">
        <v>6</v>
      </c>
    </row>
    <row r="612" spans="1:5" x14ac:dyDescent="0.25">
      <c r="A612" t="s">
        <v>16</v>
      </c>
      <c r="B612">
        <v>37</v>
      </c>
      <c r="D612" t="s">
        <v>357</v>
      </c>
      <c r="E612">
        <v>6</v>
      </c>
    </row>
    <row r="613" spans="1:5" x14ac:dyDescent="0.25">
      <c r="A613" t="s">
        <v>16</v>
      </c>
      <c r="B613">
        <v>37</v>
      </c>
      <c r="D613" t="s">
        <v>357</v>
      </c>
      <c r="E613">
        <v>6</v>
      </c>
    </row>
    <row r="614" spans="1:5" x14ac:dyDescent="0.25">
      <c r="A614" t="s">
        <v>16</v>
      </c>
      <c r="B614">
        <v>36</v>
      </c>
      <c r="D614" t="s">
        <v>357</v>
      </c>
      <c r="E614">
        <v>6</v>
      </c>
    </row>
    <row r="615" spans="1:5" x14ac:dyDescent="0.25">
      <c r="A615" t="s">
        <v>16</v>
      </c>
      <c r="B615">
        <v>36</v>
      </c>
      <c r="D615" t="s">
        <v>357</v>
      </c>
      <c r="E615">
        <v>6</v>
      </c>
    </row>
    <row r="616" spans="1:5" x14ac:dyDescent="0.25">
      <c r="A616" t="s">
        <v>16</v>
      </c>
      <c r="B616">
        <v>35</v>
      </c>
      <c r="D616" t="s">
        <v>357</v>
      </c>
      <c r="E616">
        <v>6</v>
      </c>
    </row>
    <row r="617" spans="1:5" x14ac:dyDescent="0.25">
      <c r="A617" t="s">
        <v>16</v>
      </c>
      <c r="B617">
        <v>35</v>
      </c>
      <c r="D617" t="s">
        <v>357</v>
      </c>
      <c r="E617">
        <v>6</v>
      </c>
    </row>
    <row r="618" spans="1:5" x14ac:dyDescent="0.25">
      <c r="A618" t="s">
        <v>16</v>
      </c>
      <c r="B618">
        <v>35</v>
      </c>
      <c r="D618" t="s">
        <v>357</v>
      </c>
      <c r="E618">
        <v>6</v>
      </c>
    </row>
    <row r="619" spans="1:5" x14ac:dyDescent="0.25">
      <c r="A619" t="s">
        <v>16</v>
      </c>
      <c r="B619">
        <v>35</v>
      </c>
      <c r="D619" t="s">
        <v>357</v>
      </c>
      <c r="E619">
        <v>6</v>
      </c>
    </row>
    <row r="620" spans="1:5" x14ac:dyDescent="0.25">
      <c r="A620" t="s">
        <v>16</v>
      </c>
      <c r="B620">
        <v>34</v>
      </c>
      <c r="D620" t="s">
        <v>357</v>
      </c>
      <c r="E620">
        <v>6</v>
      </c>
    </row>
    <row r="621" spans="1:5" x14ac:dyDescent="0.25">
      <c r="A621" t="s">
        <v>16</v>
      </c>
      <c r="B621">
        <v>34</v>
      </c>
      <c r="D621" t="s">
        <v>357</v>
      </c>
      <c r="E621">
        <v>6</v>
      </c>
    </row>
    <row r="622" spans="1:5" x14ac:dyDescent="0.25">
      <c r="A622" t="s">
        <v>16</v>
      </c>
      <c r="B622">
        <v>1876</v>
      </c>
      <c r="D622" t="s">
        <v>357</v>
      </c>
      <c r="E622">
        <v>5</v>
      </c>
    </row>
    <row r="623" spans="1:5" x14ac:dyDescent="0.25">
      <c r="A623" t="s">
        <v>16</v>
      </c>
      <c r="B623">
        <v>1780</v>
      </c>
      <c r="D623" t="s">
        <v>357</v>
      </c>
      <c r="E623">
        <v>5</v>
      </c>
    </row>
    <row r="624" spans="1:5" x14ac:dyDescent="0.25">
      <c r="A624" t="s">
        <v>16</v>
      </c>
      <c r="B624">
        <v>902</v>
      </c>
      <c r="D624" t="s">
        <v>357</v>
      </c>
      <c r="E624">
        <v>5</v>
      </c>
    </row>
    <row r="625" spans="1:5" x14ac:dyDescent="0.25">
      <c r="A625" t="s">
        <v>16</v>
      </c>
      <c r="B625">
        <v>859</v>
      </c>
      <c r="D625" t="s">
        <v>357</v>
      </c>
      <c r="E625">
        <v>5</v>
      </c>
    </row>
    <row r="626" spans="1:5" x14ac:dyDescent="0.25">
      <c r="A626" t="s">
        <v>16</v>
      </c>
      <c r="B626">
        <v>813</v>
      </c>
      <c r="D626" t="s">
        <v>357</v>
      </c>
      <c r="E626">
        <v>5</v>
      </c>
    </row>
    <row r="627" spans="1:5" x14ac:dyDescent="0.25">
      <c r="A627" t="s">
        <v>16</v>
      </c>
      <c r="B627">
        <v>721</v>
      </c>
      <c r="D627" t="s">
        <v>357</v>
      </c>
      <c r="E627">
        <v>5</v>
      </c>
    </row>
    <row r="628" spans="1:5" x14ac:dyDescent="0.25">
      <c r="A628" t="s">
        <v>16</v>
      </c>
      <c r="B628">
        <v>623</v>
      </c>
      <c r="D628" t="s">
        <v>357</v>
      </c>
      <c r="E628">
        <v>5</v>
      </c>
    </row>
    <row r="629" spans="1:5" x14ac:dyDescent="0.25">
      <c r="A629" t="s">
        <v>16</v>
      </c>
      <c r="B629">
        <v>607</v>
      </c>
      <c r="D629" t="s">
        <v>357</v>
      </c>
      <c r="E629">
        <v>5</v>
      </c>
    </row>
    <row r="630" spans="1:5" x14ac:dyDescent="0.25">
      <c r="A630" t="s">
        <v>16</v>
      </c>
      <c r="B630">
        <v>555</v>
      </c>
      <c r="D630" t="s">
        <v>357</v>
      </c>
      <c r="E630">
        <v>5</v>
      </c>
    </row>
    <row r="631" spans="1:5" x14ac:dyDescent="0.25">
      <c r="A631" t="s">
        <v>16</v>
      </c>
      <c r="B631">
        <v>539</v>
      </c>
      <c r="D631" t="s">
        <v>357</v>
      </c>
      <c r="E631">
        <v>5</v>
      </c>
    </row>
    <row r="632" spans="1:5" x14ac:dyDescent="0.25">
      <c r="A632" t="s">
        <v>16</v>
      </c>
      <c r="B632">
        <v>443</v>
      </c>
      <c r="D632" t="s">
        <v>357</v>
      </c>
      <c r="E632">
        <v>5</v>
      </c>
    </row>
    <row r="633" spans="1:5" x14ac:dyDescent="0.25">
      <c r="A633" t="s">
        <v>16</v>
      </c>
      <c r="B633">
        <v>426</v>
      </c>
      <c r="D633" t="s">
        <v>357</v>
      </c>
      <c r="E633">
        <v>5</v>
      </c>
    </row>
    <row r="634" spans="1:5" x14ac:dyDescent="0.25">
      <c r="A634" t="s">
        <v>16</v>
      </c>
      <c r="B634">
        <v>354</v>
      </c>
      <c r="D634" t="s">
        <v>357</v>
      </c>
      <c r="E634">
        <v>5</v>
      </c>
    </row>
    <row r="635" spans="1:5" x14ac:dyDescent="0.25">
      <c r="A635" t="s">
        <v>16</v>
      </c>
      <c r="B635">
        <v>340</v>
      </c>
      <c r="D635" t="s">
        <v>357</v>
      </c>
      <c r="E635">
        <v>5</v>
      </c>
    </row>
    <row r="636" spans="1:5" x14ac:dyDescent="0.25">
      <c r="A636" t="s">
        <v>16</v>
      </c>
      <c r="B636">
        <v>273</v>
      </c>
      <c r="D636" t="s">
        <v>357</v>
      </c>
      <c r="E636">
        <v>5</v>
      </c>
    </row>
    <row r="637" spans="1:5" x14ac:dyDescent="0.25">
      <c r="A637" t="s">
        <v>16</v>
      </c>
      <c r="B637">
        <v>248</v>
      </c>
      <c r="D637" t="s">
        <v>357</v>
      </c>
      <c r="E637">
        <v>5</v>
      </c>
    </row>
    <row r="638" spans="1:5" x14ac:dyDescent="0.25">
      <c r="A638" t="s">
        <v>16</v>
      </c>
      <c r="B638">
        <v>241</v>
      </c>
      <c r="D638" t="s">
        <v>357</v>
      </c>
      <c r="E638">
        <v>5</v>
      </c>
    </row>
    <row r="639" spans="1:5" x14ac:dyDescent="0.25">
      <c r="A639" t="s">
        <v>16</v>
      </c>
      <c r="B639">
        <v>237</v>
      </c>
      <c r="D639" t="s">
        <v>357</v>
      </c>
      <c r="E639">
        <v>5</v>
      </c>
    </row>
    <row r="640" spans="1:5" x14ac:dyDescent="0.25">
      <c r="A640" t="s">
        <v>16</v>
      </c>
      <c r="B640">
        <v>236</v>
      </c>
      <c r="D640" t="s">
        <v>357</v>
      </c>
      <c r="E640">
        <v>5</v>
      </c>
    </row>
    <row r="641" spans="1:5" x14ac:dyDescent="0.25">
      <c r="A641" t="s">
        <v>16</v>
      </c>
      <c r="B641">
        <v>220</v>
      </c>
      <c r="D641" t="s">
        <v>357</v>
      </c>
      <c r="E641">
        <v>5</v>
      </c>
    </row>
    <row r="642" spans="1:5" x14ac:dyDescent="0.25">
      <c r="A642" t="s">
        <v>16</v>
      </c>
      <c r="B642">
        <v>206</v>
      </c>
      <c r="D642" t="s">
        <v>357</v>
      </c>
      <c r="E642">
        <v>5</v>
      </c>
    </row>
    <row r="643" spans="1:5" x14ac:dyDescent="0.25">
      <c r="A643" t="s">
        <v>16</v>
      </c>
      <c r="B643">
        <v>202</v>
      </c>
      <c r="D643" t="s">
        <v>357</v>
      </c>
      <c r="E643">
        <v>5</v>
      </c>
    </row>
    <row r="644" spans="1:5" x14ac:dyDescent="0.25">
      <c r="A644" t="s">
        <v>16</v>
      </c>
      <c r="B644">
        <v>199</v>
      </c>
      <c r="D644" t="s">
        <v>357</v>
      </c>
      <c r="E644">
        <v>5</v>
      </c>
    </row>
    <row r="645" spans="1:5" x14ac:dyDescent="0.25">
      <c r="A645" t="s">
        <v>16</v>
      </c>
      <c r="B645">
        <v>190</v>
      </c>
      <c r="D645" t="s">
        <v>357</v>
      </c>
      <c r="E645">
        <v>5</v>
      </c>
    </row>
    <row r="646" spans="1:5" x14ac:dyDescent="0.25">
      <c r="A646" t="s">
        <v>16</v>
      </c>
      <c r="B646">
        <v>187</v>
      </c>
      <c r="D646" t="s">
        <v>357</v>
      </c>
      <c r="E646">
        <v>5</v>
      </c>
    </row>
    <row r="647" spans="1:5" x14ac:dyDescent="0.25">
      <c r="A647" t="s">
        <v>16</v>
      </c>
      <c r="B647">
        <v>181</v>
      </c>
      <c r="D647" t="s">
        <v>357</v>
      </c>
      <c r="E647">
        <v>5</v>
      </c>
    </row>
    <row r="648" spans="1:5" x14ac:dyDescent="0.25">
      <c r="A648" t="s">
        <v>16</v>
      </c>
      <c r="B648">
        <v>170</v>
      </c>
      <c r="D648" t="s">
        <v>357</v>
      </c>
      <c r="E648">
        <v>5</v>
      </c>
    </row>
    <row r="649" spans="1:5" x14ac:dyDescent="0.25">
      <c r="A649" t="s">
        <v>16</v>
      </c>
      <c r="B649">
        <v>169</v>
      </c>
      <c r="D649" t="s">
        <v>357</v>
      </c>
      <c r="E649">
        <v>5</v>
      </c>
    </row>
    <row r="650" spans="1:5" x14ac:dyDescent="0.25">
      <c r="A650" t="s">
        <v>16</v>
      </c>
      <c r="B650">
        <v>165</v>
      </c>
      <c r="D650" t="s">
        <v>357</v>
      </c>
      <c r="E650">
        <v>5</v>
      </c>
    </row>
    <row r="651" spans="1:5" x14ac:dyDescent="0.25">
      <c r="A651" t="s">
        <v>16</v>
      </c>
      <c r="B651">
        <v>149</v>
      </c>
      <c r="D651" t="s">
        <v>357</v>
      </c>
      <c r="E651">
        <v>5</v>
      </c>
    </row>
    <row r="652" spans="1:5" x14ac:dyDescent="0.25">
      <c r="A652" t="s">
        <v>16</v>
      </c>
      <c r="B652">
        <v>131</v>
      </c>
      <c r="D652" t="s">
        <v>357</v>
      </c>
      <c r="E652">
        <v>5</v>
      </c>
    </row>
    <row r="653" spans="1:5" x14ac:dyDescent="0.25">
      <c r="A653" t="s">
        <v>16</v>
      </c>
      <c r="B653">
        <v>130</v>
      </c>
      <c r="D653" t="s">
        <v>357</v>
      </c>
      <c r="E653">
        <v>5</v>
      </c>
    </row>
    <row r="654" spans="1:5" x14ac:dyDescent="0.25">
      <c r="A654" t="s">
        <v>16</v>
      </c>
      <c r="B654">
        <v>121</v>
      </c>
      <c r="D654" t="s">
        <v>357</v>
      </c>
      <c r="E654">
        <v>5</v>
      </c>
    </row>
    <row r="655" spans="1:5" x14ac:dyDescent="0.25">
      <c r="A655" t="s">
        <v>16</v>
      </c>
      <c r="B655">
        <v>85</v>
      </c>
      <c r="D655" t="s">
        <v>357</v>
      </c>
      <c r="E655">
        <v>5</v>
      </c>
    </row>
    <row r="656" spans="1:5" x14ac:dyDescent="0.25">
      <c r="A656" t="s">
        <v>16</v>
      </c>
      <c r="B656">
        <v>83</v>
      </c>
      <c r="D656" t="s">
        <v>357</v>
      </c>
      <c r="E656">
        <v>5</v>
      </c>
    </row>
    <row r="657" spans="1:5" x14ac:dyDescent="0.25">
      <c r="A657" t="s">
        <v>16</v>
      </c>
      <c r="B657">
        <v>83</v>
      </c>
      <c r="D657" t="s">
        <v>357</v>
      </c>
      <c r="E657">
        <v>5</v>
      </c>
    </row>
    <row r="658" spans="1:5" x14ac:dyDescent="0.25">
      <c r="A658" t="s">
        <v>16</v>
      </c>
      <c r="B658">
        <v>81</v>
      </c>
      <c r="D658" t="s">
        <v>357</v>
      </c>
      <c r="E658">
        <v>5</v>
      </c>
    </row>
    <row r="659" spans="1:5" x14ac:dyDescent="0.25">
      <c r="A659" t="s">
        <v>16</v>
      </c>
      <c r="B659">
        <v>79</v>
      </c>
      <c r="D659" t="s">
        <v>357</v>
      </c>
      <c r="E659">
        <v>5</v>
      </c>
    </row>
    <row r="660" spans="1:5" x14ac:dyDescent="0.25">
      <c r="A660" t="s">
        <v>16</v>
      </c>
      <c r="B660">
        <v>78</v>
      </c>
      <c r="D660" t="s">
        <v>357</v>
      </c>
      <c r="E660">
        <v>5</v>
      </c>
    </row>
    <row r="661" spans="1:5" x14ac:dyDescent="0.25">
      <c r="A661" t="s">
        <v>16</v>
      </c>
      <c r="B661">
        <v>75</v>
      </c>
      <c r="D661" t="s">
        <v>357</v>
      </c>
      <c r="E661">
        <v>5</v>
      </c>
    </row>
    <row r="662" spans="1:5" x14ac:dyDescent="0.25">
      <c r="A662" t="s">
        <v>16</v>
      </c>
      <c r="B662">
        <v>73</v>
      </c>
      <c r="D662" t="s">
        <v>357</v>
      </c>
      <c r="E662">
        <v>5</v>
      </c>
    </row>
    <row r="663" spans="1:5" x14ac:dyDescent="0.25">
      <c r="A663" t="s">
        <v>16</v>
      </c>
      <c r="B663">
        <v>72</v>
      </c>
      <c r="D663" t="s">
        <v>357</v>
      </c>
      <c r="E663">
        <v>5</v>
      </c>
    </row>
    <row r="664" spans="1:5" x14ac:dyDescent="0.25">
      <c r="A664" t="s">
        <v>16</v>
      </c>
      <c r="B664">
        <v>65</v>
      </c>
      <c r="D664" t="s">
        <v>357</v>
      </c>
      <c r="E664">
        <v>5</v>
      </c>
    </row>
    <row r="665" spans="1:5" x14ac:dyDescent="0.25">
      <c r="A665" t="s">
        <v>16</v>
      </c>
      <c r="B665">
        <v>63</v>
      </c>
      <c r="D665" t="s">
        <v>357</v>
      </c>
      <c r="E665">
        <v>5</v>
      </c>
    </row>
    <row r="666" spans="1:5" x14ac:dyDescent="0.25">
      <c r="A666" t="s">
        <v>16</v>
      </c>
      <c r="B666">
        <v>62</v>
      </c>
      <c r="D666" t="s">
        <v>357</v>
      </c>
      <c r="E666">
        <v>5</v>
      </c>
    </row>
    <row r="667" spans="1:5" x14ac:dyDescent="0.25">
      <c r="A667" t="s">
        <v>16</v>
      </c>
      <c r="B667">
        <v>62</v>
      </c>
      <c r="D667" t="s">
        <v>357</v>
      </c>
      <c r="E667">
        <v>5</v>
      </c>
    </row>
    <row r="668" spans="1:5" x14ac:dyDescent="0.25">
      <c r="A668" t="s">
        <v>16</v>
      </c>
      <c r="B668">
        <v>61</v>
      </c>
      <c r="D668" t="s">
        <v>357</v>
      </c>
      <c r="E668">
        <v>5</v>
      </c>
    </row>
    <row r="669" spans="1:5" x14ac:dyDescent="0.25">
      <c r="A669" t="s">
        <v>16</v>
      </c>
      <c r="B669">
        <v>57</v>
      </c>
      <c r="D669" t="s">
        <v>357</v>
      </c>
      <c r="E669">
        <v>5</v>
      </c>
    </row>
    <row r="670" spans="1:5" x14ac:dyDescent="0.25">
      <c r="A670" t="s">
        <v>16</v>
      </c>
      <c r="B670">
        <v>56</v>
      </c>
      <c r="D670" t="s">
        <v>357</v>
      </c>
      <c r="E670">
        <v>5</v>
      </c>
    </row>
    <row r="671" spans="1:5" x14ac:dyDescent="0.25">
      <c r="A671" t="s">
        <v>16</v>
      </c>
      <c r="B671">
        <v>55</v>
      </c>
      <c r="D671" t="s">
        <v>357</v>
      </c>
      <c r="E671">
        <v>5</v>
      </c>
    </row>
    <row r="672" spans="1:5" x14ac:dyDescent="0.25">
      <c r="A672" t="s">
        <v>16</v>
      </c>
      <c r="B672">
        <v>51</v>
      </c>
      <c r="D672" t="s">
        <v>357</v>
      </c>
      <c r="E672">
        <v>5</v>
      </c>
    </row>
    <row r="673" spans="1:5" x14ac:dyDescent="0.25">
      <c r="A673" t="s">
        <v>16</v>
      </c>
      <c r="B673">
        <v>49</v>
      </c>
      <c r="D673" t="s">
        <v>357</v>
      </c>
      <c r="E673">
        <v>5</v>
      </c>
    </row>
    <row r="674" spans="1:5" x14ac:dyDescent="0.25">
      <c r="A674" t="s">
        <v>16</v>
      </c>
      <c r="B674">
        <v>47</v>
      </c>
      <c r="D674" t="s">
        <v>357</v>
      </c>
      <c r="E674">
        <v>5</v>
      </c>
    </row>
    <row r="675" spans="1:5" x14ac:dyDescent="0.25">
      <c r="A675" t="s">
        <v>16</v>
      </c>
      <c r="B675">
        <v>46</v>
      </c>
      <c r="D675" t="s">
        <v>357</v>
      </c>
      <c r="E675">
        <v>5</v>
      </c>
    </row>
    <row r="676" spans="1:5" x14ac:dyDescent="0.25">
      <c r="A676" t="s">
        <v>16</v>
      </c>
      <c r="B676">
        <v>44</v>
      </c>
      <c r="D676" t="s">
        <v>357</v>
      </c>
      <c r="E676">
        <v>5</v>
      </c>
    </row>
    <row r="677" spans="1:5" x14ac:dyDescent="0.25">
      <c r="A677" t="s">
        <v>16</v>
      </c>
      <c r="B677">
        <v>44</v>
      </c>
      <c r="D677" t="s">
        <v>357</v>
      </c>
      <c r="E677">
        <v>5</v>
      </c>
    </row>
    <row r="678" spans="1:5" x14ac:dyDescent="0.25">
      <c r="A678" t="s">
        <v>16</v>
      </c>
      <c r="B678">
        <v>41</v>
      </c>
      <c r="D678" t="s">
        <v>357</v>
      </c>
      <c r="E678">
        <v>5</v>
      </c>
    </row>
    <row r="679" spans="1:5" x14ac:dyDescent="0.25">
      <c r="A679" t="s">
        <v>16</v>
      </c>
      <c r="B679">
        <v>38</v>
      </c>
      <c r="D679" t="s">
        <v>357</v>
      </c>
      <c r="E679">
        <v>5</v>
      </c>
    </row>
    <row r="680" spans="1:5" x14ac:dyDescent="0.25">
      <c r="A680" t="s">
        <v>16</v>
      </c>
      <c r="B680">
        <v>37</v>
      </c>
      <c r="D680" t="s">
        <v>357</v>
      </c>
      <c r="E680">
        <v>5</v>
      </c>
    </row>
    <row r="681" spans="1:5" x14ac:dyDescent="0.25">
      <c r="A681" t="s">
        <v>16</v>
      </c>
      <c r="B681">
        <v>35</v>
      </c>
      <c r="D681" t="s">
        <v>357</v>
      </c>
      <c r="E681">
        <v>5</v>
      </c>
    </row>
    <row r="682" spans="1:5" x14ac:dyDescent="0.25">
      <c r="A682" t="s">
        <v>16</v>
      </c>
      <c r="B682">
        <v>35</v>
      </c>
      <c r="D682" t="s">
        <v>357</v>
      </c>
      <c r="E682">
        <v>5</v>
      </c>
    </row>
    <row r="683" spans="1:5" x14ac:dyDescent="0.25">
      <c r="A683" t="s">
        <v>16</v>
      </c>
      <c r="B683">
        <v>2139</v>
      </c>
      <c r="D683" t="s">
        <v>357</v>
      </c>
      <c r="E683">
        <v>4</v>
      </c>
    </row>
    <row r="684" spans="1:5" x14ac:dyDescent="0.25">
      <c r="A684" t="s">
        <v>16</v>
      </c>
      <c r="B684">
        <v>625</v>
      </c>
      <c r="D684" t="s">
        <v>357</v>
      </c>
      <c r="E684">
        <v>4</v>
      </c>
    </row>
    <row r="685" spans="1:5" x14ac:dyDescent="0.25">
      <c r="A685" t="s">
        <v>16</v>
      </c>
      <c r="B685">
        <v>452</v>
      </c>
      <c r="D685" t="s">
        <v>357</v>
      </c>
      <c r="E685">
        <v>4</v>
      </c>
    </row>
    <row r="686" spans="1:5" x14ac:dyDescent="0.25">
      <c r="A686" t="s">
        <v>16</v>
      </c>
      <c r="B686">
        <v>447</v>
      </c>
      <c r="D686" t="s">
        <v>357</v>
      </c>
      <c r="E686">
        <v>4</v>
      </c>
    </row>
    <row r="687" spans="1:5" x14ac:dyDescent="0.25">
      <c r="A687" t="s">
        <v>16</v>
      </c>
      <c r="B687">
        <v>391</v>
      </c>
      <c r="D687" t="s">
        <v>357</v>
      </c>
      <c r="E687">
        <v>4</v>
      </c>
    </row>
    <row r="688" spans="1:5" x14ac:dyDescent="0.25">
      <c r="A688" t="s">
        <v>16</v>
      </c>
      <c r="B688">
        <v>348</v>
      </c>
      <c r="D688" t="s">
        <v>357</v>
      </c>
      <c r="E688">
        <v>4</v>
      </c>
    </row>
    <row r="689" spans="1:5" x14ac:dyDescent="0.25">
      <c r="A689" t="s">
        <v>16</v>
      </c>
      <c r="B689">
        <v>345</v>
      </c>
      <c r="D689" t="s">
        <v>357</v>
      </c>
      <c r="E689">
        <v>4</v>
      </c>
    </row>
    <row r="690" spans="1:5" x14ac:dyDescent="0.25">
      <c r="A690" t="s">
        <v>16</v>
      </c>
      <c r="B690">
        <v>335</v>
      </c>
      <c r="D690" t="s">
        <v>357</v>
      </c>
      <c r="E690">
        <v>4</v>
      </c>
    </row>
    <row r="691" spans="1:5" x14ac:dyDescent="0.25">
      <c r="A691" t="s">
        <v>16</v>
      </c>
      <c r="B691">
        <v>314</v>
      </c>
      <c r="D691" t="s">
        <v>357</v>
      </c>
      <c r="E691">
        <v>4</v>
      </c>
    </row>
    <row r="692" spans="1:5" x14ac:dyDescent="0.25">
      <c r="A692" t="s">
        <v>16</v>
      </c>
      <c r="B692">
        <v>306</v>
      </c>
      <c r="D692" t="s">
        <v>357</v>
      </c>
      <c r="E692">
        <v>4</v>
      </c>
    </row>
    <row r="693" spans="1:5" x14ac:dyDescent="0.25">
      <c r="A693" t="s">
        <v>16</v>
      </c>
      <c r="B693">
        <v>290</v>
      </c>
      <c r="D693" t="s">
        <v>357</v>
      </c>
      <c r="E693">
        <v>4</v>
      </c>
    </row>
    <row r="694" spans="1:5" x14ac:dyDescent="0.25">
      <c r="A694" t="s">
        <v>16</v>
      </c>
      <c r="B694">
        <v>274</v>
      </c>
      <c r="D694" t="s">
        <v>357</v>
      </c>
      <c r="E694">
        <v>4</v>
      </c>
    </row>
    <row r="695" spans="1:5" x14ac:dyDescent="0.25">
      <c r="A695" t="s">
        <v>16</v>
      </c>
      <c r="B695">
        <v>269</v>
      </c>
      <c r="D695" t="s">
        <v>357</v>
      </c>
      <c r="E695">
        <v>4</v>
      </c>
    </row>
    <row r="696" spans="1:5" x14ac:dyDescent="0.25">
      <c r="A696" t="s">
        <v>16</v>
      </c>
      <c r="B696">
        <v>265</v>
      </c>
      <c r="D696" t="s">
        <v>357</v>
      </c>
      <c r="E696">
        <v>4</v>
      </c>
    </row>
    <row r="697" spans="1:5" x14ac:dyDescent="0.25">
      <c r="A697" t="s">
        <v>16</v>
      </c>
      <c r="B697">
        <v>265</v>
      </c>
      <c r="D697" t="s">
        <v>357</v>
      </c>
      <c r="E697">
        <v>4</v>
      </c>
    </row>
    <row r="698" spans="1:5" x14ac:dyDescent="0.25">
      <c r="A698" t="s">
        <v>16</v>
      </c>
      <c r="B698">
        <v>241</v>
      </c>
      <c r="D698" t="s">
        <v>357</v>
      </c>
      <c r="E698">
        <v>4</v>
      </c>
    </row>
    <row r="699" spans="1:5" x14ac:dyDescent="0.25">
      <c r="A699" t="s">
        <v>16</v>
      </c>
      <c r="B699">
        <v>222</v>
      </c>
      <c r="D699" t="s">
        <v>357</v>
      </c>
      <c r="E699">
        <v>4</v>
      </c>
    </row>
    <row r="700" spans="1:5" x14ac:dyDescent="0.25">
      <c r="A700" t="s">
        <v>16</v>
      </c>
      <c r="B700">
        <v>221</v>
      </c>
      <c r="D700" t="s">
        <v>357</v>
      </c>
      <c r="E700">
        <v>4</v>
      </c>
    </row>
    <row r="701" spans="1:5" x14ac:dyDescent="0.25">
      <c r="A701" t="s">
        <v>16</v>
      </c>
      <c r="B701">
        <v>211</v>
      </c>
      <c r="D701" t="s">
        <v>357</v>
      </c>
      <c r="E701">
        <v>4</v>
      </c>
    </row>
    <row r="702" spans="1:5" x14ac:dyDescent="0.25">
      <c r="A702" t="s">
        <v>16</v>
      </c>
      <c r="B702">
        <v>182</v>
      </c>
      <c r="D702" t="s">
        <v>357</v>
      </c>
      <c r="E702">
        <v>4</v>
      </c>
    </row>
    <row r="703" spans="1:5" x14ac:dyDescent="0.25">
      <c r="A703" t="s">
        <v>16</v>
      </c>
      <c r="B703">
        <v>176</v>
      </c>
      <c r="D703" t="s">
        <v>357</v>
      </c>
      <c r="E703">
        <v>4</v>
      </c>
    </row>
    <row r="704" spans="1:5" x14ac:dyDescent="0.25">
      <c r="A704" t="s">
        <v>16</v>
      </c>
      <c r="B704">
        <v>172</v>
      </c>
      <c r="D704" t="s">
        <v>357</v>
      </c>
      <c r="E704">
        <v>4</v>
      </c>
    </row>
    <row r="705" spans="1:5" x14ac:dyDescent="0.25">
      <c r="A705" t="s">
        <v>16</v>
      </c>
      <c r="B705">
        <v>168</v>
      </c>
      <c r="D705" t="s">
        <v>357</v>
      </c>
      <c r="E705">
        <v>4</v>
      </c>
    </row>
    <row r="706" spans="1:5" x14ac:dyDescent="0.25">
      <c r="A706" t="s">
        <v>16</v>
      </c>
      <c r="B706">
        <v>167</v>
      </c>
      <c r="D706" t="s">
        <v>357</v>
      </c>
      <c r="E706">
        <v>4</v>
      </c>
    </row>
    <row r="707" spans="1:5" x14ac:dyDescent="0.25">
      <c r="A707" t="s">
        <v>16</v>
      </c>
      <c r="B707">
        <v>163</v>
      </c>
      <c r="D707" t="s">
        <v>357</v>
      </c>
      <c r="E707">
        <v>4</v>
      </c>
    </row>
    <row r="708" spans="1:5" x14ac:dyDescent="0.25">
      <c r="A708" t="s">
        <v>16</v>
      </c>
      <c r="B708">
        <v>159</v>
      </c>
      <c r="D708" t="s">
        <v>357</v>
      </c>
      <c r="E708">
        <v>4</v>
      </c>
    </row>
    <row r="709" spans="1:5" x14ac:dyDescent="0.25">
      <c r="A709" t="s">
        <v>16</v>
      </c>
      <c r="B709">
        <v>150</v>
      </c>
      <c r="D709" t="s">
        <v>357</v>
      </c>
      <c r="E709">
        <v>4</v>
      </c>
    </row>
    <row r="710" spans="1:5" x14ac:dyDescent="0.25">
      <c r="A710" t="s">
        <v>16</v>
      </c>
      <c r="B710">
        <v>145</v>
      </c>
      <c r="D710" t="s">
        <v>357</v>
      </c>
      <c r="E710">
        <v>4</v>
      </c>
    </row>
    <row r="711" spans="1:5" x14ac:dyDescent="0.25">
      <c r="A711" t="s">
        <v>16</v>
      </c>
      <c r="B711">
        <v>130</v>
      </c>
      <c r="D711" t="s">
        <v>357</v>
      </c>
      <c r="E711">
        <v>4</v>
      </c>
    </row>
    <row r="712" spans="1:5" x14ac:dyDescent="0.25">
      <c r="A712" t="s">
        <v>16</v>
      </c>
      <c r="B712">
        <v>122</v>
      </c>
      <c r="D712" t="s">
        <v>357</v>
      </c>
      <c r="E712">
        <v>4</v>
      </c>
    </row>
    <row r="713" spans="1:5" x14ac:dyDescent="0.25">
      <c r="A713" t="s">
        <v>16</v>
      </c>
      <c r="B713">
        <v>110</v>
      </c>
      <c r="D713" t="s">
        <v>357</v>
      </c>
      <c r="E713">
        <v>4</v>
      </c>
    </row>
    <row r="714" spans="1:5" x14ac:dyDescent="0.25">
      <c r="A714" t="s">
        <v>16</v>
      </c>
      <c r="B714">
        <v>105</v>
      </c>
      <c r="D714" t="s">
        <v>357</v>
      </c>
      <c r="E714">
        <v>4</v>
      </c>
    </row>
    <row r="715" spans="1:5" x14ac:dyDescent="0.25">
      <c r="A715" t="s">
        <v>16</v>
      </c>
      <c r="B715">
        <v>103</v>
      </c>
      <c r="D715" t="s">
        <v>357</v>
      </c>
      <c r="E715">
        <v>4</v>
      </c>
    </row>
    <row r="716" spans="1:5" x14ac:dyDescent="0.25">
      <c r="A716" t="s">
        <v>16</v>
      </c>
      <c r="B716">
        <v>99</v>
      </c>
      <c r="D716" t="s">
        <v>357</v>
      </c>
      <c r="E716">
        <v>4</v>
      </c>
    </row>
    <row r="717" spans="1:5" x14ac:dyDescent="0.25">
      <c r="A717" t="s">
        <v>16</v>
      </c>
      <c r="B717">
        <v>97</v>
      </c>
      <c r="D717" t="s">
        <v>357</v>
      </c>
      <c r="E717">
        <v>4</v>
      </c>
    </row>
    <row r="718" spans="1:5" x14ac:dyDescent="0.25">
      <c r="A718" t="s">
        <v>16</v>
      </c>
      <c r="B718">
        <v>97</v>
      </c>
      <c r="D718" t="s">
        <v>357</v>
      </c>
      <c r="E718">
        <v>4</v>
      </c>
    </row>
    <row r="719" spans="1:5" x14ac:dyDescent="0.25">
      <c r="A719" t="s">
        <v>16</v>
      </c>
      <c r="B719">
        <v>96</v>
      </c>
      <c r="D719" t="s">
        <v>357</v>
      </c>
      <c r="E719">
        <v>4</v>
      </c>
    </row>
    <row r="720" spans="1:5" x14ac:dyDescent="0.25">
      <c r="A720" t="s">
        <v>16</v>
      </c>
      <c r="B720">
        <v>93</v>
      </c>
      <c r="D720" t="s">
        <v>357</v>
      </c>
      <c r="E720">
        <v>4</v>
      </c>
    </row>
    <row r="721" spans="1:5" x14ac:dyDescent="0.25">
      <c r="A721" t="s">
        <v>16</v>
      </c>
      <c r="B721">
        <v>89</v>
      </c>
      <c r="D721" t="s">
        <v>357</v>
      </c>
      <c r="E721">
        <v>4</v>
      </c>
    </row>
    <row r="722" spans="1:5" x14ac:dyDescent="0.25">
      <c r="A722" t="s">
        <v>16</v>
      </c>
      <c r="B722">
        <v>89</v>
      </c>
      <c r="D722" t="s">
        <v>357</v>
      </c>
      <c r="E722">
        <v>4</v>
      </c>
    </row>
    <row r="723" spans="1:5" x14ac:dyDescent="0.25">
      <c r="A723" t="s">
        <v>16</v>
      </c>
      <c r="B723">
        <v>89</v>
      </c>
      <c r="D723" t="s">
        <v>357</v>
      </c>
      <c r="E723">
        <v>4</v>
      </c>
    </row>
    <row r="724" spans="1:5" x14ac:dyDescent="0.25">
      <c r="A724" t="s">
        <v>16</v>
      </c>
      <c r="B724">
        <v>87</v>
      </c>
      <c r="D724" t="s">
        <v>357</v>
      </c>
      <c r="E724">
        <v>4</v>
      </c>
    </row>
    <row r="725" spans="1:5" x14ac:dyDescent="0.25">
      <c r="A725" t="s">
        <v>16</v>
      </c>
      <c r="B725">
        <v>86</v>
      </c>
      <c r="D725" t="s">
        <v>357</v>
      </c>
      <c r="E725">
        <v>4</v>
      </c>
    </row>
    <row r="726" spans="1:5" x14ac:dyDescent="0.25">
      <c r="A726" t="s">
        <v>16</v>
      </c>
      <c r="B726">
        <v>82</v>
      </c>
      <c r="D726" t="s">
        <v>357</v>
      </c>
      <c r="E726">
        <v>4</v>
      </c>
    </row>
    <row r="727" spans="1:5" x14ac:dyDescent="0.25">
      <c r="A727" t="s">
        <v>16</v>
      </c>
      <c r="B727">
        <v>82</v>
      </c>
      <c r="D727" t="s">
        <v>357</v>
      </c>
      <c r="E727">
        <v>4</v>
      </c>
    </row>
    <row r="728" spans="1:5" x14ac:dyDescent="0.25">
      <c r="A728" t="s">
        <v>16</v>
      </c>
      <c r="B728">
        <v>80</v>
      </c>
      <c r="D728" t="s">
        <v>357</v>
      </c>
      <c r="E728">
        <v>4</v>
      </c>
    </row>
    <row r="729" spans="1:5" x14ac:dyDescent="0.25">
      <c r="A729" t="s">
        <v>16</v>
      </c>
      <c r="B729">
        <v>80</v>
      </c>
      <c r="D729" t="s">
        <v>357</v>
      </c>
      <c r="E729">
        <v>4</v>
      </c>
    </row>
    <row r="730" spans="1:5" x14ac:dyDescent="0.25">
      <c r="A730" t="s">
        <v>16</v>
      </c>
      <c r="B730">
        <v>80</v>
      </c>
      <c r="D730" t="s">
        <v>357</v>
      </c>
      <c r="E730">
        <v>4</v>
      </c>
    </row>
    <row r="731" spans="1:5" x14ac:dyDescent="0.25">
      <c r="A731" t="s">
        <v>16</v>
      </c>
      <c r="B731">
        <v>76</v>
      </c>
      <c r="D731" t="s">
        <v>357</v>
      </c>
      <c r="E731">
        <v>4</v>
      </c>
    </row>
    <row r="732" spans="1:5" x14ac:dyDescent="0.25">
      <c r="A732" t="s">
        <v>16</v>
      </c>
      <c r="B732">
        <v>76</v>
      </c>
      <c r="D732" t="s">
        <v>357</v>
      </c>
      <c r="E732">
        <v>4</v>
      </c>
    </row>
    <row r="733" spans="1:5" x14ac:dyDescent="0.25">
      <c r="A733" t="s">
        <v>16</v>
      </c>
      <c r="B733">
        <v>74</v>
      </c>
      <c r="D733" t="s">
        <v>357</v>
      </c>
      <c r="E733">
        <v>4</v>
      </c>
    </row>
    <row r="734" spans="1:5" x14ac:dyDescent="0.25">
      <c r="A734" t="s">
        <v>16</v>
      </c>
      <c r="B734">
        <v>74</v>
      </c>
      <c r="D734" t="s">
        <v>357</v>
      </c>
      <c r="E734">
        <v>4</v>
      </c>
    </row>
    <row r="735" spans="1:5" x14ac:dyDescent="0.25">
      <c r="A735" t="s">
        <v>16</v>
      </c>
      <c r="B735">
        <v>71</v>
      </c>
      <c r="D735" t="s">
        <v>357</v>
      </c>
      <c r="E735">
        <v>4</v>
      </c>
    </row>
    <row r="736" spans="1:5" x14ac:dyDescent="0.25">
      <c r="A736" t="s">
        <v>16</v>
      </c>
      <c r="B736">
        <v>71</v>
      </c>
      <c r="D736" t="s">
        <v>357</v>
      </c>
      <c r="E736">
        <v>4</v>
      </c>
    </row>
    <row r="737" spans="1:5" x14ac:dyDescent="0.25">
      <c r="A737" t="s">
        <v>16</v>
      </c>
      <c r="B737">
        <v>70</v>
      </c>
      <c r="D737" t="s">
        <v>357</v>
      </c>
      <c r="E737">
        <v>4</v>
      </c>
    </row>
    <row r="738" spans="1:5" x14ac:dyDescent="0.25">
      <c r="A738" t="s">
        <v>16</v>
      </c>
      <c r="B738">
        <v>70</v>
      </c>
      <c r="D738" t="s">
        <v>357</v>
      </c>
      <c r="E738">
        <v>4</v>
      </c>
    </row>
    <row r="739" spans="1:5" x14ac:dyDescent="0.25">
      <c r="A739" t="s">
        <v>16</v>
      </c>
      <c r="B739">
        <v>69</v>
      </c>
      <c r="D739" t="s">
        <v>357</v>
      </c>
      <c r="E739">
        <v>4</v>
      </c>
    </row>
    <row r="740" spans="1:5" x14ac:dyDescent="0.25">
      <c r="A740" t="s">
        <v>16</v>
      </c>
      <c r="B740">
        <v>69</v>
      </c>
      <c r="D740" t="s">
        <v>357</v>
      </c>
      <c r="E740">
        <v>4</v>
      </c>
    </row>
    <row r="741" spans="1:5" x14ac:dyDescent="0.25">
      <c r="A741" t="s">
        <v>16</v>
      </c>
      <c r="B741">
        <v>68</v>
      </c>
      <c r="D741" t="s">
        <v>357</v>
      </c>
      <c r="E741">
        <v>4</v>
      </c>
    </row>
    <row r="742" spans="1:5" x14ac:dyDescent="0.25">
      <c r="A742" t="s">
        <v>16</v>
      </c>
      <c r="B742">
        <v>68</v>
      </c>
      <c r="D742" t="s">
        <v>357</v>
      </c>
      <c r="E742">
        <v>4</v>
      </c>
    </row>
    <row r="743" spans="1:5" x14ac:dyDescent="0.25">
      <c r="A743" t="s">
        <v>16</v>
      </c>
      <c r="B743">
        <v>68</v>
      </c>
      <c r="D743" t="s">
        <v>357</v>
      </c>
      <c r="E743">
        <v>4</v>
      </c>
    </row>
    <row r="744" spans="1:5" x14ac:dyDescent="0.25">
      <c r="A744" t="s">
        <v>16</v>
      </c>
      <c r="B744">
        <v>63</v>
      </c>
      <c r="D744" t="s">
        <v>357</v>
      </c>
      <c r="E744">
        <v>4</v>
      </c>
    </row>
    <row r="745" spans="1:5" x14ac:dyDescent="0.25">
      <c r="A745" t="s">
        <v>16</v>
      </c>
      <c r="B745">
        <v>62</v>
      </c>
      <c r="D745" t="s">
        <v>357</v>
      </c>
      <c r="E745">
        <v>4</v>
      </c>
    </row>
    <row r="746" spans="1:5" x14ac:dyDescent="0.25">
      <c r="A746" t="s">
        <v>16</v>
      </c>
      <c r="B746">
        <v>62</v>
      </c>
      <c r="D746" t="s">
        <v>357</v>
      </c>
      <c r="E746">
        <v>4</v>
      </c>
    </row>
    <row r="747" spans="1:5" x14ac:dyDescent="0.25">
      <c r="A747" t="s">
        <v>16</v>
      </c>
      <c r="B747">
        <v>62</v>
      </c>
      <c r="D747" t="s">
        <v>357</v>
      </c>
      <c r="E747">
        <v>4</v>
      </c>
    </row>
    <row r="748" spans="1:5" x14ac:dyDescent="0.25">
      <c r="A748" t="s">
        <v>16</v>
      </c>
      <c r="B748">
        <v>61</v>
      </c>
      <c r="D748" t="s">
        <v>357</v>
      </c>
      <c r="E748">
        <v>4</v>
      </c>
    </row>
    <row r="749" spans="1:5" x14ac:dyDescent="0.25">
      <c r="A749" t="s">
        <v>16</v>
      </c>
      <c r="B749">
        <v>61</v>
      </c>
      <c r="D749" t="s">
        <v>357</v>
      </c>
      <c r="E749">
        <v>4</v>
      </c>
    </row>
    <row r="750" spans="1:5" x14ac:dyDescent="0.25">
      <c r="A750" t="s">
        <v>16</v>
      </c>
      <c r="B750">
        <v>55</v>
      </c>
      <c r="D750" t="s">
        <v>357</v>
      </c>
      <c r="E750">
        <v>4</v>
      </c>
    </row>
    <row r="751" spans="1:5" x14ac:dyDescent="0.25">
      <c r="A751" t="s">
        <v>16</v>
      </c>
      <c r="B751">
        <v>54</v>
      </c>
      <c r="D751" t="s">
        <v>357</v>
      </c>
      <c r="E751">
        <v>4</v>
      </c>
    </row>
    <row r="752" spans="1:5" x14ac:dyDescent="0.25">
      <c r="A752" t="s">
        <v>16</v>
      </c>
      <c r="B752">
        <v>53</v>
      </c>
      <c r="D752" t="s">
        <v>357</v>
      </c>
      <c r="E752">
        <v>4</v>
      </c>
    </row>
    <row r="753" spans="1:5" x14ac:dyDescent="0.25">
      <c r="A753" t="s">
        <v>16</v>
      </c>
      <c r="B753">
        <v>51</v>
      </c>
      <c r="D753" t="s">
        <v>357</v>
      </c>
      <c r="E753">
        <v>4</v>
      </c>
    </row>
    <row r="754" spans="1:5" x14ac:dyDescent="0.25">
      <c r="A754" t="s">
        <v>16</v>
      </c>
      <c r="B754">
        <v>50</v>
      </c>
      <c r="D754" t="s">
        <v>357</v>
      </c>
      <c r="E754">
        <v>4</v>
      </c>
    </row>
    <row r="755" spans="1:5" x14ac:dyDescent="0.25">
      <c r="A755" t="s">
        <v>16</v>
      </c>
      <c r="B755">
        <v>50</v>
      </c>
      <c r="D755" t="s">
        <v>357</v>
      </c>
      <c r="E755">
        <v>4</v>
      </c>
    </row>
    <row r="756" spans="1:5" x14ac:dyDescent="0.25">
      <c r="A756" t="s">
        <v>16</v>
      </c>
      <c r="B756">
        <v>50</v>
      </c>
      <c r="D756" t="s">
        <v>357</v>
      </c>
      <c r="E756">
        <v>4</v>
      </c>
    </row>
    <row r="757" spans="1:5" x14ac:dyDescent="0.25">
      <c r="A757" t="s">
        <v>16</v>
      </c>
      <c r="B757">
        <v>49</v>
      </c>
      <c r="D757" t="s">
        <v>357</v>
      </c>
      <c r="E757">
        <v>4</v>
      </c>
    </row>
    <row r="758" spans="1:5" x14ac:dyDescent="0.25">
      <c r="A758" t="s">
        <v>16</v>
      </c>
      <c r="B758">
        <v>48</v>
      </c>
      <c r="D758" t="s">
        <v>357</v>
      </c>
      <c r="E758">
        <v>4</v>
      </c>
    </row>
    <row r="759" spans="1:5" x14ac:dyDescent="0.25">
      <c r="A759" t="s">
        <v>16</v>
      </c>
      <c r="B759">
        <v>47</v>
      </c>
      <c r="D759" t="s">
        <v>357</v>
      </c>
      <c r="E759">
        <v>4</v>
      </c>
    </row>
    <row r="760" spans="1:5" x14ac:dyDescent="0.25">
      <c r="A760" t="s">
        <v>16</v>
      </c>
      <c r="B760">
        <v>47</v>
      </c>
      <c r="D760" t="s">
        <v>357</v>
      </c>
      <c r="E760">
        <v>4</v>
      </c>
    </row>
    <row r="761" spans="1:5" x14ac:dyDescent="0.25">
      <c r="A761" t="s">
        <v>16</v>
      </c>
      <c r="B761">
        <v>46</v>
      </c>
      <c r="D761" t="s">
        <v>357</v>
      </c>
      <c r="E761">
        <v>4</v>
      </c>
    </row>
    <row r="762" spans="1:5" x14ac:dyDescent="0.25">
      <c r="A762" t="s">
        <v>16</v>
      </c>
      <c r="B762">
        <v>46</v>
      </c>
      <c r="D762" t="s">
        <v>357</v>
      </c>
      <c r="E762">
        <v>4</v>
      </c>
    </row>
    <row r="763" spans="1:5" x14ac:dyDescent="0.25">
      <c r="A763" t="s">
        <v>16</v>
      </c>
      <c r="B763">
        <v>46</v>
      </c>
      <c r="D763" t="s">
        <v>357</v>
      </c>
      <c r="E763">
        <v>4</v>
      </c>
    </row>
    <row r="764" spans="1:5" x14ac:dyDescent="0.25">
      <c r="A764" t="s">
        <v>16</v>
      </c>
      <c r="B764">
        <v>43</v>
      </c>
      <c r="D764" t="s">
        <v>357</v>
      </c>
      <c r="E764">
        <v>4</v>
      </c>
    </row>
    <row r="765" spans="1:5" x14ac:dyDescent="0.25">
      <c r="A765" t="s">
        <v>16</v>
      </c>
      <c r="B765">
        <v>42</v>
      </c>
      <c r="D765" t="s">
        <v>357</v>
      </c>
      <c r="E765">
        <v>4</v>
      </c>
    </row>
    <row r="766" spans="1:5" x14ac:dyDescent="0.25">
      <c r="A766" t="s">
        <v>16</v>
      </c>
      <c r="B766">
        <v>41</v>
      </c>
      <c r="D766" t="s">
        <v>357</v>
      </c>
      <c r="E766">
        <v>4</v>
      </c>
    </row>
    <row r="767" spans="1:5" x14ac:dyDescent="0.25">
      <c r="A767" t="s">
        <v>16</v>
      </c>
      <c r="B767">
        <v>40</v>
      </c>
      <c r="D767" t="s">
        <v>357</v>
      </c>
      <c r="E767">
        <v>4</v>
      </c>
    </row>
    <row r="768" spans="1:5" x14ac:dyDescent="0.25">
      <c r="A768" t="s">
        <v>16</v>
      </c>
      <c r="B768">
        <v>40</v>
      </c>
      <c r="D768" t="s">
        <v>357</v>
      </c>
      <c r="E768">
        <v>4</v>
      </c>
    </row>
    <row r="769" spans="1:5" x14ac:dyDescent="0.25">
      <c r="A769" t="s">
        <v>16</v>
      </c>
      <c r="B769">
        <v>39</v>
      </c>
      <c r="D769" t="s">
        <v>357</v>
      </c>
      <c r="E769">
        <v>4</v>
      </c>
    </row>
    <row r="770" spans="1:5" x14ac:dyDescent="0.25">
      <c r="A770" t="s">
        <v>16</v>
      </c>
      <c r="B770">
        <v>39</v>
      </c>
      <c r="D770" t="s">
        <v>357</v>
      </c>
      <c r="E770">
        <v>4</v>
      </c>
    </row>
    <row r="771" spans="1:5" x14ac:dyDescent="0.25">
      <c r="A771" t="s">
        <v>16</v>
      </c>
      <c r="B771">
        <v>39</v>
      </c>
      <c r="D771" t="s">
        <v>357</v>
      </c>
      <c r="E771">
        <v>4</v>
      </c>
    </row>
    <row r="772" spans="1:5" x14ac:dyDescent="0.25">
      <c r="A772" t="s">
        <v>16</v>
      </c>
      <c r="B772">
        <v>39</v>
      </c>
      <c r="D772" t="s">
        <v>357</v>
      </c>
      <c r="E772">
        <v>4</v>
      </c>
    </row>
    <row r="773" spans="1:5" x14ac:dyDescent="0.25">
      <c r="A773" t="s">
        <v>16</v>
      </c>
      <c r="B773">
        <v>38</v>
      </c>
      <c r="D773" t="s">
        <v>357</v>
      </c>
      <c r="E773">
        <v>4</v>
      </c>
    </row>
    <row r="774" spans="1:5" x14ac:dyDescent="0.25">
      <c r="A774" t="s">
        <v>16</v>
      </c>
      <c r="B774">
        <v>38</v>
      </c>
      <c r="D774" t="s">
        <v>357</v>
      </c>
      <c r="E774">
        <v>4</v>
      </c>
    </row>
    <row r="775" spans="1:5" x14ac:dyDescent="0.25">
      <c r="A775" t="s">
        <v>16</v>
      </c>
      <c r="B775">
        <v>38</v>
      </c>
      <c r="D775" t="s">
        <v>357</v>
      </c>
      <c r="E775">
        <v>4</v>
      </c>
    </row>
    <row r="776" spans="1:5" x14ac:dyDescent="0.25">
      <c r="A776" t="s">
        <v>16</v>
      </c>
      <c r="B776">
        <v>38</v>
      </c>
      <c r="D776" t="s">
        <v>357</v>
      </c>
      <c r="E776">
        <v>4</v>
      </c>
    </row>
    <row r="777" spans="1:5" x14ac:dyDescent="0.25">
      <c r="A777" t="s">
        <v>16</v>
      </c>
      <c r="B777">
        <v>37</v>
      </c>
      <c r="D777" t="s">
        <v>357</v>
      </c>
      <c r="E777">
        <v>4</v>
      </c>
    </row>
    <row r="778" spans="1:5" x14ac:dyDescent="0.25">
      <c r="A778" t="s">
        <v>16</v>
      </c>
      <c r="B778">
        <v>37</v>
      </c>
      <c r="D778" t="s">
        <v>357</v>
      </c>
      <c r="E778">
        <v>4</v>
      </c>
    </row>
    <row r="779" spans="1:5" x14ac:dyDescent="0.25">
      <c r="A779" t="s">
        <v>16</v>
      </c>
      <c r="B779">
        <v>35</v>
      </c>
      <c r="D779" t="s">
        <v>357</v>
      </c>
      <c r="E779">
        <v>4</v>
      </c>
    </row>
    <row r="780" spans="1:5" x14ac:dyDescent="0.25">
      <c r="A780" t="s">
        <v>16</v>
      </c>
      <c r="B780">
        <v>34</v>
      </c>
      <c r="D780" t="s">
        <v>357</v>
      </c>
      <c r="E780">
        <v>4</v>
      </c>
    </row>
    <row r="781" spans="1:5" x14ac:dyDescent="0.25">
      <c r="A781" t="s">
        <v>16</v>
      </c>
      <c r="B781">
        <v>4245</v>
      </c>
      <c r="D781" t="s">
        <v>357</v>
      </c>
      <c r="E781">
        <v>3</v>
      </c>
    </row>
    <row r="782" spans="1:5" x14ac:dyDescent="0.25">
      <c r="A782" t="s">
        <v>16</v>
      </c>
      <c r="B782">
        <v>1737</v>
      </c>
      <c r="D782" t="s">
        <v>357</v>
      </c>
      <c r="E782">
        <v>3</v>
      </c>
    </row>
    <row r="783" spans="1:5" x14ac:dyDescent="0.25">
      <c r="A783" t="s">
        <v>16</v>
      </c>
      <c r="B783">
        <v>1670</v>
      </c>
      <c r="D783" t="s">
        <v>357</v>
      </c>
      <c r="E783">
        <v>3</v>
      </c>
    </row>
    <row r="784" spans="1:5" x14ac:dyDescent="0.25">
      <c r="A784" t="s">
        <v>16</v>
      </c>
      <c r="B784">
        <v>1633</v>
      </c>
      <c r="D784" t="s">
        <v>357</v>
      </c>
      <c r="E784">
        <v>3</v>
      </c>
    </row>
    <row r="785" spans="1:5" x14ac:dyDescent="0.25">
      <c r="A785" t="s">
        <v>16</v>
      </c>
      <c r="B785">
        <v>1021</v>
      </c>
      <c r="D785" t="s">
        <v>357</v>
      </c>
      <c r="E785">
        <v>3</v>
      </c>
    </row>
    <row r="786" spans="1:5" x14ac:dyDescent="0.25">
      <c r="A786" t="s">
        <v>16</v>
      </c>
      <c r="B786">
        <v>848</v>
      </c>
      <c r="D786" t="s">
        <v>357</v>
      </c>
      <c r="E786">
        <v>3</v>
      </c>
    </row>
    <row r="787" spans="1:5" x14ac:dyDescent="0.25">
      <c r="A787" t="s">
        <v>16</v>
      </c>
      <c r="B787">
        <v>688</v>
      </c>
      <c r="D787" t="s">
        <v>357</v>
      </c>
      <c r="E787">
        <v>3</v>
      </c>
    </row>
    <row r="788" spans="1:5" x14ac:dyDescent="0.25">
      <c r="A788" t="s">
        <v>16</v>
      </c>
      <c r="B788">
        <v>577</v>
      </c>
      <c r="D788" t="s">
        <v>357</v>
      </c>
      <c r="E788">
        <v>3</v>
      </c>
    </row>
    <row r="789" spans="1:5" x14ac:dyDescent="0.25">
      <c r="A789" t="s">
        <v>16</v>
      </c>
      <c r="B789">
        <v>480</v>
      </c>
      <c r="D789" t="s">
        <v>357</v>
      </c>
      <c r="E789">
        <v>3</v>
      </c>
    </row>
    <row r="790" spans="1:5" x14ac:dyDescent="0.25">
      <c r="A790" t="s">
        <v>16</v>
      </c>
      <c r="B790">
        <v>470</v>
      </c>
      <c r="D790" t="s">
        <v>357</v>
      </c>
      <c r="E790">
        <v>3</v>
      </c>
    </row>
    <row r="791" spans="1:5" x14ac:dyDescent="0.25">
      <c r="A791" t="s">
        <v>16</v>
      </c>
      <c r="B791">
        <v>456</v>
      </c>
      <c r="D791" t="s">
        <v>357</v>
      </c>
      <c r="E791">
        <v>3</v>
      </c>
    </row>
    <row r="792" spans="1:5" x14ac:dyDescent="0.25">
      <c r="A792" t="s">
        <v>16</v>
      </c>
      <c r="B792">
        <v>433</v>
      </c>
      <c r="D792" t="s">
        <v>357</v>
      </c>
      <c r="E792">
        <v>3</v>
      </c>
    </row>
    <row r="793" spans="1:5" x14ac:dyDescent="0.25">
      <c r="A793" t="s">
        <v>16</v>
      </c>
      <c r="B793">
        <v>415</v>
      </c>
      <c r="D793" t="s">
        <v>357</v>
      </c>
      <c r="E793">
        <v>3</v>
      </c>
    </row>
    <row r="794" spans="1:5" x14ac:dyDescent="0.25">
      <c r="A794" t="s">
        <v>16</v>
      </c>
      <c r="B794">
        <v>406</v>
      </c>
      <c r="D794" t="s">
        <v>357</v>
      </c>
      <c r="E794">
        <v>3</v>
      </c>
    </row>
    <row r="795" spans="1:5" x14ac:dyDescent="0.25">
      <c r="A795" t="s">
        <v>16</v>
      </c>
      <c r="B795">
        <v>375</v>
      </c>
      <c r="D795" t="s">
        <v>357</v>
      </c>
      <c r="E795">
        <v>3</v>
      </c>
    </row>
    <row r="796" spans="1:5" x14ac:dyDescent="0.25">
      <c r="A796" t="s">
        <v>16</v>
      </c>
      <c r="B796">
        <v>302</v>
      </c>
      <c r="D796" t="s">
        <v>357</v>
      </c>
      <c r="E796">
        <v>3</v>
      </c>
    </row>
    <row r="797" spans="1:5" x14ac:dyDescent="0.25">
      <c r="A797" t="s">
        <v>16</v>
      </c>
      <c r="B797">
        <v>290</v>
      </c>
      <c r="D797" t="s">
        <v>357</v>
      </c>
      <c r="E797">
        <v>3</v>
      </c>
    </row>
    <row r="798" spans="1:5" x14ac:dyDescent="0.25">
      <c r="A798" t="s">
        <v>16</v>
      </c>
      <c r="B798">
        <v>253</v>
      </c>
      <c r="D798" t="s">
        <v>357</v>
      </c>
      <c r="E798">
        <v>3</v>
      </c>
    </row>
    <row r="799" spans="1:5" x14ac:dyDescent="0.25">
      <c r="A799" t="s">
        <v>16</v>
      </c>
      <c r="B799">
        <v>246</v>
      </c>
      <c r="D799" t="s">
        <v>357</v>
      </c>
      <c r="E799">
        <v>3</v>
      </c>
    </row>
    <row r="800" spans="1:5" x14ac:dyDescent="0.25">
      <c r="A800" t="s">
        <v>16</v>
      </c>
      <c r="B800">
        <v>237</v>
      </c>
      <c r="D800" t="s">
        <v>357</v>
      </c>
      <c r="E800">
        <v>3</v>
      </c>
    </row>
    <row r="801" spans="1:5" x14ac:dyDescent="0.25">
      <c r="A801" t="s">
        <v>16</v>
      </c>
      <c r="B801">
        <v>211</v>
      </c>
      <c r="D801" t="s">
        <v>357</v>
      </c>
      <c r="E801">
        <v>3</v>
      </c>
    </row>
    <row r="802" spans="1:5" x14ac:dyDescent="0.25">
      <c r="A802" t="s">
        <v>16</v>
      </c>
      <c r="B802">
        <v>211</v>
      </c>
      <c r="D802" t="s">
        <v>357</v>
      </c>
      <c r="E802">
        <v>3</v>
      </c>
    </row>
    <row r="803" spans="1:5" x14ac:dyDescent="0.25">
      <c r="A803" t="s">
        <v>16</v>
      </c>
      <c r="B803">
        <v>180</v>
      </c>
      <c r="D803" t="s">
        <v>357</v>
      </c>
      <c r="E803">
        <v>3</v>
      </c>
    </row>
    <row r="804" spans="1:5" x14ac:dyDescent="0.25">
      <c r="A804" t="s">
        <v>16</v>
      </c>
      <c r="B804">
        <v>176</v>
      </c>
      <c r="D804" t="s">
        <v>357</v>
      </c>
      <c r="E804">
        <v>3</v>
      </c>
    </row>
    <row r="805" spans="1:5" x14ac:dyDescent="0.25">
      <c r="A805" t="s">
        <v>16</v>
      </c>
      <c r="B805">
        <v>176</v>
      </c>
      <c r="D805" t="s">
        <v>357</v>
      </c>
      <c r="E805">
        <v>3</v>
      </c>
    </row>
    <row r="806" spans="1:5" x14ac:dyDescent="0.25">
      <c r="A806" t="s">
        <v>16</v>
      </c>
      <c r="B806">
        <v>167</v>
      </c>
      <c r="D806" t="s">
        <v>357</v>
      </c>
      <c r="E806">
        <v>3</v>
      </c>
    </row>
    <row r="807" spans="1:5" x14ac:dyDescent="0.25">
      <c r="A807" t="s">
        <v>16</v>
      </c>
      <c r="B807">
        <v>163</v>
      </c>
      <c r="D807" t="s">
        <v>357</v>
      </c>
      <c r="E807">
        <v>3</v>
      </c>
    </row>
    <row r="808" spans="1:5" x14ac:dyDescent="0.25">
      <c r="A808" t="s">
        <v>16</v>
      </c>
      <c r="B808">
        <v>152</v>
      </c>
      <c r="D808" t="s">
        <v>357</v>
      </c>
      <c r="E808">
        <v>3</v>
      </c>
    </row>
    <row r="809" spans="1:5" x14ac:dyDescent="0.25">
      <c r="A809" t="s">
        <v>16</v>
      </c>
      <c r="B809">
        <v>150</v>
      </c>
      <c r="D809" t="s">
        <v>357</v>
      </c>
      <c r="E809">
        <v>3</v>
      </c>
    </row>
    <row r="810" spans="1:5" x14ac:dyDescent="0.25">
      <c r="A810" t="s">
        <v>16</v>
      </c>
      <c r="B810">
        <v>149</v>
      </c>
      <c r="D810" t="s">
        <v>357</v>
      </c>
      <c r="E810">
        <v>3</v>
      </c>
    </row>
    <row r="811" spans="1:5" x14ac:dyDescent="0.25">
      <c r="A811" t="s">
        <v>16</v>
      </c>
      <c r="B811">
        <v>148</v>
      </c>
      <c r="D811" t="s">
        <v>357</v>
      </c>
      <c r="E811">
        <v>3</v>
      </c>
    </row>
    <row r="812" spans="1:5" x14ac:dyDescent="0.25">
      <c r="A812" t="s">
        <v>16</v>
      </c>
      <c r="B812">
        <v>146</v>
      </c>
      <c r="D812" t="s">
        <v>357</v>
      </c>
      <c r="E812">
        <v>3</v>
      </c>
    </row>
    <row r="813" spans="1:5" x14ac:dyDescent="0.25">
      <c r="A813" t="s">
        <v>16</v>
      </c>
      <c r="B813">
        <v>141</v>
      </c>
      <c r="D813" t="s">
        <v>357</v>
      </c>
      <c r="E813">
        <v>3</v>
      </c>
    </row>
    <row r="814" spans="1:5" x14ac:dyDescent="0.25">
      <c r="A814" t="s">
        <v>16</v>
      </c>
      <c r="B814">
        <v>140</v>
      </c>
      <c r="D814" t="s">
        <v>357</v>
      </c>
      <c r="E814">
        <v>3</v>
      </c>
    </row>
    <row r="815" spans="1:5" x14ac:dyDescent="0.25">
      <c r="A815" t="s">
        <v>16</v>
      </c>
      <c r="B815">
        <v>139</v>
      </c>
      <c r="D815" t="s">
        <v>357</v>
      </c>
      <c r="E815">
        <v>3</v>
      </c>
    </row>
    <row r="816" spans="1:5" x14ac:dyDescent="0.25">
      <c r="A816" t="s">
        <v>16</v>
      </c>
      <c r="B816">
        <v>138</v>
      </c>
      <c r="D816" t="s">
        <v>357</v>
      </c>
      <c r="E816">
        <v>3</v>
      </c>
    </row>
    <row r="817" spans="1:5" x14ac:dyDescent="0.25">
      <c r="A817" t="s">
        <v>16</v>
      </c>
      <c r="B817">
        <v>134</v>
      </c>
      <c r="D817" t="s">
        <v>357</v>
      </c>
      <c r="E817">
        <v>3</v>
      </c>
    </row>
    <row r="818" spans="1:5" x14ac:dyDescent="0.25">
      <c r="A818" t="s">
        <v>16</v>
      </c>
      <c r="B818">
        <v>134</v>
      </c>
      <c r="D818" t="s">
        <v>357</v>
      </c>
      <c r="E818">
        <v>3</v>
      </c>
    </row>
    <row r="819" spans="1:5" x14ac:dyDescent="0.25">
      <c r="A819" t="s">
        <v>16</v>
      </c>
      <c r="B819">
        <v>131</v>
      </c>
      <c r="D819" t="s">
        <v>357</v>
      </c>
      <c r="E819">
        <v>3</v>
      </c>
    </row>
    <row r="820" spans="1:5" x14ac:dyDescent="0.25">
      <c r="A820" t="s">
        <v>16</v>
      </c>
      <c r="B820">
        <v>130</v>
      </c>
      <c r="D820" t="s">
        <v>357</v>
      </c>
      <c r="E820">
        <v>3</v>
      </c>
    </row>
    <row r="821" spans="1:5" x14ac:dyDescent="0.25">
      <c r="A821" t="s">
        <v>16</v>
      </c>
      <c r="B821">
        <v>130</v>
      </c>
      <c r="D821" t="s">
        <v>357</v>
      </c>
      <c r="E821">
        <v>3</v>
      </c>
    </row>
    <row r="822" spans="1:5" x14ac:dyDescent="0.25">
      <c r="A822" t="s">
        <v>16</v>
      </c>
      <c r="B822">
        <v>128</v>
      </c>
      <c r="D822" t="s">
        <v>357</v>
      </c>
      <c r="E822">
        <v>3</v>
      </c>
    </row>
    <row r="823" spans="1:5" x14ac:dyDescent="0.25">
      <c r="A823" t="s">
        <v>16</v>
      </c>
      <c r="B823">
        <v>125</v>
      </c>
      <c r="D823" t="s">
        <v>357</v>
      </c>
      <c r="E823">
        <v>3</v>
      </c>
    </row>
    <row r="824" spans="1:5" x14ac:dyDescent="0.25">
      <c r="A824" t="s">
        <v>16</v>
      </c>
      <c r="B824">
        <v>122</v>
      </c>
      <c r="D824" t="s">
        <v>357</v>
      </c>
      <c r="E824">
        <v>3</v>
      </c>
    </row>
    <row r="825" spans="1:5" x14ac:dyDescent="0.25">
      <c r="A825" t="s">
        <v>16</v>
      </c>
      <c r="B825">
        <v>119</v>
      </c>
      <c r="D825" t="s">
        <v>357</v>
      </c>
      <c r="E825">
        <v>3</v>
      </c>
    </row>
    <row r="826" spans="1:5" x14ac:dyDescent="0.25">
      <c r="A826" t="s">
        <v>16</v>
      </c>
      <c r="B826">
        <v>118</v>
      </c>
      <c r="D826" t="s">
        <v>357</v>
      </c>
      <c r="E826">
        <v>3</v>
      </c>
    </row>
    <row r="827" spans="1:5" x14ac:dyDescent="0.25">
      <c r="A827" t="s">
        <v>16</v>
      </c>
      <c r="B827">
        <v>116</v>
      </c>
      <c r="D827" t="s">
        <v>357</v>
      </c>
      <c r="E827">
        <v>3</v>
      </c>
    </row>
    <row r="828" spans="1:5" x14ac:dyDescent="0.25">
      <c r="A828" t="s">
        <v>16</v>
      </c>
      <c r="B828">
        <v>115</v>
      </c>
      <c r="D828" t="s">
        <v>357</v>
      </c>
      <c r="E828">
        <v>3</v>
      </c>
    </row>
    <row r="829" spans="1:5" x14ac:dyDescent="0.25">
      <c r="A829" t="s">
        <v>16</v>
      </c>
      <c r="B829">
        <v>114</v>
      </c>
      <c r="D829" t="s">
        <v>357</v>
      </c>
      <c r="E829">
        <v>3</v>
      </c>
    </row>
    <row r="830" spans="1:5" x14ac:dyDescent="0.25">
      <c r="A830" t="s">
        <v>16</v>
      </c>
      <c r="B830">
        <v>111</v>
      </c>
      <c r="D830" t="s">
        <v>357</v>
      </c>
      <c r="E830">
        <v>3</v>
      </c>
    </row>
    <row r="831" spans="1:5" x14ac:dyDescent="0.25">
      <c r="A831" t="s">
        <v>16</v>
      </c>
      <c r="B831">
        <v>110</v>
      </c>
      <c r="D831" t="s">
        <v>357</v>
      </c>
      <c r="E831">
        <v>3</v>
      </c>
    </row>
    <row r="832" spans="1:5" x14ac:dyDescent="0.25">
      <c r="A832" t="s">
        <v>16</v>
      </c>
      <c r="B832">
        <v>108</v>
      </c>
      <c r="D832" t="s">
        <v>357</v>
      </c>
      <c r="E832">
        <v>3</v>
      </c>
    </row>
    <row r="833" spans="1:5" x14ac:dyDescent="0.25">
      <c r="A833" t="s">
        <v>16</v>
      </c>
      <c r="B833">
        <v>108</v>
      </c>
      <c r="D833" t="s">
        <v>357</v>
      </c>
      <c r="E833">
        <v>3</v>
      </c>
    </row>
    <row r="834" spans="1:5" x14ac:dyDescent="0.25">
      <c r="A834" t="s">
        <v>16</v>
      </c>
      <c r="B834">
        <v>104</v>
      </c>
      <c r="D834" t="s">
        <v>357</v>
      </c>
      <c r="E834">
        <v>3</v>
      </c>
    </row>
    <row r="835" spans="1:5" x14ac:dyDescent="0.25">
      <c r="A835" t="s">
        <v>16</v>
      </c>
      <c r="B835">
        <v>104</v>
      </c>
      <c r="D835" t="s">
        <v>357</v>
      </c>
      <c r="E835">
        <v>3</v>
      </c>
    </row>
    <row r="836" spans="1:5" x14ac:dyDescent="0.25">
      <c r="A836" t="s">
        <v>16</v>
      </c>
      <c r="B836">
        <v>104</v>
      </c>
      <c r="D836" t="s">
        <v>357</v>
      </c>
      <c r="E836">
        <v>3</v>
      </c>
    </row>
    <row r="837" spans="1:5" x14ac:dyDescent="0.25">
      <c r="A837" t="s">
        <v>16</v>
      </c>
      <c r="B837">
        <v>90</v>
      </c>
      <c r="D837" t="s">
        <v>357</v>
      </c>
      <c r="E837">
        <v>3</v>
      </c>
    </row>
    <row r="838" spans="1:5" x14ac:dyDescent="0.25">
      <c r="A838" t="s">
        <v>16</v>
      </c>
      <c r="B838">
        <v>89</v>
      </c>
      <c r="D838" t="s">
        <v>357</v>
      </c>
      <c r="E838">
        <v>3</v>
      </c>
    </row>
    <row r="839" spans="1:5" x14ac:dyDescent="0.25">
      <c r="A839" t="s">
        <v>16</v>
      </c>
      <c r="B839">
        <v>85</v>
      </c>
      <c r="D839" t="s">
        <v>357</v>
      </c>
      <c r="E839">
        <v>3</v>
      </c>
    </row>
    <row r="840" spans="1:5" x14ac:dyDescent="0.25">
      <c r="A840" t="s">
        <v>16</v>
      </c>
      <c r="B840">
        <v>84</v>
      </c>
      <c r="D840" t="s">
        <v>357</v>
      </c>
      <c r="E840">
        <v>3</v>
      </c>
    </row>
    <row r="841" spans="1:5" x14ac:dyDescent="0.25">
      <c r="A841" t="s">
        <v>16</v>
      </c>
      <c r="B841">
        <v>84</v>
      </c>
      <c r="D841" t="s">
        <v>357</v>
      </c>
      <c r="E841">
        <v>3</v>
      </c>
    </row>
    <row r="842" spans="1:5" x14ac:dyDescent="0.25">
      <c r="A842" t="s">
        <v>16</v>
      </c>
      <c r="B842">
        <v>83</v>
      </c>
      <c r="D842" t="s">
        <v>357</v>
      </c>
      <c r="E842">
        <v>3</v>
      </c>
    </row>
    <row r="843" spans="1:5" x14ac:dyDescent="0.25">
      <c r="A843" t="s">
        <v>16</v>
      </c>
      <c r="B843">
        <v>82</v>
      </c>
      <c r="D843" t="s">
        <v>357</v>
      </c>
      <c r="E843">
        <v>3</v>
      </c>
    </row>
    <row r="844" spans="1:5" x14ac:dyDescent="0.25">
      <c r="A844" t="s">
        <v>16</v>
      </c>
      <c r="B844">
        <v>82</v>
      </c>
      <c r="D844" t="s">
        <v>357</v>
      </c>
      <c r="E844">
        <v>3</v>
      </c>
    </row>
    <row r="845" spans="1:5" x14ac:dyDescent="0.25">
      <c r="A845" t="s">
        <v>16</v>
      </c>
      <c r="B845">
        <v>82</v>
      </c>
      <c r="D845" t="s">
        <v>357</v>
      </c>
      <c r="E845">
        <v>3</v>
      </c>
    </row>
    <row r="846" spans="1:5" x14ac:dyDescent="0.25">
      <c r="A846" t="s">
        <v>16</v>
      </c>
      <c r="B846">
        <v>78</v>
      </c>
      <c r="D846" t="s">
        <v>357</v>
      </c>
      <c r="E846">
        <v>3</v>
      </c>
    </row>
    <row r="847" spans="1:5" x14ac:dyDescent="0.25">
      <c r="A847" t="s">
        <v>16</v>
      </c>
      <c r="B847">
        <v>78</v>
      </c>
      <c r="D847" t="s">
        <v>357</v>
      </c>
      <c r="E847">
        <v>3</v>
      </c>
    </row>
    <row r="848" spans="1:5" x14ac:dyDescent="0.25">
      <c r="A848" t="s">
        <v>16</v>
      </c>
      <c r="B848">
        <v>71</v>
      </c>
      <c r="D848" t="s">
        <v>357</v>
      </c>
      <c r="E848">
        <v>3</v>
      </c>
    </row>
    <row r="849" spans="1:5" x14ac:dyDescent="0.25">
      <c r="A849" t="s">
        <v>16</v>
      </c>
      <c r="B849">
        <v>71</v>
      </c>
      <c r="D849" t="s">
        <v>357</v>
      </c>
      <c r="E849">
        <v>3</v>
      </c>
    </row>
    <row r="850" spans="1:5" x14ac:dyDescent="0.25">
      <c r="A850" t="s">
        <v>16</v>
      </c>
      <c r="B850">
        <v>70</v>
      </c>
      <c r="D850" t="s">
        <v>357</v>
      </c>
      <c r="E850">
        <v>3</v>
      </c>
    </row>
    <row r="851" spans="1:5" x14ac:dyDescent="0.25">
      <c r="A851" t="s">
        <v>16</v>
      </c>
      <c r="B851">
        <v>70</v>
      </c>
      <c r="D851" t="s">
        <v>357</v>
      </c>
      <c r="E851">
        <v>3</v>
      </c>
    </row>
    <row r="852" spans="1:5" x14ac:dyDescent="0.25">
      <c r="A852" t="s">
        <v>16</v>
      </c>
      <c r="B852">
        <v>68</v>
      </c>
      <c r="D852" t="s">
        <v>357</v>
      </c>
      <c r="E852">
        <v>3</v>
      </c>
    </row>
    <row r="853" spans="1:5" x14ac:dyDescent="0.25">
      <c r="A853" t="s">
        <v>16</v>
      </c>
      <c r="B853">
        <v>68</v>
      </c>
      <c r="D853" t="s">
        <v>357</v>
      </c>
      <c r="E853">
        <v>3</v>
      </c>
    </row>
    <row r="854" spans="1:5" x14ac:dyDescent="0.25">
      <c r="A854" t="s">
        <v>16</v>
      </c>
      <c r="B854">
        <v>65</v>
      </c>
      <c r="D854" t="s">
        <v>357</v>
      </c>
      <c r="E854">
        <v>3</v>
      </c>
    </row>
    <row r="855" spans="1:5" x14ac:dyDescent="0.25">
      <c r="A855" t="s">
        <v>16</v>
      </c>
      <c r="B855">
        <v>64</v>
      </c>
      <c r="D855" t="s">
        <v>357</v>
      </c>
      <c r="E855">
        <v>3</v>
      </c>
    </row>
    <row r="856" spans="1:5" x14ac:dyDescent="0.25">
      <c r="A856" t="s">
        <v>16</v>
      </c>
      <c r="B856">
        <v>64</v>
      </c>
      <c r="D856" t="s">
        <v>357</v>
      </c>
      <c r="E856">
        <v>3</v>
      </c>
    </row>
    <row r="857" spans="1:5" x14ac:dyDescent="0.25">
      <c r="A857" t="s">
        <v>16</v>
      </c>
      <c r="B857">
        <v>64</v>
      </c>
      <c r="D857" t="s">
        <v>357</v>
      </c>
      <c r="E857">
        <v>3</v>
      </c>
    </row>
    <row r="858" spans="1:5" x14ac:dyDescent="0.25">
      <c r="A858" t="s">
        <v>16</v>
      </c>
      <c r="B858">
        <v>63</v>
      </c>
      <c r="D858" t="s">
        <v>357</v>
      </c>
      <c r="E858">
        <v>3</v>
      </c>
    </row>
    <row r="859" spans="1:5" x14ac:dyDescent="0.25">
      <c r="A859" t="s">
        <v>16</v>
      </c>
      <c r="B859">
        <v>63</v>
      </c>
      <c r="D859" t="s">
        <v>357</v>
      </c>
      <c r="E859">
        <v>3</v>
      </c>
    </row>
    <row r="860" spans="1:5" x14ac:dyDescent="0.25">
      <c r="A860" t="s">
        <v>16</v>
      </c>
      <c r="B860">
        <v>62</v>
      </c>
      <c r="D860" t="s">
        <v>357</v>
      </c>
      <c r="E860">
        <v>3</v>
      </c>
    </row>
    <row r="861" spans="1:5" x14ac:dyDescent="0.25">
      <c r="A861" t="s">
        <v>16</v>
      </c>
      <c r="B861">
        <v>62</v>
      </c>
      <c r="D861" t="s">
        <v>357</v>
      </c>
      <c r="E861">
        <v>3</v>
      </c>
    </row>
    <row r="862" spans="1:5" x14ac:dyDescent="0.25">
      <c r="A862" t="s">
        <v>16</v>
      </c>
      <c r="B862">
        <v>60</v>
      </c>
      <c r="D862" t="s">
        <v>357</v>
      </c>
      <c r="E862">
        <v>3</v>
      </c>
    </row>
    <row r="863" spans="1:5" x14ac:dyDescent="0.25">
      <c r="A863" t="s">
        <v>16</v>
      </c>
      <c r="B863">
        <v>59</v>
      </c>
      <c r="D863" t="s">
        <v>357</v>
      </c>
      <c r="E863">
        <v>3</v>
      </c>
    </row>
    <row r="864" spans="1:5" x14ac:dyDescent="0.25">
      <c r="A864" t="s">
        <v>16</v>
      </c>
      <c r="B864">
        <v>58</v>
      </c>
      <c r="D864" t="s">
        <v>357</v>
      </c>
      <c r="E864">
        <v>3</v>
      </c>
    </row>
    <row r="865" spans="1:5" x14ac:dyDescent="0.25">
      <c r="A865" t="s">
        <v>16</v>
      </c>
      <c r="B865">
        <v>57</v>
      </c>
      <c r="D865" t="s">
        <v>357</v>
      </c>
      <c r="E865">
        <v>3</v>
      </c>
    </row>
    <row r="866" spans="1:5" x14ac:dyDescent="0.25">
      <c r="A866" t="s">
        <v>16</v>
      </c>
      <c r="B866">
        <v>57</v>
      </c>
      <c r="D866" t="s">
        <v>357</v>
      </c>
      <c r="E866">
        <v>3</v>
      </c>
    </row>
    <row r="867" spans="1:5" x14ac:dyDescent="0.25">
      <c r="A867" t="s">
        <v>16</v>
      </c>
      <c r="B867">
        <v>57</v>
      </c>
      <c r="D867" t="s">
        <v>357</v>
      </c>
      <c r="E867">
        <v>3</v>
      </c>
    </row>
    <row r="868" spans="1:5" x14ac:dyDescent="0.25">
      <c r="A868" t="s">
        <v>16</v>
      </c>
      <c r="B868">
        <v>57</v>
      </c>
      <c r="D868" t="s">
        <v>357</v>
      </c>
      <c r="E868">
        <v>3</v>
      </c>
    </row>
    <row r="869" spans="1:5" x14ac:dyDescent="0.25">
      <c r="A869" t="s">
        <v>16</v>
      </c>
      <c r="B869">
        <v>57</v>
      </c>
      <c r="D869" t="s">
        <v>357</v>
      </c>
      <c r="E869">
        <v>3</v>
      </c>
    </row>
    <row r="870" spans="1:5" x14ac:dyDescent="0.25">
      <c r="A870" t="s">
        <v>16</v>
      </c>
      <c r="B870">
        <v>53</v>
      </c>
      <c r="D870" t="s">
        <v>357</v>
      </c>
      <c r="E870">
        <v>3</v>
      </c>
    </row>
    <row r="871" spans="1:5" x14ac:dyDescent="0.25">
      <c r="A871" t="s">
        <v>16</v>
      </c>
      <c r="B871">
        <v>52</v>
      </c>
      <c r="D871" t="s">
        <v>357</v>
      </c>
      <c r="E871">
        <v>3</v>
      </c>
    </row>
    <row r="872" spans="1:5" x14ac:dyDescent="0.25">
      <c r="A872" t="s">
        <v>16</v>
      </c>
      <c r="B872">
        <v>47</v>
      </c>
      <c r="D872" t="s">
        <v>357</v>
      </c>
      <c r="E872">
        <v>3</v>
      </c>
    </row>
    <row r="873" spans="1:5" x14ac:dyDescent="0.25">
      <c r="A873" t="s">
        <v>16</v>
      </c>
      <c r="B873">
        <v>46</v>
      </c>
      <c r="D873" t="s">
        <v>357</v>
      </c>
      <c r="E873">
        <v>3</v>
      </c>
    </row>
    <row r="874" spans="1:5" x14ac:dyDescent="0.25">
      <c r="A874" t="s">
        <v>16</v>
      </c>
      <c r="B874">
        <v>45</v>
      </c>
      <c r="D874" t="s">
        <v>357</v>
      </c>
      <c r="E874">
        <v>3</v>
      </c>
    </row>
    <row r="875" spans="1:5" x14ac:dyDescent="0.25">
      <c r="A875" t="s">
        <v>16</v>
      </c>
      <c r="B875">
        <v>45</v>
      </c>
      <c r="D875" t="s">
        <v>357</v>
      </c>
      <c r="E875">
        <v>3</v>
      </c>
    </row>
    <row r="876" spans="1:5" x14ac:dyDescent="0.25">
      <c r="A876" t="s">
        <v>16</v>
      </c>
      <c r="B876">
        <v>45</v>
      </c>
      <c r="D876" t="s">
        <v>357</v>
      </c>
      <c r="E876">
        <v>3</v>
      </c>
    </row>
    <row r="877" spans="1:5" x14ac:dyDescent="0.25">
      <c r="A877" t="s">
        <v>16</v>
      </c>
      <c r="B877">
        <v>45</v>
      </c>
      <c r="D877" t="s">
        <v>357</v>
      </c>
      <c r="E877">
        <v>3</v>
      </c>
    </row>
    <row r="878" spans="1:5" x14ac:dyDescent="0.25">
      <c r="A878" t="s">
        <v>16</v>
      </c>
      <c r="B878">
        <v>42</v>
      </c>
      <c r="D878" t="s">
        <v>357</v>
      </c>
      <c r="E878">
        <v>3</v>
      </c>
    </row>
    <row r="879" spans="1:5" x14ac:dyDescent="0.25">
      <c r="A879" t="s">
        <v>16</v>
      </c>
      <c r="B879">
        <v>42</v>
      </c>
      <c r="D879" t="s">
        <v>357</v>
      </c>
      <c r="E879">
        <v>3</v>
      </c>
    </row>
    <row r="880" spans="1:5" x14ac:dyDescent="0.25">
      <c r="A880" t="s">
        <v>16</v>
      </c>
      <c r="B880">
        <v>41</v>
      </c>
      <c r="D880" t="s">
        <v>357</v>
      </c>
      <c r="E880">
        <v>3</v>
      </c>
    </row>
    <row r="881" spans="1:5" x14ac:dyDescent="0.25">
      <c r="A881" t="s">
        <v>16</v>
      </c>
      <c r="B881">
        <v>39</v>
      </c>
      <c r="D881" t="s">
        <v>357</v>
      </c>
      <c r="E881">
        <v>3</v>
      </c>
    </row>
    <row r="882" spans="1:5" x14ac:dyDescent="0.25">
      <c r="A882" t="s">
        <v>16</v>
      </c>
      <c r="B882">
        <v>39</v>
      </c>
      <c r="D882" t="s">
        <v>357</v>
      </c>
      <c r="E882">
        <v>3</v>
      </c>
    </row>
    <row r="883" spans="1:5" x14ac:dyDescent="0.25">
      <c r="A883" t="s">
        <v>16</v>
      </c>
      <c r="B883">
        <v>38</v>
      </c>
      <c r="D883" t="s">
        <v>357</v>
      </c>
      <c r="E883">
        <v>3</v>
      </c>
    </row>
    <row r="884" spans="1:5" x14ac:dyDescent="0.25">
      <c r="A884" t="s">
        <v>16</v>
      </c>
      <c r="B884">
        <v>37</v>
      </c>
      <c r="D884" t="s">
        <v>357</v>
      </c>
      <c r="E884">
        <v>3</v>
      </c>
    </row>
    <row r="885" spans="1:5" x14ac:dyDescent="0.25">
      <c r="A885" t="s">
        <v>16</v>
      </c>
      <c r="B885">
        <v>35</v>
      </c>
      <c r="D885" t="s">
        <v>357</v>
      </c>
      <c r="E885">
        <v>3</v>
      </c>
    </row>
    <row r="886" spans="1:5" x14ac:dyDescent="0.25">
      <c r="A886" t="s">
        <v>16</v>
      </c>
      <c r="B886">
        <v>35</v>
      </c>
      <c r="D886" t="s">
        <v>357</v>
      </c>
      <c r="E886">
        <v>3</v>
      </c>
    </row>
    <row r="887" spans="1:5" x14ac:dyDescent="0.25">
      <c r="A887" t="s">
        <v>16</v>
      </c>
      <c r="B887">
        <v>34</v>
      </c>
      <c r="D887" t="s">
        <v>357</v>
      </c>
      <c r="E887">
        <v>3</v>
      </c>
    </row>
    <row r="888" spans="1:5" x14ac:dyDescent="0.25">
      <c r="A888" t="s">
        <v>16</v>
      </c>
      <c r="B888">
        <v>4330</v>
      </c>
      <c r="D888" t="s">
        <v>357</v>
      </c>
      <c r="E888">
        <v>2</v>
      </c>
    </row>
    <row r="889" spans="1:5" x14ac:dyDescent="0.25">
      <c r="A889" t="s">
        <v>16</v>
      </c>
      <c r="B889">
        <v>2174</v>
      </c>
      <c r="D889" t="s">
        <v>357</v>
      </c>
      <c r="E889">
        <v>2</v>
      </c>
    </row>
    <row r="890" spans="1:5" x14ac:dyDescent="0.25">
      <c r="A890" t="s">
        <v>16</v>
      </c>
      <c r="B890">
        <v>1980</v>
      </c>
      <c r="D890" t="s">
        <v>357</v>
      </c>
      <c r="E890">
        <v>2</v>
      </c>
    </row>
    <row r="891" spans="1:5" x14ac:dyDescent="0.25">
      <c r="A891" t="s">
        <v>16</v>
      </c>
      <c r="B891">
        <v>1013</v>
      </c>
      <c r="D891" t="s">
        <v>357</v>
      </c>
      <c r="E891">
        <v>2</v>
      </c>
    </row>
    <row r="892" spans="1:5" x14ac:dyDescent="0.25">
      <c r="A892" t="s">
        <v>16</v>
      </c>
      <c r="B892">
        <v>964</v>
      </c>
      <c r="D892" t="s">
        <v>357</v>
      </c>
      <c r="E892">
        <v>2</v>
      </c>
    </row>
    <row r="893" spans="1:5" x14ac:dyDescent="0.25">
      <c r="A893" t="s">
        <v>16</v>
      </c>
      <c r="B893">
        <v>943</v>
      </c>
      <c r="D893" t="s">
        <v>357</v>
      </c>
      <c r="E893">
        <v>2</v>
      </c>
    </row>
    <row r="894" spans="1:5" x14ac:dyDescent="0.25">
      <c r="A894" t="s">
        <v>16</v>
      </c>
      <c r="B894">
        <v>760</v>
      </c>
      <c r="D894" t="s">
        <v>357</v>
      </c>
      <c r="E894">
        <v>2</v>
      </c>
    </row>
    <row r="895" spans="1:5" x14ac:dyDescent="0.25">
      <c r="A895" t="s">
        <v>16</v>
      </c>
      <c r="B895">
        <v>701</v>
      </c>
      <c r="D895" t="s">
        <v>357</v>
      </c>
      <c r="E895">
        <v>2</v>
      </c>
    </row>
    <row r="896" spans="1:5" x14ac:dyDescent="0.25">
      <c r="A896" t="s">
        <v>16</v>
      </c>
      <c r="B896">
        <v>665</v>
      </c>
      <c r="D896" t="s">
        <v>357</v>
      </c>
      <c r="E896">
        <v>2</v>
      </c>
    </row>
    <row r="897" spans="1:5" x14ac:dyDescent="0.25">
      <c r="A897" t="s">
        <v>16</v>
      </c>
      <c r="B897">
        <v>651</v>
      </c>
      <c r="D897" t="s">
        <v>357</v>
      </c>
      <c r="E897">
        <v>2</v>
      </c>
    </row>
    <row r="898" spans="1:5" x14ac:dyDescent="0.25">
      <c r="A898" t="s">
        <v>16</v>
      </c>
      <c r="B898">
        <v>613</v>
      </c>
      <c r="D898" t="s">
        <v>357</v>
      </c>
      <c r="E898">
        <v>2</v>
      </c>
    </row>
    <row r="899" spans="1:5" x14ac:dyDescent="0.25">
      <c r="A899" t="s">
        <v>16</v>
      </c>
      <c r="B899">
        <v>600</v>
      </c>
      <c r="D899" t="s">
        <v>357</v>
      </c>
      <c r="E899">
        <v>2</v>
      </c>
    </row>
    <row r="900" spans="1:5" x14ac:dyDescent="0.25">
      <c r="A900" t="s">
        <v>16</v>
      </c>
      <c r="B900">
        <v>563</v>
      </c>
      <c r="D900" t="s">
        <v>357</v>
      </c>
      <c r="E900">
        <v>2</v>
      </c>
    </row>
    <row r="901" spans="1:5" x14ac:dyDescent="0.25">
      <c r="A901" t="s">
        <v>16</v>
      </c>
      <c r="B901">
        <v>541</v>
      </c>
      <c r="D901" t="s">
        <v>357</v>
      </c>
      <c r="E901">
        <v>2</v>
      </c>
    </row>
    <row r="902" spans="1:5" x14ac:dyDescent="0.25">
      <c r="A902" t="s">
        <v>16</v>
      </c>
      <c r="B902">
        <v>424</v>
      </c>
      <c r="D902" t="s">
        <v>357</v>
      </c>
      <c r="E902">
        <v>2</v>
      </c>
    </row>
    <row r="903" spans="1:5" x14ac:dyDescent="0.25">
      <c r="A903" t="s">
        <v>16</v>
      </c>
      <c r="B903">
        <v>402</v>
      </c>
      <c r="D903" t="s">
        <v>357</v>
      </c>
      <c r="E903">
        <v>2</v>
      </c>
    </row>
    <row r="904" spans="1:5" x14ac:dyDescent="0.25">
      <c r="A904" t="s">
        <v>16</v>
      </c>
      <c r="B904">
        <v>398</v>
      </c>
      <c r="D904" t="s">
        <v>357</v>
      </c>
      <c r="E904">
        <v>2</v>
      </c>
    </row>
    <row r="905" spans="1:5" x14ac:dyDescent="0.25">
      <c r="A905" t="s">
        <v>16</v>
      </c>
      <c r="B905">
        <v>394</v>
      </c>
      <c r="D905" t="s">
        <v>357</v>
      </c>
      <c r="E905">
        <v>2</v>
      </c>
    </row>
    <row r="906" spans="1:5" x14ac:dyDescent="0.25">
      <c r="A906" t="s">
        <v>16</v>
      </c>
      <c r="B906">
        <v>372</v>
      </c>
      <c r="D906" t="s">
        <v>357</v>
      </c>
      <c r="E906">
        <v>2</v>
      </c>
    </row>
    <row r="907" spans="1:5" x14ac:dyDescent="0.25">
      <c r="A907" t="s">
        <v>16</v>
      </c>
      <c r="B907">
        <v>369</v>
      </c>
      <c r="D907" t="s">
        <v>357</v>
      </c>
      <c r="E907">
        <v>2</v>
      </c>
    </row>
    <row r="908" spans="1:5" x14ac:dyDescent="0.25">
      <c r="A908" t="s">
        <v>16</v>
      </c>
      <c r="B908">
        <v>352</v>
      </c>
      <c r="D908" t="s">
        <v>357</v>
      </c>
      <c r="E908">
        <v>2</v>
      </c>
    </row>
    <row r="909" spans="1:5" x14ac:dyDescent="0.25">
      <c r="A909" t="s">
        <v>16</v>
      </c>
      <c r="B909">
        <v>336</v>
      </c>
      <c r="D909" t="s">
        <v>357</v>
      </c>
      <c r="E909">
        <v>2</v>
      </c>
    </row>
    <row r="910" spans="1:5" x14ac:dyDescent="0.25">
      <c r="A910" t="s">
        <v>16</v>
      </c>
      <c r="B910">
        <v>329</v>
      </c>
      <c r="D910" t="s">
        <v>357</v>
      </c>
      <c r="E910">
        <v>2</v>
      </c>
    </row>
    <row r="911" spans="1:5" x14ac:dyDescent="0.25">
      <c r="A911" t="s">
        <v>16</v>
      </c>
      <c r="B911">
        <v>325</v>
      </c>
      <c r="D911" t="s">
        <v>357</v>
      </c>
      <c r="E911">
        <v>2</v>
      </c>
    </row>
    <row r="912" spans="1:5" x14ac:dyDescent="0.25">
      <c r="A912" t="s">
        <v>16</v>
      </c>
      <c r="B912">
        <v>322</v>
      </c>
      <c r="D912" t="s">
        <v>357</v>
      </c>
      <c r="E912">
        <v>2</v>
      </c>
    </row>
    <row r="913" spans="1:5" x14ac:dyDescent="0.25">
      <c r="A913" t="s">
        <v>16</v>
      </c>
      <c r="B913">
        <v>321</v>
      </c>
      <c r="D913" t="s">
        <v>357</v>
      </c>
      <c r="E913">
        <v>2</v>
      </c>
    </row>
    <row r="914" spans="1:5" x14ac:dyDescent="0.25">
      <c r="A914" t="s">
        <v>16</v>
      </c>
      <c r="B914">
        <v>321</v>
      </c>
      <c r="D914" t="s">
        <v>357</v>
      </c>
      <c r="E914">
        <v>2</v>
      </c>
    </row>
    <row r="915" spans="1:5" x14ac:dyDescent="0.25">
      <c r="A915" t="s">
        <v>16</v>
      </c>
      <c r="B915">
        <v>316</v>
      </c>
      <c r="D915" t="s">
        <v>357</v>
      </c>
      <c r="E915">
        <v>2</v>
      </c>
    </row>
    <row r="916" spans="1:5" x14ac:dyDescent="0.25">
      <c r="A916" t="s">
        <v>16</v>
      </c>
      <c r="B916">
        <v>301</v>
      </c>
      <c r="D916" t="s">
        <v>357</v>
      </c>
      <c r="E916">
        <v>2</v>
      </c>
    </row>
    <row r="917" spans="1:5" x14ac:dyDescent="0.25">
      <c r="A917" t="s">
        <v>16</v>
      </c>
      <c r="B917">
        <v>271</v>
      </c>
      <c r="D917" t="s">
        <v>357</v>
      </c>
      <c r="E917">
        <v>2</v>
      </c>
    </row>
    <row r="918" spans="1:5" x14ac:dyDescent="0.25">
      <c r="A918" t="s">
        <v>16</v>
      </c>
      <c r="B918">
        <v>249</v>
      </c>
      <c r="D918" t="s">
        <v>357</v>
      </c>
      <c r="E918">
        <v>2</v>
      </c>
    </row>
    <row r="919" spans="1:5" x14ac:dyDescent="0.25">
      <c r="A919" t="s">
        <v>16</v>
      </c>
      <c r="B919">
        <v>241</v>
      </c>
      <c r="D919" t="s">
        <v>357</v>
      </c>
      <c r="E919">
        <v>2</v>
      </c>
    </row>
    <row r="920" spans="1:5" x14ac:dyDescent="0.25">
      <c r="A920" t="s">
        <v>16</v>
      </c>
      <c r="B920">
        <v>238</v>
      </c>
      <c r="D920" t="s">
        <v>357</v>
      </c>
      <c r="E920">
        <v>2</v>
      </c>
    </row>
    <row r="921" spans="1:5" x14ac:dyDescent="0.25">
      <c r="A921" t="s">
        <v>16</v>
      </c>
      <c r="B921">
        <v>236</v>
      </c>
      <c r="D921" t="s">
        <v>357</v>
      </c>
      <c r="E921">
        <v>2</v>
      </c>
    </row>
    <row r="922" spans="1:5" x14ac:dyDescent="0.25">
      <c r="A922" t="s">
        <v>16</v>
      </c>
      <c r="B922">
        <v>234</v>
      </c>
      <c r="D922" t="s">
        <v>357</v>
      </c>
      <c r="E922">
        <v>2</v>
      </c>
    </row>
    <row r="923" spans="1:5" x14ac:dyDescent="0.25">
      <c r="A923" t="s">
        <v>16</v>
      </c>
      <c r="B923">
        <v>226</v>
      </c>
      <c r="D923" t="s">
        <v>357</v>
      </c>
      <c r="E923">
        <v>2</v>
      </c>
    </row>
    <row r="924" spans="1:5" x14ac:dyDescent="0.25">
      <c r="A924" t="s">
        <v>16</v>
      </c>
      <c r="B924">
        <v>216</v>
      </c>
      <c r="D924" t="s">
        <v>357</v>
      </c>
      <c r="E924">
        <v>2</v>
      </c>
    </row>
    <row r="925" spans="1:5" x14ac:dyDescent="0.25">
      <c r="A925" t="s">
        <v>16</v>
      </c>
      <c r="B925">
        <v>213</v>
      </c>
      <c r="D925" t="s">
        <v>357</v>
      </c>
      <c r="E925">
        <v>2</v>
      </c>
    </row>
    <row r="926" spans="1:5" x14ac:dyDescent="0.25">
      <c r="A926" t="s">
        <v>16</v>
      </c>
      <c r="B926">
        <v>206</v>
      </c>
      <c r="D926" t="s">
        <v>357</v>
      </c>
      <c r="E926">
        <v>2</v>
      </c>
    </row>
    <row r="927" spans="1:5" x14ac:dyDescent="0.25">
      <c r="A927" t="s">
        <v>16</v>
      </c>
      <c r="B927">
        <v>196</v>
      </c>
      <c r="D927" t="s">
        <v>357</v>
      </c>
      <c r="E927">
        <v>2</v>
      </c>
    </row>
    <row r="928" spans="1:5" x14ac:dyDescent="0.25">
      <c r="A928" t="s">
        <v>16</v>
      </c>
      <c r="B928">
        <v>196</v>
      </c>
      <c r="D928" t="s">
        <v>357</v>
      </c>
      <c r="E928">
        <v>2</v>
      </c>
    </row>
    <row r="929" spans="1:5" x14ac:dyDescent="0.25">
      <c r="A929" t="s">
        <v>16</v>
      </c>
      <c r="B929">
        <v>194</v>
      </c>
      <c r="D929" t="s">
        <v>357</v>
      </c>
      <c r="E929">
        <v>2</v>
      </c>
    </row>
    <row r="930" spans="1:5" x14ac:dyDescent="0.25">
      <c r="A930" t="s">
        <v>16</v>
      </c>
      <c r="B930">
        <v>193</v>
      </c>
      <c r="D930" t="s">
        <v>357</v>
      </c>
      <c r="E930">
        <v>2</v>
      </c>
    </row>
    <row r="931" spans="1:5" x14ac:dyDescent="0.25">
      <c r="A931" t="s">
        <v>16</v>
      </c>
      <c r="B931">
        <v>173</v>
      </c>
      <c r="D931" t="s">
        <v>357</v>
      </c>
      <c r="E931">
        <v>2</v>
      </c>
    </row>
    <row r="932" spans="1:5" x14ac:dyDescent="0.25">
      <c r="A932" t="s">
        <v>16</v>
      </c>
      <c r="B932">
        <v>167</v>
      </c>
      <c r="D932" t="s">
        <v>357</v>
      </c>
      <c r="E932">
        <v>2</v>
      </c>
    </row>
    <row r="933" spans="1:5" x14ac:dyDescent="0.25">
      <c r="A933" t="s">
        <v>16</v>
      </c>
      <c r="B933">
        <v>162</v>
      </c>
      <c r="D933" t="s">
        <v>357</v>
      </c>
      <c r="E933">
        <v>2</v>
      </c>
    </row>
    <row r="934" spans="1:5" x14ac:dyDescent="0.25">
      <c r="A934" t="s">
        <v>16</v>
      </c>
      <c r="B934">
        <v>159</v>
      </c>
      <c r="D934" t="s">
        <v>357</v>
      </c>
      <c r="E934">
        <v>2</v>
      </c>
    </row>
    <row r="935" spans="1:5" x14ac:dyDescent="0.25">
      <c r="A935" t="s">
        <v>16</v>
      </c>
      <c r="B935">
        <v>147</v>
      </c>
      <c r="D935" t="s">
        <v>357</v>
      </c>
      <c r="E935">
        <v>2</v>
      </c>
    </row>
    <row r="936" spans="1:5" x14ac:dyDescent="0.25">
      <c r="A936" t="s">
        <v>16</v>
      </c>
      <c r="B936">
        <v>147</v>
      </c>
      <c r="D936" t="s">
        <v>357</v>
      </c>
      <c r="E936">
        <v>2</v>
      </c>
    </row>
    <row r="937" spans="1:5" x14ac:dyDescent="0.25">
      <c r="A937" t="s">
        <v>16</v>
      </c>
      <c r="B937">
        <v>141</v>
      </c>
      <c r="D937" t="s">
        <v>357</v>
      </c>
      <c r="E937">
        <v>2</v>
      </c>
    </row>
    <row r="938" spans="1:5" x14ac:dyDescent="0.25">
      <c r="A938" t="s">
        <v>16</v>
      </c>
      <c r="B938">
        <v>136</v>
      </c>
      <c r="D938" t="s">
        <v>357</v>
      </c>
      <c r="E938">
        <v>2</v>
      </c>
    </row>
    <row r="939" spans="1:5" x14ac:dyDescent="0.25">
      <c r="A939" t="s">
        <v>16</v>
      </c>
      <c r="B939">
        <v>134</v>
      </c>
      <c r="D939" t="s">
        <v>357</v>
      </c>
      <c r="E939">
        <v>2</v>
      </c>
    </row>
    <row r="940" spans="1:5" x14ac:dyDescent="0.25">
      <c r="A940" t="s">
        <v>16</v>
      </c>
      <c r="B940">
        <v>129</v>
      </c>
      <c r="D940" t="s">
        <v>357</v>
      </c>
      <c r="E940">
        <v>2</v>
      </c>
    </row>
    <row r="941" spans="1:5" x14ac:dyDescent="0.25">
      <c r="A941" t="s">
        <v>16</v>
      </c>
      <c r="B941">
        <v>126</v>
      </c>
      <c r="D941" t="s">
        <v>357</v>
      </c>
      <c r="E941">
        <v>2</v>
      </c>
    </row>
    <row r="942" spans="1:5" x14ac:dyDescent="0.25">
      <c r="A942" t="s">
        <v>16</v>
      </c>
      <c r="B942">
        <v>125</v>
      </c>
      <c r="D942" t="s">
        <v>357</v>
      </c>
      <c r="E942">
        <v>2</v>
      </c>
    </row>
    <row r="943" spans="1:5" x14ac:dyDescent="0.25">
      <c r="A943" t="s">
        <v>16</v>
      </c>
      <c r="B943">
        <v>124</v>
      </c>
      <c r="D943" t="s">
        <v>357</v>
      </c>
      <c r="E943">
        <v>2</v>
      </c>
    </row>
    <row r="944" spans="1:5" x14ac:dyDescent="0.25">
      <c r="A944" t="s">
        <v>16</v>
      </c>
      <c r="B944">
        <v>120</v>
      </c>
      <c r="D944" t="s">
        <v>357</v>
      </c>
      <c r="E944">
        <v>2</v>
      </c>
    </row>
    <row r="945" spans="1:5" x14ac:dyDescent="0.25">
      <c r="A945" t="s">
        <v>16</v>
      </c>
      <c r="B945">
        <v>120</v>
      </c>
      <c r="D945" t="s">
        <v>357</v>
      </c>
      <c r="E945">
        <v>2</v>
      </c>
    </row>
    <row r="946" spans="1:5" x14ac:dyDescent="0.25">
      <c r="A946" t="s">
        <v>16</v>
      </c>
      <c r="B946">
        <v>117</v>
      </c>
      <c r="D946" t="s">
        <v>357</v>
      </c>
      <c r="E946">
        <v>2</v>
      </c>
    </row>
    <row r="947" spans="1:5" x14ac:dyDescent="0.25">
      <c r="A947" t="s">
        <v>16</v>
      </c>
      <c r="B947">
        <v>115</v>
      </c>
      <c r="D947" t="s">
        <v>357</v>
      </c>
      <c r="E947">
        <v>2</v>
      </c>
    </row>
    <row r="948" spans="1:5" x14ac:dyDescent="0.25">
      <c r="A948" t="s">
        <v>16</v>
      </c>
      <c r="B948">
        <v>113</v>
      </c>
      <c r="D948" t="s">
        <v>357</v>
      </c>
      <c r="E948">
        <v>2</v>
      </c>
    </row>
    <row r="949" spans="1:5" x14ac:dyDescent="0.25">
      <c r="A949" t="s">
        <v>16</v>
      </c>
      <c r="B949">
        <v>108</v>
      </c>
      <c r="D949" t="s">
        <v>357</v>
      </c>
      <c r="E949">
        <v>2</v>
      </c>
    </row>
    <row r="950" spans="1:5" x14ac:dyDescent="0.25">
      <c r="A950" t="s">
        <v>16</v>
      </c>
      <c r="B950">
        <v>107</v>
      </c>
      <c r="D950" t="s">
        <v>357</v>
      </c>
      <c r="E950">
        <v>2</v>
      </c>
    </row>
    <row r="951" spans="1:5" x14ac:dyDescent="0.25">
      <c r="A951" t="s">
        <v>16</v>
      </c>
      <c r="B951">
        <v>107</v>
      </c>
      <c r="D951" t="s">
        <v>357</v>
      </c>
      <c r="E951">
        <v>2</v>
      </c>
    </row>
    <row r="952" spans="1:5" x14ac:dyDescent="0.25">
      <c r="A952" t="s">
        <v>16</v>
      </c>
      <c r="B952">
        <v>104</v>
      </c>
      <c r="D952" t="s">
        <v>357</v>
      </c>
      <c r="E952">
        <v>2</v>
      </c>
    </row>
    <row r="953" spans="1:5" x14ac:dyDescent="0.25">
      <c r="A953" t="s">
        <v>16</v>
      </c>
      <c r="B953">
        <v>104</v>
      </c>
      <c r="D953" t="s">
        <v>357</v>
      </c>
      <c r="E953">
        <v>2</v>
      </c>
    </row>
    <row r="954" spans="1:5" x14ac:dyDescent="0.25">
      <c r="A954" t="s">
        <v>16</v>
      </c>
      <c r="B954">
        <v>104</v>
      </c>
      <c r="D954" t="s">
        <v>357</v>
      </c>
      <c r="E954">
        <v>2</v>
      </c>
    </row>
    <row r="955" spans="1:5" x14ac:dyDescent="0.25">
      <c r="A955" t="s">
        <v>16</v>
      </c>
      <c r="B955">
        <v>101</v>
      </c>
      <c r="D955" t="s">
        <v>357</v>
      </c>
      <c r="E955">
        <v>2</v>
      </c>
    </row>
    <row r="956" spans="1:5" x14ac:dyDescent="0.25">
      <c r="A956" t="s">
        <v>16</v>
      </c>
      <c r="B956">
        <v>96</v>
      </c>
      <c r="D956" t="s">
        <v>357</v>
      </c>
      <c r="E956">
        <v>2</v>
      </c>
    </row>
    <row r="957" spans="1:5" x14ac:dyDescent="0.25">
      <c r="A957" t="s">
        <v>16</v>
      </c>
      <c r="B957">
        <v>94</v>
      </c>
      <c r="D957" t="s">
        <v>357</v>
      </c>
      <c r="E957">
        <v>2</v>
      </c>
    </row>
    <row r="958" spans="1:5" x14ac:dyDescent="0.25">
      <c r="A958" t="s">
        <v>16</v>
      </c>
      <c r="B958">
        <v>92</v>
      </c>
      <c r="D958" t="s">
        <v>357</v>
      </c>
      <c r="E958">
        <v>2</v>
      </c>
    </row>
    <row r="959" spans="1:5" x14ac:dyDescent="0.25">
      <c r="A959" t="s">
        <v>16</v>
      </c>
      <c r="B959">
        <v>91</v>
      </c>
      <c r="D959" t="s">
        <v>357</v>
      </c>
      <c r="E959">
        <v>2</v>
      </c>
    </row>
    <row r="960" spans="1:5" x14ac:dyDescent="0.25">
      <c r="A960" t="s">
        <v>16</v>
      </c>
      <c r="B960">
        <v>91</v>
      </c>
      <c r="D960" t="s">
        <v>357</v>
      </c>
      <c r="E960">
        <v>2</v>
      </c>
    </row>
    <row r="961" spans="1:5" x14ac:dyDescent="0.25">
      <c r="A961" t="s">
        <v>16</v>
      </c>
      <c r="B961">
        <v>90</v>
      </c>
      <c r="D961" t="s">
        <v>357</v>
      </c>
      <c r="E961">
        <v>2</v>
      </c>
    </row>
    <row r="962" spans="1:5" x14ac:dyDescent="0.25">
      <c r="A962" t="s">
        <v>16</v>
      </c>
      <c r="B962">
        <v>90</v>
      </c>
      <c r="D962" t="s">
        <v>357</v>
      </c>
      <c r="E962">
        <v>2</v>
      </c>
    </row>
    <row r="963" spans="1:5" x14ac:dyDescent="0.25">
      <c r="A963" t="s">
        <v>16</v>
      </c>
      <c r="B963">
        <v>89</v>
      </c>
      <c r="D963" t="s">
        <v>357</v>
      </c>
      <c r="E963">
        <v>2</v>
      </c>
    </row>
    <row r="964" spans="1:5" x14ac:dyDescent="0.25">
      <c r="A964" t="s">
        <v>16</v>
      </c>
      <c r="B964">
        <v>89</v>
      </c>
      <c r="D964" t="s">
        <v>357</v>
      </c>
      <c r="E964">
        <v>2</v>
      </c>
    </row>
    <row r="965" spans="1:5" x14ac:dyDescent="0.25">
      <c r="A965" t="s">
        <v>16</v>
      </c>
      <c r="B965">
        <v>88</v>
      </c>
      <c r="D965" t="s">
        <v>357</v>
      </c>
      <c r="E965">
        <v>2</v>
      </c>
    </row>
    <row r="966" spans="1:5" x14ac:dyDescent="0.25">
      <c r="A966" t="s">
        <v>16</v>
      </c>
      <c r="B966">
        <v>85</v>
      </c>
      <c r="D966" t="s">
        <v>357</v>
      </c>
      <c r="E966">
        <v>2</v>
      </c>
    </row>
    <row r="967" spans="1:5" x14ac:dyDescent="0.25">
      <c r="A967" t="s">
        <v>16</v>
      </c>
      <c r="B967">
        <v>83</v>
      </c>
      <c r="D967" t="s">
        <v>357</v>
      </c>
      <c r="E967">
        <v>2</v>
      </c>
    </row>
    <row r="968" spans="1:5" x14ac:dyDescent="0.25">
      <c r="A968" t="s">
        <v>16</v>
      </c>
      <c r="B968">
        <v>80</v>
      </c>
      <c r="D968" t="s">
        <v>357</v>
      </c>
      <c r="E968">
        <v>2</v>
      </c>
    </row>
    <row r="969" spans="1:5" x14ac:dyDescent="0.25">
      <c r="A969" t="s">
        <v>16</v>
      </c>
      <c r="B969">
        <v>80</v>
      </c>
      <c r="D969" t="s">
        <v>357</v>
      </c>
      <c r="E969">
        <v>2</v>
      </c>
    </row>
    <row r="970" spans="1:5" x14ac:dyDescent="0.25">
      <c r="A970" t="s">
        <v>16</v>
      </c>
      <c r="B970">
        <v>79</v>
      </c>
      <c r="D970" t="s">
        <v>357</v>
      </c>
      <c r="E970">
        <v>2</v>
      </c>
    </row>
    <row r="971" spans="1:5" x14ac:dyDescent="0.25">
      <c r="A971" t="s">
        <v>16</v>
      </c>
      <c r="B971">
        <v>78</v>
      </c>
      <c r="D971" t="s">
        <v>357</v>
      </c>
      <c r="E971">
        <v>2</v>
      </c>
    </row>
    <row r="972" spans="1:5" x14ac:dyDescent="0.25">
      <c r="A972" t="s">
        <v>16</v>
      </c>
      <c r="B972">
        <v>76</v>
      </c>
      <c r="D972" t="s">
        <v>357</v>
      </c>
      <c r="E972">
        <v>2</v>
      </c>
    </row>
    <row r="973" spans="1:5" x14ac:dyDescent="0.25">
      <c r="A973" t="s">
        <v>16</v>
      </c>
      <c r="B973">
        <v>76</v>
      </c>
      <c r="D973" t="s">
        <v>357</v>
      </c>
      <c r="E973">
        <v>2</v>
      </c>
    </row>
    <row r="974" spans="1:5" x14ac:dyDescent="0.25">
      <c r="A974" t="s">
        <v>16</v>
      </c>
      <c r="B974">
        <v>76</v>
      </c>
      <c r="D974" t="s">
        <v>357</v>
      </c>
      <c r="E974">
        <v>2</v>
      </c>
    </row>
    <row r="975" spans="1:5" x14ac:dyDescent="0.25">
      <c r="A975" t="s">
        <v>16</v>
      </c>
      <c r="B975">
        <v>76</v>
      </c>
      <c r="D975" t="s">
        <v>357</v>
      </c>
      <c r="E975">
        <v>2</v>
      </c>
    </row>
    <row r="976" spans="1:5" x14ac:dyDescent="0.25">
      <c r="A976" t="s">
        <v>16</v>
      </c>
      <c r="B976">
        <v>76</v>
      </c>
      <c r="D976" t="s">
        <v>357</v>
      </c>
      <c r="E976">
        <v>2</v>
      </c>
    </row>
    <row r="977" spans="1:5" x14ac:dyDescent="0.25">
      <c r="A977" t="s">
        <v>16</v>
      </c>
      <c r="B977">
        <v>75</v>
      </c>
      <c r="D977" t="s">
        <v>357</v>
      </c>
      <c r="E977">
        <v>2</v>
      </c>
    </row>
    <row r="978" spans="1:5" x14ac:dyDescent="0.25">
      <c r="A978" t="s">
        <v>16</v>
      </c>
      <c r="B978">
        <v>75</v>
      </c>
      <c r="D978" t="s">
        <v>357</v>
      </c>
      <c r="E978">
        <v>2</v>
      </c>
    </row>
    <row r="979" spans="1:5" x14ac:dyDescent="0.25">
      <c r="A979" t="s">
        <v>16</v>
      </c>
      <c r="B979">
        <v>74</v>
      </c>
      <c r="D979" t="s">
        <v>357</v>
      </c>
      <c r="E979">
        <v>2</v>
      </c>
    </row>
    <row r="980" spans="1:5" x14ac:dyDescent="0.25">
      <c r="A980" t="s">
        <v>16</v>
      </c>
      <c r="B980">
        <v>73</v>
      </c>
      <c r="D980" t="s">
        <v>357</v>
      </c>
      <c r="E980">
        <v>2</v>
      </c>
    </row>
    <row r="981" spans="1:5" x14ac:dyDescent="0.25">
      <c r="A981" t="s">
        <v>16</v>
      </c>
      <c r="B981">
        <v>71</v>
      </c>
      <c r="D981" t="s">
        <v>357</v>
      </c>
      <c r="E981">
        <v>2</v>
      </c>
    </row>
    <row r="982" spans="1:5" x14ac:dyDescent="0.25">
      <c r="A982" t="s">
        <v>16</v>
      </c>
      <c r="B982">
        <v>71</v>
      </c>
      <c r="D982" t="s">
        <v>357</v>
      </c>
      <c r="E982">
        <v>2</v>
      </c>
    </row>
    <row r="983" spans="1:5" x14ac:dyDescent="0.25">
      <c r="A983" t="s">
        <v>16</v>
      </c>
      <c r="B983">
        <v>70</v>
      </c>
      <c r="D983" t="s">
        <v>357</v>
      </c>
      <c r="E983">
        <v>2</v>
      </c>
    </row>
    <row r="984" spans="1:5" x14ac:dyDescent="0.25">
      <c r="A984" t="s">
        <v>16</v>
      </c>
      <c r="B984">
        <v>70</v>
      </c>
      <c r="D984" t="s">
        <v>357</v>
      </c>
      <c r="E984">
        <v>2</v>
      </c>
    </row>
    <row r="985" spans="1:5" x14ac:dyDescent="0.25">
      <c r="A985" t="s">
        <v>16</v>
      </c>
      <c r="B985">
        <v>69</v>
      </c>
      <c r="D985" t="s">
        <v>357</v>
      </c>
      <c r="E985">
        <v>2</v>
      </c>
    </row>
    <row r="986" spans="1:5" x14ac:dyDescent="0.25">
      <c r="A986" t="s">
        <v>16</v>
      </c>
      <c r="B986">
        <v>69</v>
      </c>
      <c r="D986" t="s">
        <v>357</v>
      </c>
      <c r="E986">
        <v>2</v>
      </c>
    </row>
    <row r="987" spans="1:5" x14ac:dyDescent="0.25">
      <c r="A987" t="s">
        <v>16</v>
      </c>
      <c r="B987">
        <v>69</v>
      </c>
      <c r="D987" t="s">
        <v>357</v>
      </c>
      <c r="E987">
        <v>2</v>
      </c>
    </row>
    <row r="988" spans="1:5" x14ac:dyDescent="0.25">
      <c r="A988" t="s">
        <v>16</v>
      </c>
      <c r="B988">
        <v>67</v>
      </c>
      <c r="D988" t="s">
        <v>357</v>
      </c>
      <c r="E988">
        <v>2</v>
      </c>
    </row>
    <row r="989" spans="1:5" x14ac:dyDescent="0.25">
      <c r="A989" t="s">
        <v>16</v>
      </c>
      <c r="B989">
        <v>67</v>
      </c>
      <c r="D989" t="s">
        <v>357</v>
      </c>
      <c r="E989">
        <v>2</v>
      </c>
    </row>
    <row r="990" spans="1:5" x14ac:dyDescent="0.25">
      <c r="A990" t="s">
        <v>16</v>
      </c>
      <c r="B990">
        <v>64</v>
      </c>
      <c r="D990" t="s">
        <v>357</v>
      </c>
      <c r="E990">
        <v>2</v>
      </c>
    </row>
    <row r="991" spans="1:5" x14ac:dyDescent="0.25">
      <c r="A991" t="s">
        <v>16</v>
      </c>
      <c r="B991">
        <v>62</v>
      </c>
      <c r="D991" t="s">
        <v>357</v>
      </c>
      <c r="E991">
        <v>2</v>
      </c>
    </row>
    <row r="992" spans="1:5" x14ac:dyDescent="0.25">
      <c r="A992" t="s">
        <v>16</v>
      </c>
      <c r="B992">
        <v>61</v>
      </c>
      <c r="D992" t="s">
        <v>357</v>
      </c>
      <c r="E992">
        <v>2</v>
      </c>
    </row>
    <row r="993" spans="1:5" x14ac:dyDescent="0.25">
      <c r="A993" t="s">
        <v>16</v>
      </c>
      <c r="B993">
        <v>61</v>
      </c>
      <c r="D993" t="s">
        <v>357</v>
      </c>
      <c r="E993">
        <v>2</v>
      </c>
    </row>
    <row r="994" spans="1:5" x14ac:dyDescent="0.25">
      <c r="A994" t="s">
        <v>16</v>
      </c>
      <c r="B994">
        <v>60</v>
      </c>
      <c r="D994" t="s">
        <v>357</v>
      </c>
      <c r="E994">
        <v>2</v>
      </c>
    </row>
    <row r="995" spans="1:5" x14ac:dyDescent="0.25">
      <c r="A995" t="s">
        <v>16</v>
      </c>
      <c r="B995">
        <v>59</v>
      </c>
      <c r="D995" t="s">
        <v>357</v>
      </c>
      <c r="E995">
        <v>2</v>
      </c>
    </row>
    <row r="996" spans="1:5" x14ac:dyDescent="0.25">
      <c r="A996" t="s">
        <v>16</v>
      </c>
      <c r="B996">
        <v>59</v>
      </c>
      <c r="D996" t="s">
        <v>357</v>
      </c>
      <c r="E996">
        <v>2</v>
      </c>
    </row>
    <row r="997" spans="1:5" x14ac:dyDescent="0.25">
      <c r="A997" t="s">
        <v>16</v>
      </c>
      <c r="B997">
        <v>59</v>
      </c>
      <c r="D997" t="s">
        <v>357</v>
      </c>
      <c r="E997">
        <v>2</v>
      </c>
    </row>
    <row r="998" spans="1:5" x14ac:dyDescent="0.25">
      <c r="A998" t="s">
        <v>16</v>
      </c>
      <c r="B998">
        <v>58</v>
      </c>
      <c r="D998" t="s">
        <v>357</v>
      </c>
      <c r="E998">
        <v>2</v>
      </c>
    </row>
    <row r="999" spans="1:5" x14ac:dyDescent="0.25">
      <c r="A999" t="s">
        <v>16</v>
      </c>
      <c r="B999">
        <v>57</v>
      </c>
      <c r="D999" t="s">
        <v>357</v>
      </c>
      <c r="E999">
        <v>2</v>
      </c>
    </row>
    <row r="1000" spans="1:5" x14ac:dyDescent="0.25">
      <c r="A1000" t="s">
        <v>16</v>
      </c>
      <c r="B1000">
        <v>57</v>
      </c>
      <c r="D1000" t="s">
        <v>357</v>
      </c>
      <c r="E1000">
        <v>2</v>
      </c>
    </row>
    <row r="1001" spans="1:5" x14ac:dyDescent="0.25">
      <c r="A1001" t="s">
        <v>16</v>
      </c>
      <c r="B1001">
        <v>57</v>
      </c>
      <c r="D1001" t="s">
        <v>357</v>
      </c>
      <c r="E1001">
        <v>2</v>
      </c>
    </row>
    <row r="1002" spans="1:5" x14ac:dyDescent="0.25">
      <c r="A1002" t="s">
        <v>16</v>
      </c>
      <c r="B1002">
        <v>57</v>
      </c>
      <c r="D1002" t="s">
        <v>357</v>
      </c>
      <c r="E1002">
        <v>2</v>
      </c>
    </row>
    <row r="1003" spans="1:5" x14ac:dyDescent="0.25">
      <c r="A1003" t="s">
        <v>16</v>
      </c>
      <c r="B1003">
        <v>56</v>
      </c>
      <c r="D1003" t="s">
        <v>357</v>
      </c>
      <c r="E1003">
        <v>2</v>
      </c>
    </row>
    <row r="1004" spans="1:5" x14ac:dyDescent="0.25">
      <c r="A1004" t="s">
        <v>16</v>
      </c>
      <c r="B1004">
        <v>55</v>
      </c>
      <c r="D1004" t="s">
        <v>357</v>
      </c>
      <c r="E1004">
        <v>2</v>
      </c>
    </row>
    <row r="1005" spans="1:5" x14ac:dyDescent="0.25">
      <c r="A1005" t="s">
        <v>16</v>
      </c>
      <c r="B1005">
        <v>54</v>
      </c>
      <c r="D1005" t="s">
        <v>357</v>
      </c>
      <c r="E1005">
        <v>2</v>
      </c>
    </row>
    <row r="1006" spans="1:5" x14ac:dyDescent="0.25">
      <c r="A1006" t="s">
        <v>16</v>
      </c>
      <c r="B1006">
        <v>53</v>
      </c>
      <c r="D1006" t="s">
        <v>357</v>
      </c>
      <c r="E1006">
        <v>2</v>
      </c>
    </row>
    <row r="1007" spans="1:5" x14ac:dyDescent="0.25">
      <c r="A1007" t="s">
        <v>16</v>
      </c>
      <c r="B1007">
        <v>52</v>
      </c>
      <c r="D1007" t="s">
        <v>357</v>
      </c>
      <c r="E1007">
        <v>2</v>
      </c>
    </row>
    <row r="1008" spans="1:5" x14ac:dyDescent="0.25">
      <c r="A1008" t="s">
        <v>16</v>
      </c>
      <c r="B1008">
        <v>52</v>
      </c>
      <c r="D1008" t="s">
        <v>357</v>
      </c>
      <c r="E1008">
        <v>2</v>
      </c>
    </row>
    <row r="1009" spans="1:5" x14ac:dyDescent="0.25">
      <c r="A1009" t="s">
        <v>16</v>
      </c>
      <c r="B1009">
        <v>52</v>
      </c>
      <c r="D1009" t="s">
        <v>357</v>
      </c>
      <c r="E1009">
        <v>2</v>
      </c>
    </row>
    <row r="1010" spans="1:5" x14ac:dyDescent="0.25">
      <c r="A1010" t="s">
        <v>16</v>
      </c>
      <c r="B1010">
        <v>51</v>
      </c>
      <c r="D1010" t="s">
        <v>357</v>
      </c>
      <c r="E1010">
        <v>2</v>
      </c>
    </row>
    <row r="1011" spans="1:5" x14ac:dyDescent="0.25">
      <c r="A1011" t="s">
        <v>16</v>
      </c>
      <c r="B1011">
        <v>50</v>
      </c>
      <c r="D1011" t="s">
        <v>357</v>
      </c>
      <c r="E1011">
        <v>2</v>
      </c>
    </row>
    <row r="1012" spans="1:5" x14ac:dyDescent="0.25">
      <c r="A1012" t="s">
        <v>16</v>
      </c>
      <c r="B1012">
        <v>49</v>
      </c>
      <c r="D1012" t="s">
        <v>357</v>
      </c>
      <c r="E1012">
        <v>2</v>
      </c>
    </row>
    <row r="1013" spans="1:5" x14ac:dyDescent="0.25">
      <c r="A1013" t="s">
        <v>16</v>
      </c>
      <c r="B1013">
        <v>49</v>
      </c>
      <c r="D1013" t="s">
        <v>357</v>
      </c>
      <c r="E1013">
        <v>2</v>
      </c>
    </row>
    <row r="1014" spans="1:5" x14ac:dyDescent="0.25">
      <c r="A1014" t="s">
        <v>16</v>
      </c>
      <c r="B1014">
        <v>49</v>
      </c>
      <c r="D1014" t="s">
        <v>357</v>
      </c>
      <c r="E1014">
        <v>2</v>
      </c>
    </row>
    <row r="1015" spans="1:5" x14ac:dyDescent="0.25">
      <c r="A1015" t="s">
        <v>16</v>
      </c>
      <c r="B1015">
        <v>48</v>
      </c>
      <c r="D1015" t="s">
        <v>357</v>
      </c>
      <c r="E1015">
        <v>2</v>
      </c>
    </row>
    <row r="1016" spans="1:5" x14ac:dyDescent="0.25">
      <c r="A1016" t="s">
        <v>16</v>
      </c>
      <c r="B1016">
        <v>48</v>
      </c>
      <c r="D1016" t="s">
        <v>357</v>
      </c>
      <c r="E1016">
        <v>2</v>
      </c>
    </row>
    <row r="1017" spans="1:5" x14ac:dyDescent="0.25">
      <c r="A1017" t="s">
        <v>16</v>
      </c>
      <c r="B1017">
        <v>47</v>
      </c>
      <c r="D1017" t="s">
        <v>357</v>
      </c>
      <c r="E1017">
        <v>2</v>
      </c>
    </row>
    <row r="1018" spans="1:5" x14ac:dyDescent="0.25">
      <c r="A1018" t="s">
        <v>16</v>
      </c>
      <c r="B1018">
        <v>46</v>
      </c>
      <c r="D1018" t="s">
        <v>357</v>
      </c>
      <c r="E1018">
        <v>2</v>
      </c>
    </row>
    <row r="1019" spans="1:5" x14ac:dyDescent="0.25">
      <c r="A1019" t="s">
        <v>16</v>
      </c>
      <c r="B1019">
        <v>46</v>
      </c>
      <c r="D1019" t="s">
        <v>357</v>
      </c>
      <c r="E1019">
        <v>2</v>
      </c>
    </row>
    <row r="1020" spans="1:5" x14ac:dyDescent="0.25">
      <c r="A1020" t="s">
        <v>16</v>
      </c>
      <c r="B1020">
        <v>45</v>
      </c>
      <c r="D1020" t="s">
        <v>357</v>
      </c>
      <c r="E1020">
        <v>2</v>
      </c>
    </row>
    <row r="1021" spans="1:5" x14ac:dyDescent="0.25">
      <c r="A1021" t="s">
        <v>16</v>
      </c>
      <c r="B1021">
        <v>44</v>
      </c>
      <c r="D1021" t="s">
        <v>357</v>
      </c>
      <c r="E1021">
        <v>2</v>
      </c>
    </row>
    <row r="1022" spans="1:5" x14ac:dyDescent="0.25">
      <c r="A1022" t="s">
        <v>16</v>
      </c>
      <c r="B1022">
        <v>44</v>
      </c>
      <c r="D1022" t="s">
        <v>357</v>
      </c>
      <c r="E1022">
        <v>2</v>
      </c>
    </row>
    <row r="1023" spans="1:5" x14ac:dyDescent="0.25">
      <c r="A1023" t="s">
        <v>16</v>
      </c>
      <c r="B1023">
        <v>44</v>
      </c>
      <c r="D1023" t="s">
        <v>357</v>
      </c>
      <c r="E1023">
        <v>2</v>
      </c>
    </row>
    <row r="1024" spans="1:5" x14ac:dyDescent="0.25">
      <c r="A1024" t="s">
        <v>16</v>
      </c>
      <c r="B1024">
        <v>42</v>
      </c>
      <c r="D1024" t="s">
        <v>357</v>
      </c>
      <c r="E1024">
        <v>2</v>
      </c>
    </row>
    <row r="1025" spans="1:5" x14ac:dyDescent="0.25">
      <c r="A1025" t="s">
        <v>16</v>
      </c>
      <c r="B1025">
        <v>42</v>
      </c>
      <c r="D1025" t="s">
        <v>357</v>
      </c>
      <c r="E1025">
        <v>2</v>
      </c>
    </row>
    <row r="1026" spans="1:5" x14ac:dyDescent="0.25">
      <c r="A1026" t="s">
        <v>16</v>
      </c>
      <c r="B1026">
        <v>42</v>
      </c>
      <c r="D1026" t="s">
        <v>357</v>
      </c>
      <c r="E1026">
        <v>2</v>
      </c>
    </row>
    <row r="1027" spans="1:5" x14ac:dyDescent="0.25">
      <c r="A1027" t="s">
        <v>16</v>
      </c>
      <c r="B1027">
        <v>40</v>
      </c>
      <c r="D1027" t="s">
        <v>357</v>
      </c>
      <c r="E1027">
        <v>2</v>
      </c>
    </row>
    <row r="1028" spans="1:5" x14ac:dyDescent="0.25">
      <c r="A1028" t="s">
        <v>16</v>
      </c>
      <c r="B1028">
        <v>39</v>
      </c>
      <c r="D1028" t="s">
        <v>357</v>
      </c>
      <c r="E1028">
        <v>2</v>
      </c>
    </row>
    <row r="1029" spans="1:5" x14ac:dyDescent="0.25">
      <c r="A1029" t="s">
        <v>16</v>
      </c>
      <c r="B1029">
        <v>39</v>
      </c>
      <c r="D1029" t="s">
        <v>357</v>
      </c>
      <c r="E1029">
        <v>2</v>
      </c>
    </row>
    <row r="1030" spans="1:5" x14ac:dyDescent="0.25">
      <c r="A1030" t="s">
        <v>16</v>
      </c>
      <c r="B1030">
        <v>39</v>
      </c>
      <c r="D1030" t="s">
        <v>357</v>
      </c>
      <c r="E1030">
        <v>2</v>
      </c>
    </row>
    <row r="1031" spans="1:5" x14ac:dyDescent="0.25">
      <c r="A1031" t="s">
        <v>16</v>
      </c>
      <c r="B1031">
        <v>39</v>
      </c>
      <c r="D1031" t="s">
        <v>357</v>
      </c>
      <c r="E1031">
        <v>2</v>
      </c>
    </row>
    <row r="1032" spans="1:5" x14ac:dyDescent="0.25">
      <c r="A1032" t="s">
        <v>16</v>
      </c>
      <c r="B1032">
        <v>38</v>
      </c>
      <c r="D1032" t="s">
        <v>357</v>
      </c>
      <c r="E1032">
        <v>2</v>
      </c>
    </row>
    <row r="1033" spans="1:5" x14ac:dyDescent="0.25">
      <c r="A1033" t="s">
        <v>16</v>
      </c>
      <c r="B1033">
        <v>38</v>
      </c>
      <c r="D1033" t="s">
        <v>357</v>
      </c>
      <c r="E1033">
        <v>2</v>
      </c>
    </row>
    <row r="1034" spans="1:5" x14ac:dyDescent="0.25">
      <c r="A1034" t="s">
        <v>16</v>
      </c>
      <c r="B1034">
        <v>38</v>
      </c>
      <c r="D1034" t="s">
        <v>357</v>
      </c>
      <c r="E1034">
        <v>2</v>
      </c>
    </row>
    <row r="1035" spans="1:5" x14ac:dyDescent="0.25">
      <c r="A1035" t="s">
        <v>16</v>
      </c>
      <c r="B1035">
        <v>38</v>
      </c>
      <c r="D1035" t="s">
        <v>357</v>
      </c>
      <c r="E1035">
        <v>2</v>
      </c>
    </row>
    <row r="1036" spans="1:5" x14ac:dyDescent="0.25">
      <c r="A1036" t="s">
        <v>16</v>
      </c>
      <c r="B1036">
        <v>37</v>
      </c>
      <c r="D1036" t="s">
        <v>357</v>
      </c>
      <c r="E1036">
        <v>2</v>
      </c>
    </row>
    <row r="1037" spans="1:5" x14ac:dyDescent="0.25">
      <c r="A1037" t="s">
        <v>16</v>
      </c>
      <c r="B1037">
        <v>36</v>
      </c>
      <c r="D1037" t="s">
        <v>357</v>
      </c>
      <c r="E1037">
        <v>2</v>
      </c>
    </row>
    <row r="1038" spans="1:5" x14ac:dyDescent="0.25">
      <c r="A1038" t="s">
        <v>16</v>
      </c>
      <c r="B1038">
        <v>36</v>
      </c>
      <c r="D1038" t="s">
        <v>357</v>
      </c>
      <c r="E1038">
        <v>2</v>
      </c>
    </row>
    <row r="1039" spans="1:5" x14ac:dyDescent="0.25">
      <c r="A1039" t="s">
        <v>16</v>
      </c>
      <c r="B1039">
        <v>36</v>
      </c>
      <c r="D1039" t="s">
        <v>357</v>
      </c>
      <c r="E1039">
        <v>2</v>
      </c>
    </row>
    <row r="1040" spans="1:5" x14ac:dyDescent="0.25">
      <c r="A1040" t="s">
        <v>16</v>
      </c>
      <c r="B1040">
        <v>20242</v>
      </c>
      <c r="D1040" t="s">
        <v>357</v>
      </c>
      <c r="E1040">
        <v>1</v>
      </c>
    </row>
    <row r="1041" spans="1:5" x14ac:dyDescent="0.25">
      <c r="A1041" t="s">
        <v>16</v>
      </c>
      <c r="B1041">
        <v>4562</v>
      </c>
      <c r="D1041" t="s">
        <v>357</v>
      </c>
      <c r="E1041">
        <v>1</v>
      </c>
    </row>
    <row r="1042" spans="1:5" x14ac:dyDescent="0.25">
      <c r="A1042" t="s">
        <v>16</v>
      </c>
      <c r="B1042">
        <v>3562</v>
      </c>
      <c r="D1042" t="s">
        <v>357</v>
      </c>
      <c r="E1042">
        <v>1</v>
      </c>
    </row>
    <row r="1043" spans="1:5" x14ac:dyDescent="0.25">
      <c r="A1043" t="s">
        <v>16</v>
      </c>
      <c r="B1043">
        <v>1762</v>
      </c>
      <c r="D1043" t="s">
        <v>357</v>
      </c>
      <c r="E1043">
        <v>1</v>
      </c>
    </row>
    <row r="1044" spans="1:5" x14ac:dyDescent="0.25">
      <c r="A1044" t="s">
        <v>16</v>
      </c>
      <c r="B1044">
        <v>1113</v>
      </c>
      <c r="D1044" t="s">
        <v>357</v>
      </c>
      <c r="E1044">
        <v>1</v>
      </c>
    </row>
    <row r="1045" spans="1:5" x14ac:dyDescent="0.25">
      <c r="A1045" t="s">
        <v>16</v>
      </c>
      <c r="B1045">
        <v>1107</v>
      </c>
      <c r="D1045" t="s">
        <v>357</v>
      </c>
      <c r="E1045">
        <v>1</v>
      </c>
    </row>
    <row r="1046" spans="1:5" x14ac:dyDescent="0.25">
      <c r="A1046" t="s">
        <v>16</v>
      </c>
      <c r="B1046">
        <v>1104</v>
      </c>
      <c r="D1046" t="s">
        <v>357</v>
      </c>
      <c r="E1046">
        <v>1</v>
      </c>
    </row>
    <row r="1047" spans="1:5" x14ac:dyDescent="0.25">
      <c r="A1047" t="s">
        <v>16</v>
      </c>
      <c r="B1047">
        <v>1095</v>
      </c>
      <c r="D1047" t="s">
        <v>357</v>
      </c>
      <c r="E1047">
        <v>1</v>
      </c>
    </row>
    <row r="1048" spans="1:5" x14ac:dyDescent="0.25">
      <c r="A1048" t="s">
        <v>16</v>
      </c>
      <c r="B1048">
        <v>1062</v>
      </c>
      <c r="D1048" t="s">
        <v>357</v>
      </c>
      <c r="E1048">
        <v>1</v>
      </c>
    </row>
    <row r="1049" spans="1:5" x14ac:dyDescent="0.25">
      <c r="A1049" t="s">
        <v>16</v>
      </c>
      <c r="B1049">
        <v>878</v>
      </c>
      <c r="D1049" t="s">
        <v>357</v>
      </c>
      <c r="E1049">
        <v>1</v>
      </c>
    </row>
    <row r="1050" spans="1:5" x14ac:dyDescent="0.25">
      <c r="A1050" t="s">
        <v>16</v>
      </c>
      <c r="B1050">
        <v>676</v>
      </c>
      <c r="D1050" t="s">
        <v>357</v>
      </c>
      <c r="E1050">
        <v>1</v>
      </c>
    </row>
    <row r="1051" spans="1:5" x14ac:dyDescent="0.25">
      <c r="A1051" t="s">
        <v>16</v>
      </c>
      <c r="B1051">
        <v>660</v>
      </c>
      <c r="D1051" t="s">
        <v>357</v>
      </c>
      <c r="E1051">
        <v>1</v>
      </c>
    </row>
    <row r="1052" spans="1:5" x14ac:dyDescent="0.25">
      <c r="A1052" t="s">
        <v>16</v>
      </c>
      <c r="B1052">
        <v>635</v>
      </c>
      <c r="D1052" t="s">
        <v>357</v>
      </c>
      <c r="E1052">
        <v>1</v>
      </c>
    </row>
    <row r="1053" spans="1:5" x14ac:dyDescent="0.25">
      <c r="A1053" t="s">
        <v>16</v>
      </c>
      <c r="B1053">
        <v>571</v>
      </c>
      <c r="D1053" t="s">
        <v>357</v>
      </c>
      <c r="E1053">
        <v>1</v>
      </c>
    </row>
    <row r="1054" spans="1:5" x14ac:dyDescent="0.25">
      <c r="A1054" t="s">
        <v>16</v>
      </c>
      <c r="B1054">
        <v>557</v>
      </c>
      <c r="D1054" t="s">
        <v>357</v>
      </c>
      <c r="E1054">
        <v>1</v>
      </c>
    </row>
    <row r="1055" spans="1:5" x14ac:dyDescent="0.25">
      <c r="A1055" t="s">
        <v>16</v>
      </c>
      <c r="B1055">
        <v>537</v>
      </c>
      <c r="D1055" t="s">
        <v>357</v>
      </c>
      <c r="E1055">
        <v>1</v>
      </c>
    </row>
    <row r="1056" spans="1:5" x14ac:dyDescent="0.25">
      <c r="A1056" t="s">
        <v>16</v>
      </c>
      <c r="B1056">
        <v>508</v>
      </c>
      <c r="D1056" t="s">
        <v>357</v>
      </c>
      <c r="E1056">
        <v>1</v>
      </c>
    </row>
    <row r="1057" spans="1:5" x14ac:dyDescent="0.25">
      <c r="A1057" t="s">
        <v>16</v>
      </c>
      <c r="B1057">
        <v>493</v>
      </c>
      <c r="D1057" t="s">
        <v>357</v>
      </c>
      <c r="E1057">
        <v>1</v>
      </c>
    </row>
    <row r="1058" spans="1:5" x14ac:dyDescent="0.25">
      <c r="A1058" t="s">
        <v>16</v>
      </c>
      <c r="B1058">
        <v>465</v>
      </c>
      <c r="D1058" t="s">
        <v>357</v>
      </c>
      <c r="E1058">
        <v>1</v>
      </c>
    </row>
    <row r="1059" spans="1:5" x14ac:dyDescent="0.25">
      <c r="A1059" t="s">
        <v>16</v>
      </c>
      <c r="B1059">
        <v>438</v>
      </c>
      <c r="D1059" t="s">
        <v>357</v>
      </c>
      <c r="E1059">
        <v>1</v>
      </c>
    </row>
    <row r="1060" spans="1:5" x14ac:dyDescent="0.25">
      <c r="A1060" t="s">
        <v>16</v>
      </c>
      <c r="B1060">
        <v>429</v>
      </c>
      <c r="D1060" t="s">
        <v>357</v>
      </c>
      <c r="E1060">
        <v>1</v>
      </c>
    </row>
    <row r="1061" spans="1:5" x14ac:dyDescent="0.25">
      <c r="A1061" t="s">
        <v>16</v>
      </c>
      <c r="B1061">
        <v>404</v>
      </c>
      <c r="D1061" t="s">
        <v>357</v>
      </c>
      <c r="E1061">
        <v>1</v>
      </c>
    </row>
    <row r="1062" spans="1:5" x14ac:dyDescent="0.25">
      <c r="A1062" t="s">
        <v>16</v>
      </c>
      <c r="B1062">
        <v>404</v>
      </c>
      <c r="D1062" t="s">
        <v>357</v>
      </c>
      <c r="E1062">
        <v>1</v>
      </c>
    </row>
    <row r="1063" spans="1:5" x14ac:dyDescent="0.25">
      <c r="A1063" t="s">
        <v>16</v>
      </c>
      <c r="B1063">
        <v>403</v>
      </c>
      <c r="D1063" t="s">
        <v>357</v>
      </c>
      <c r="E1063">
        <v>1</v>
      </c>
    </row>
    <row r="1064" spans="1:5" x14ac:dyDescent="0.25">
      <c r="A1064" t="s">
        <v>16</v>
      </c>
      <c r="B1064">
        <v>392</v>
      </c>
      <c r="D1064" t="s">
        <v>357</v>
      </c>
      <c r="E1064">
        <v>1</v>
      </c>
    </row>
    <row r="1065" spans="1:5" x14ac:dyDescent="0.25">
      <c r="A1065" t="s">
        <v>16</v>
      </c>
      <c r="B1065">
        <v>379</v>
      </c>
      <c r="D1065" t="s">
        <v>357</v>
      </c>
      <c r="E1065">
        <v>1</v>
      </c>
    </row>
    <row r="1066" spans="1:5" x14ac:dyDescent="0.25">
      <c r="A1066" t="s">
        <v>16</v>
      </c>
      <c r="B1066">
        <v>375</v>
      </c>
      <c r="D1066" t="s">
        <v>357</v>
      </c>
      <c r="E1066">
        <v>1</v>
      </c>
    </row>
    <row r="1067" spans="1:5" x14ac:dyDescent="0.25">
      <c r="A1067" t="s">
        <v>16</v>
      </c>
      <c r="B1067">
        <v>365</v>
      </c>
      <c r="D1067" t="s">
        <v>357</v>
      </c>
      <c r="E1067">
        <v>1</v>
      </c>
    </row>
    <row r="1068" spans="1:5" x14ac:dyDescent="0.25">
      <c r="A1068" t="s">
        <v>16</v>
      </c>
      <c r="B1068">
        <v>361</v>
      </c>
      <c r="D1068" t="s">
        <v>357</v>
      </c>
      <c r="E1068">
        <v>1</v>
      </c>
    </row>
    <row r="1069" spans="1:5" x14ac:dyDescent="0.25">
      <c r="A1069" t="s">
        <v>16</v>
      </c>
      <c r="B1069">
        <v>354</v>
      </c>
      <c r="D1069" t="s">
        <v>357</v>
      </c>
      <c r="E1069">
        <v>1</v>
      </c>
    </row>
    <row r="1070" spans="1:5" x14ac:dyDescent="0.25">
      <c r="A1070" t="s">
        <v>16</v>
      </c>
      <c r="B1070">
        <v>353</v>
      </c>
      <c r="D1070" t="s">
        <v>357</v>
      </c>
      <c r="E1070">
        <v>1</v>
      </c>
    </row>
    <row r="1071" spans="1:5" x14ac:dyDescent="0.25">
      <c r="A1071" t="s">
        <v>16</v>
      </c>
      <c r="B1071">
        <v>343</v>
      </c>
      <c r="D1071" t="s">
        <v>357</v>
      </c>
      <c r="E1071">
        <v>1</v>
      </c>
    </row>
    <row r="1072" spans="1:5" x14ac:dyDescent="0.25">
      <c r="A1072" t="s">
        <v>16</v>
      </c>
      <c r="B1072">
        <v>342</v>
      </c>
      <c r="D1072" t="s">
        <v>357</v>
      </c>
      <c r="E1072">
        <v>1</v>
      </c>
    </row>
    <row r="1073" spans="1:5" x14ac:dyDescent="0.25">
      <c r="A1073" t="s">
        <v>16</v>
      </c>
      <c r="B1073">
        <v>340</v>
      </c>
      <c r="D1073" t="s">
        <v>357</v>
      </c>
      <c r="E1073">
        <v>1</v>
      </c>
    </row>
    <row r="1074" spans="1:5" x14ac:dyDescent="0.25">
      <c r="A1074" t="s">
        <v>16</v>
      </c>
      <c r="B1074">
        <v>337</v>
      </c>
      <c r="D1074" t="s">
        <v>357</v>
      </c>
      <c r="E1074">
        <v>1</v>
      </c>
    </row>
    <row r="1075" spans="1:5" x14ac:dyDescent="0.25">
      <c r="A1075" t="s">
        <v>16</v>
      </c>
      <c r="B1075">
        <v>329</v>
      </c>
      <c r="D1075" t="s">
        <v>357</v>
      </c>
      <c r="E1075">
        <v>1</v>
      </c>
    </row>
    <row r="1076" spans="1:5" x14ac:dyDescent="0.25">
      <c r="A1076" t="s">
        <v>16</v>
      </c>
      <c r="B1076">
        <v>325</v>
      </c>
      <c r="D1076" t="s">
        <v>357</v>
      </c>
      <c r="E1076">
        <v>1</v>
      </c>
    </row>
    <row r="1077" spans="1:5" x14ac:dyDescent="0.25">
      <c r="A1077" t="s">
        <v>16</v>
      </c>
      <c r="B1077">
        <v>290</v>
      </c>
      <c r="D1077" t="s">
        <v>357</v>
      </c>
      <c r="E1077">
        <v>1</v>
      </c>
    </row>
    <row r="1078" spans="1:5" x14ac:dyDescent="0.25">
      <c r="A1078" t="s">
        <v>16</v>
      </c>
      <c r="B1078">
        <v>280</v>
      </c>
      <c r="D1078" t="s">
        <v>357</v>
      </c>
      <c r="E1078">
        <v>1</v>
      </c>
    </row>
    <row r="1079" spans="1:5" x14ac:dyDescent="0.25">
      <c r="A1079" t="s">
        <v>16</v>
      </c>
      <c r="B1079">
        <v>269</v>
      </c>
      <c r="D1079" t="s">
        <v>357</v>
      </c>
      <c r="E1079">
        <v>1</v>
      </c>
    </row>
    <row r="1080" spans="1:5" x14ac:dyDescent="0.25">
      <c r="A1080" t="s">
        <v>16</v>
      </c>
      <c r="B1080">
        <v>263</v>
      </c>
      <c r="D1080" t="s">
        <v>357</v>
      </c>
      <c r="E1080">
        <v>1</v>
      </c>
    </row>
    <row r="1081" spans="1:5" x14ac:dyDescent="0.25">
      <c r="A1081" t="s">
        <v>16</v>
      </c>
      <c r="B1081">
        <v>251</v>
      </c>
      <c r="D1081" t="s">
        <v>357</v>
      </c>
      <c r="E1081">
        <v>1</v>
      </c>
    </row>
    <row r="1082" spans="1:5" x14ac:dyDescent="0.25">
      <c r="A1082" t="s">
        <v>16</v>
      </c>
      <c r="B1082">
        <v>251</v>
      </c>
      <c r="D1082" t="s">
        <v>357</v>
      </c>
      <c r="E1082">
        <v>1</v>
      </c>
    </row>
    <row r="1083" spans="1:5" x14ac:dyDescent="0.25">
      <c r="A1083" t="s">
        <v>16</v>
      </c>
      <c r="B1083">
        <v>244</v>
      </c>
      <c r="D1083" t="s">
        <v>357</v>
      </c>
      <c r="E1083">
        <v>1</v>
      </c>
    </row>
    <row r="1084" spans="1:5" x14ac:dyDescent="0.25">
      <c r="A1084" t="s">
        <v>16</v>
      </c>
      <c r="B1084">
        <v>238</v>
      </c>
      <c r="D1084" t="s">
        <v>357</v>
      </c>
      <c r="E1084">
        <v>1</v>
      </c>
    </row>
    <row r="1085" spans="1:5" x14ac:dyDescent="0.25">
      <c r="A1085" t="s">
        <v>16</v>
      </c>
      <c r="B1085">
        <v>229</v>
      </c>
      <c r="D1085" t="s">
        <v>357</v>
      </c>
      <c r="E1085">
        <v>1</v>
      </c>
    </row>
    <row r="1086" spans="1:5" x14ac:dyDescent="0.25">
      <c r="A1086" t="s">
        <v>16</v>
      </c>
      <c r="B1086">
        <v>205</v>
      </c>
      <c r="D1086" t="s">
        <v>357</v>
      </c>
      <c r="E1086">
        <v>1</v>
      </c>
    </row>
    <row r="1087" spans="1:5" x14ac:dyDescent="0.25">
      <c r="A1087" t="s">
        <v>16</v>
      </c>
      <c r="B1087">
        <v>204</v>
      </c>
      <c r="D1087" t="s">
        <v>357</v>
      </c>
      <c r="E1087">
        <v>1</v>
      </c>
    </row>
    <row r="1088" spans="1:5" x14ac:dyDescent="0.25">
      <c r="A1088" t="s">
        <v>16</v>
      </c>
      <c r="B1088">
        <v>193</v>
      </c>
      <c r="D1088" t="s">
        <v>357</v>
      </c>
      <c r="E1088">
        <v>1</v>
      </c>
    </row>
    <row r="1089" spans="1:5" x14ac:dyDescent="0.25">
      <c r="A1089" t="s">
        <v>16</v>
      </c>
      <c r="B1089">
        <v>167</v>
      </c>
      <c r="D1089" t="s">
        <v>357</v>
      </c>
      <c r="E1089">
        <v>1</v>
      </c>
    </row>
    <row r="1090" spans="1:5" x14ac:dyDescent="0.25">
      <c r="A1090" t="s">
        <v>16</v>
      </c>
      <c r="B1090">
        <v>163</v>
      </c>
      <c r="D1090" t="s">
        <v>357</v>
      </c>
      <c r="E1090">
        <v>1</v>
      </c>
    </row>
    <row r="1091" spans="1:5" x14ac:dyDescent="0.25">
      <c r="A1091" t="s">
        <v>16</v>
      </c>
      <c r="B1091">
        <v>159</v>
      </c>
      <c r="D1091" t="s">
        <v>357</v>
      </c>
      <c r="E1091">
        <v>1</v>
      </c>
    </row>
    <row r="1092" spans="1:5" x14ac:dyDescent="0.25">
      <c r="A1092" t="s">
        <v>16</v>
      </c>
      <c r="B1092">
        <v>158</v>
      </c>
      <c r="D1092" t="s">
        <v>357</v>
      </c>
      <c r="E1092">
        <v>1</v>
      </c>
    </row>
    <row r="1093" spans="1:5" x14ac:dyDescent="0.25">
      <c r="A1093" t="s">
        <v>16</v>
      </c>
      <c r="B1093">
        <v>151</v>
      </c>
      <c r="D1093" t="s">
        <v>357</v>
      </c>
      <c r="E1093">
        <v>1</v>
      </c>
    </row>
    <row r="1094" spans="1:5" x14ac:dyDescent="0.25">
      <c r="A1094" t="s">
        <v>16</v>
      </c>
      <c r="B1094">
        <v>150</v>
      </c>
      <c r="D1094" t="s">
        <v>357</v>
      </c>
      <c r="E1094">
        <v>1</v>
      </c>
    </row>
    <row r="1095" spans="1:5" x14ac:dyDescent="0.25">
      <c r="A1095" t="s">
        <v>16</v>
      </c>
      <c r="B1095">
        <v>149</v>
      </c>
      <c r="D1095" t="s">
        <v>357</v>
      </c>
      <c r="E1095">
        <v>1</v>
      </c>
    </row>
    <row r="1096" spans="1:5" x14ac:dyDescent="0.25">
      <c r="A1096" t="s">
        <v>16</v>
      </c>
      <c r="B1096">
        <v>147</v>
      </c>
      <c r="D1096" t="s">
        <v>357</v>
      </c>
      <c r="E1096">
        <v>1</v>
      </c>
    </row>
    <row r="1097" spans="1:5" x14ac:dyDescent="0.25">
      <c r="A1097" t="s">
        <v>16</v>
      </c>
      <c r="B1097">
        <v>145</v>
      </c>
      <c r="D1097" t="s">
        <v>357</v>
      </c>
      <c r="E1097">
        <v>1</v>
      </c>
    </row>
    <row r="1098" spans="1:5" x14ac:dyDescent="0.25">
      <c r="A1098" t="s">
        <v>16</v>
      </c>
      <c r="B1098">
        <v>145</v>
      </c>
      <c r="D1098" t="s">
        <v>357</v>
      </c>
      <c r="E1098">
        <v>1</v>
      </c>
    </row>
    <row r="1099" spans="1:5" x14ac:dyDescent="0.25">
      <c r="A1099" t="s">
        <v>16</v>
      </c>
      <c r="B1099">
        <v>145</v>
      </c>
      <c r="D1099" t="s">
        <v>357</v>
      </c>
      <c r="E1099">
        <v>1</v>
      </c>
    </row>
    <row r="1100" spans="1:5" x14ac:dyDescent="0.25">
      <c r="A1100" t="s">
        <v>16</v>
      </c>
      <c r="B1100">
        <v>144</v>
      </c>
      <c r="D1100" t="s">
        <v>357</v>
      </c>
      <c r="E1100">
        <v>1</v>
      </c>
    </row>
    <row r="1101" spans="1:5" x14ac:dyDescent="0.25">
      <c r="A1101" t="s">
        <v>16</v>
      </c>
      <c r="B1101">
        <v>141</v>
      </c>
      <c r="D1101" t="s">
        <v>357</v>
      </c>
      <c r="E1101">
        <v>1</v>
      </c>
    </row>
    <row r="1102" spans="1:5" x14ac:dyDescent="0.25">
      <c r="A1102" t="s">
        <v>16</v>
      </c>
      <c r="B1102">
        <v>140</v>
      </c>
      <c r="D1102" t="s">
        <v>357</v>
      </c>
      <c r="E1102">
        <v>1</v>
      </c>
    </row>
    <row r="1103" spans="1:5" x14ac:dyDescent="0.25">
      <c r="A1103" t="s">
        <v>16</v>
      </c>
      <c r="B1103">
        <v>133</v>
      </c>
      <c r="D1103" t="s">
        <v>357</v>
      </c>
      <c r="E1103">
        <v>1</v>
      </c>
    </row>
    <row r="1104" spans="1:5" x14ac:dyDescent="0.25">
      <c r="A1104" t="s">
        <v>16</v>
      </c>
      <c r="B1104">
        <v>133</v>
      </c>
      <c r="D1104" t="s">
        <v>357</v>
      </c>
      <c r="E1104">
        <v>1</v>
      </c>
    </row>
    <row r="1105" spans="1:5" x14ac:dyDescent="0.25">
      <c r="A1105" t="s">
        <v>16</v>
      </c>
      <c r="B1105">
        <v>132</v>
      </c>
      <c r="D1105" t="s">
        <v>357</v>
      </c>
      <c r="E1105">
        <v>1</v>
      </c>
    </row>
    <row r="1106" spans="1:5" x14ac:dyDescent="0.25">
      <c r="A1106" t="s">
        <v>16</v>
      </c>
      <c r="B1106">
        <v>131</v>
      </c>
      <c r="D1106" t="s">
        <v>357</v>
      </c>
      <c r="E1106">
        <v>1</v>
      </c>
    </row>
    <row r="1107" spans="1:5" x14ac:dyDescent="0.25">
      <c r="A1107" t="s">
        <v>16</v>
      </c>
      <c r="B1107">
        <v>128</v>
      </c>
      <c r="D1107" t="s">
        <v>357</v>
      </c>
      <c r="E1107">
        <v>1</v>
      </c>
    </row>
    <row r="1108" spans="1:5" x14ac:dyDescent="0.25">
      <c r="A1108" t="s">
        <v>16</v>
      </c>
      <c r="B1108">
        <v>128</v>
      </c>
      <c r="D1108" t="s">
        <v>357</v>
      </c>
      <c r="E1108">
        <v>1</v>
      </c>
    </row>
    <row r="1109" spans="1:5" x14ac:dyDescent="0.25">
      <c r="A1109" t="s">
        <v>16</v>
      </c>
      <c r="B1109">
        <v>128</v>
      </c>
      <c r="D1109" t="s">
        <v>357</v>
      </c>
      <c r="E1109">
        <v>1</v>
      </c>
    </row>
    <row r="1110" spans="1:5" x14ac:dyDescent="0.25">
      <c r="A1110" t="s">
        <v>16</v>
      </c>
      <c r="B1110">
        <v>126</v>
      </c>
      <c r="D1110" t="s">
        <v>357</v>
      </c>
      <c r="E1110">
        <v>1</v>
      </c>
    </row>
    <row r="1111" spans="1:5" x14ac:dyDescent="0.25">
      <c r="A1111" t="s">
        <v>16</v>
      </c>
      <c r="B1111">
        <v>123</v>
      </c>
      <c r="D1111" t="s">
        <v>357</v>
      </c>
      <c r="E1111">
        <v>1</v>
      </c>
    </row>
    <row r="1112" spans="1:5" x14ac:dyDescent="0.25">
      <c r="A1112" t="s">
        <v>16</v>
      </c>
      <c r="B1112">
        <v>120</v>
      </c>
      <c r="D1112" t="s">
        <v>357</v>
      </c>
      <c r="E1112">
        <v>1</v>
      </c>
    </row>
    <row r="1113" spans="1:5" x14ac:dyDescent="0.25">
      <c r="A1113" t="s">
        <v>16</v>
      </c>
      <c r="B1113">
        <v>117</v>
      </c>
      <c r="D1113" t="s">
        <v>357</v>
      </c>
      <c r="E1113">
        <v>1</v>
      </c>
    </row>
    <row r="1114" spans="1:5" x14ac:dyDescent="0.25">
      <c r="A1114" t="s">
        <v>16</v>
      </c>
      <c r="B1114">
        <v>117</v>
      </c>
      <c r="D1114" t="s">
        <v>357</v>
      </c>
      <c r="E1114">
        <v>1</v>
      </c>
    </row>
    <row r="1115" spans="1:5" x14ac:dyDescent="0.25">
      <c r="A1115" t="s">
        <v>16</v>
      </c>
      <c r="B1115">
        <v>115</v>
      </c>
      <c r="D1115" t="s">
        <v>357</v>
      </c>
      <c r="E1115">
        <v>1</v>
      </c>
    </row>
    <row r="1116" spans="1:5" x14ac:dyDescent="0.25">
      <c r="A1116" t="s">
        <v>16</v>
      </c>
      <c r="B1116">
        <v>114</v>
      </c>
      <c r="D1116" t="s">
        <v>357</v>
      </c>
      <c r="E1116">
        <v>1</v>
      </c>
    </row>
    <row r="1117" spans="1:5" x14ac:dyDescent="0.25">
      <c r="A1117" t="s">
        <v>16</v>
      </c>
      <c r="B1117">
        <v>113</v>
      </c>
      <c r="D1117" t="s">
        <v>357</v>
      </c>
      <c r="E1117">
        <v>1</v>
      </c>
    </row>
    <row r="1118" spans="1:5" x14ac:dyDescent="0.25">
      <c r="A1118" t="s">
        <v>16</v>
      </c>
      <c r="B1118">
        <v>113</v>
      </c>
      <c r="D1118" t="s">
        <v>357</v>
      </c>
      <c r="E1118">
        <v>1</v>
      </c>
    </row>
    <row r="1119" spans="1:5" x14ac:dyDescent="0.25">
      <c r="A1119" t="s">
        <v>16</v>
      </c>
      <c r="B1119">
        <v>113</v>
      </c>
      <c r="D1119" t="s">
        <v>357</v>
      </c>
      <c r="E1119">
        <v>1</v>
      </c>
    </row>
    <row r="1120" spans="1:5" x14ac:dyDescent="0.25">
      <c r="A1120" t="s">
        <v>16</v>
      </c>
      <c r="B1120">
        <v>113</v>
      </c>
      <c r="D1120" t="s">
        <v>357</v>
      </c>
      <c r="E1120">
        <v>1</v>
      </c>
    </row>
    <row r="1121" spans="1:5" x14ac:dyDescent="0.25">
      <c r="A1121" t="s">
        <v>16</v>
      </c>
      <c r="B1121">
        <v>112</v>
      </c>
      <c r="D1121" t="s">
        <v>357</v>
      </c>
      <c r="E1121">
        <v>1</v>
      </c>
    </row>
    <row r="1122" spans="1:5" x14ac:dyDescent="0.25">
      <c r="A1122" t="s">
        <v>16</v>
      </c>
      <c r="B1122">
        <v>111</v>
      </c>
      <c r="D1122" t="s">
        <v>357</v>
      </c>
      <c r="E1122">
        <v>1</v>
      </c>
    </row>
    <row r="1123" spans="1:5" x14ac:dyDescent="0.25">
      <c r="A1123" t="s">
        <v>16</v>
      </c>
      <c r="B1123">
        <v>110</v>
      </c>
      <c r="D1123" t="s">
        <v>357</v>
      </c>
      <c r="E1123">
        <v>1</v>
      </c>
    </row>
    <row r="1124" spans="1:5" x14ac:dyDescent="0.25">
      <c r="A1124" t="s">
        <v>16</v>
      </c>
      <c r="B1124">
        <v>110</v>
      </c>
      <c r="D1124" t="s">
        <v>357</v>
      </c>
      <c r="E1124">
        <v>1</v>
      </c>
    </row>
    <row r="1125" spans="1:5" x14ac:dyDescent="0.25">
      <c r="A1125" t="s">
        <v>16</v>
      </c>
      <c r="B1125">
        <v>109</v>
      </c>
      <c r="D1125" t="s">
        <v>357</v>
      </c>
      <c r="E1125">
        <v>1</v>
      </c>
    </row>
    <row r="1126" spans="1:5" x14ac:dyDescent="0.25">
      <c r="A1126" t="s">
        <v>16</v>
      </c>
      <c r="B1126">
        <v>108</v>
      </c>
      <c r="D1126" t="s">
        <v>357</v>
      </c>
      <c r="E1126">
        <v>1</v>
      </c>
    </row>
    <row r="1127" spans="1:5" x14ac:dyDescent="0.25">
      <c r="A1127" t="s">
        <v>16</v>
      </c>
      <c r="B1127">
        <v>107</v>
      </c>
      <c r="D1127" t="s">
        <v>357</v>
      </c>
      <c r="E1127">
        <v>1</v>
      </c>
    </row>
    <row r="1128" spans="1:5" x14ac:dyDescent="0.25">
      <c r="A1128" t="s">
        <v>16</v>
      </c>
      <c r="B1128">
        <v>107</v>
      </c>
      <c r="D1128" t="s">
        <v>357</v>
      </c>
      <c r="E1128">
        <v>1</v>
      </c>
    </row>
    <row r="1129" spans="1:5" x14ac:dyDescent="0.25">
      <c r="A1129" t="s">
        <v>16</v>
      </c>
      <c r="B1129">
        <v>104</v>
      </c>
      <c r="D1129" t="s">
        <v>357</v>
      </c>
      <c r="E1129">
        <v>1</v>
      </c>
    </row>
    <row r="1130" spans="1:5" x14ac:dyDescent="0.25">
      <c r="A1130" t="s">
        <v>16</v>
      </c>
      <c r="B1130">
        <v>104</v>
      </c>
      <c r="D1130" t="s">
        <v>357</v>
      </c>
      <c r="E1130">
        <v>1</v>
      </c>
    </row>
    <row r="1131" spans="1:5" x14ac:dyDescent="0.25">
      <c r="A1131" t="s">
        <v>16</v>
      </c>
      <c r="B1131">
        <v>104</v>
      </c>
      <c r="D1131" t="s">
        <v>357</v>
      </c>
      <c r="E1131">
        <v>1</v>
      </c>
    </row>
    <row r="1132" spans="1:5" x14ac:dyDescent="0.25">
      <c r="A1132" t="s">
        <v>16</v>
      </c>
      <c r="B1132">
        <v>103</v>
      </c>
      <c r="D1132" t="s">
        <v>357</v>
      </c>
      <c r="E1132">
        <v>1</v>
      </c>
    </row>
    <row r="1133" spans="1:5" x14ac:dyDescent="0.25">
      <c r="A1133" t="s">
        <v>16</v>
      </c>
      <c r="B1133">
        <v>102</v>
      </c>
      <c r="D1133" t="s">
        <v>357</v>
      </c>
      <c r="E1133">
        <v>1</v>
      </c>
    </row>
    <row r="1134" spans="1:5" x14ac:dyDescent="0.25">
      <c r="A1134" t="s">
        <v>16</v>
      </c>
      <c r="B1134">
        <v>101</v>
      </c>
      <c r="D1134" t="s">
        <v>357</v>
      </c>
      <c r="E1134">
        <v>1</v>
      </c>
    </row>
    <row r="1135" spans="1:5" x14ac:dyDescent="0.25">
      <c r="A1135" t="s">
        <v>16</v>
      </c>
      <c r="B1135">
        <v>101</v>
      </c>
      <c r="D1135" t="s">
        <v>357</v>
      </c>
      <c r="E1135">
        <v>1</v>
      </c>
    </row>
    <row r="1136" spans="1:5" x14ac:dyDescent="0.25">
      <c r="A1136" t="s">
        <v>16</v>
      </c>
      <c r="B1136">
        <v>100</v>
      </c>
      <c r="D1136" t="s">
        <v>357</v>
      </c>
      <c r="E1136">
        <v>1</v>
      </c>
    </row>
    <row r="1137" spans="1:5" x14ac:dyDescent="0.25">
      <c r="A1137" t="s">
        <v>16</v>
      </c>
      <c r="B1137">
        <v>91</v>
      </c>
      <c r="D1137" t="s">
        <v>357</v>
      </c>
      <c r="E1137">
        <v>1</v>
      </c>
    </row>
    <row r="1138" spans="1:5" x14ac:dyDescent="0.25">
      <c r="A1138" t="s">
        <v>16</v>
      </c>
      <c r="B1138">
        <v>88</v>
      </c>
      <c r="D1138" t="s">
        <v>357</v>
      </c>
      <c r="E1138">
        <v>1</v>
      </c>
    </row>
    <row r="1139" spans="1:5" x14ac:dyDescent="0.25">
      <c r="A1139" t="s">
        <v>16</v>
      </c>
      <c r="B1139">
        <v>86</v>
      </c>
      <c r="D1139" t="s">
        <v>357</v>
      </c>
      <c r="E1139">
        <v>1</v>
      </c>
    </row>
    <row r="1140" spans="1:5" x14ac:dyDescent="0.25">
      <c r="A1140" t="s">
        <v>16</v>
      </c>
      <c r="B1140">
        <v>86</v>
      </c>
      <c r="D1140" t="s">
        <v>357</v>
      </c>
      <c r="E1140">
        <v>1</v>
      </c>
    </row>
    <row r="1141" spans="1:5" x14ac:dyDescent="0.25">
      <c r="A1141" t="s">
        <v>16</v>
      </c>
      <c r="B1141">
        <v>86</v>
      </c>
      <c r="D1141" t="s">
        <v>357</v>
      </c>
      <c r="E1141">
        <v>1</v>
      </c>
    </row>
    <row r="1142" spans="1:5" x14ac:dyDescent="0.25">
      <c r="A1142" t="s">
        <v>16</v>
      </c>
      <c r="B1142">
        <v>82</v>
      </c>
      <c r="D1142" t="s">
        <v>357</v>
      </c>
      <c r="E1142">
        <v>1</v>
      </c>
    </row>
    <row r="1143" spans="1:5" x14ac:dyDescent="0.25">
      <c r="A1143" t="s">
        <v>16</v>
      </c>
      <c r="B1143">
        <v>81</v>
      </c>
      <c r="D1143" t="s">
        <v>357</v>
      </c>
      <c r="E1143">
        <v>1</v>
      </c>
    </row>
    <row r="1144" spans="1:5" x14ac:dyDescent="0.25">
      <c r="A1144" t="s">
        <v>16</v>
      </c>
      <c r="B1144">
        <v>79</v>
      </c>
      <c r="D1144" t="s">
        <v>357</v>
      </c>
      <c r="E1144">
        <v>1</v>
      </c>
    </row>
    <row r="1145" spans="1:5" x14ac:dyDescent="0.25">
      <c r="A1145" t="s">
        <v>16</v>
      </c>
      <c r="B1145">
        <v>78</v>
      </c>
      <c r="D1145" t="s">
        <v>357</v>
      </c>
      <c r="E1145">
        <v>1</v>
      </c>
    </row>
    <row r="1146" spans="1:5" x14ac:dyDescent="0.25">
      <c r="A1146" t="s">
        <v>16</v>
      </c>
      <c r="B1146">
        <v>77</v>
      </c>
      <c r="D1146" t="s">
        <v>357</v>
      </c>
      <c r="E1146">
        <v>1</v>
      </c>
    </row>
    <row r="1147" spans="1:5" x14ac:dyDescent="0.25">
      <c r="A1147" t="s">
        <v>16</v>
      </c>
      <c r="B1147">
        <v>77</v>
      </c>
      <c r="D1147" t="s">
        <v>357</v>
      </c>
      <c r="E1147">
        <v>1</v>
      </c>
    </row>
    <row r="1148" spans="1:5" x14ac:dyDescent="0.25">
      <c r="A1148" t="s">
        <v>16</v>
      </c>
      <c r="B1148">
        <v>77</v>
      </c>
      <c r="D1148" t="s">
        <v>357</v>
      </c>
      <c r="E1148">
        <v>1</v>
      </c>
    </row>
    <row r="1149" spans="1:5" x14ac:dyDescent="0.25">
      <c r="A1149" t="s">
        <v>16</v>
      </c>
      <c r="B1149">
        <v>77</v>
      </c>
      <c r="D1149" t="s">
        <v>357</v>
      </c>
      <c r="E1149">
        <v>1</v>
      </c>
    </row>
    <row r="1150" spans="1:5" x14ac:dyDescent="0.25">
      <c r="A1150" t="s">
        <v>16</v>
      </c>
      <c r="B1150">
        <v>76</v>
      </c>
      <c r="D1150" t="s">
        <v>357</v>
      </c>
      <c r="E1150">
        <v>1</v>
      </c>
    </row>
    <row r="1151" spans="1:5" x14ac:dyDescent="0.25">
      <c r="A1151" t="s">
        <v>16</v>
      </c>
      <c r="B1151">
        <v>76</v>
      </c>
      <c r="D1151" t="s">
        <v>357</v>
      </c>
      <c r="E1151">
        <v>1</v>
      </c>
    </row>
    <row r="1152" spans="1:5" x14ac:dyDescent="0.25">
      <c r="A1152" t="s">
        <v>16</v>
      </c>
      <c r="B1152">
        <v>75</v>
      </c>
      <c r="D1152" t="s">
        <v>357</v>
      </c>
      <c r="E1152">
        <v>1</v>
      </c>
    </row>
    <row r="1153" spans="1:5" x14ac:dyDescent="0.25">
      <c r="A1153" t="s">
        <v>16</v>
      </c>
      <c r="B1153">
        <v>73</v>
      </c>
      <c r="D1153" t="s">
        <v>357</v>
      </c>
      <c r="E1153">
        <v>1</v>
      </c>
    </row>
    <row r="1154" spans="1:5" x14ac:dyDescent="0.25">
      <c r="A1154" t="s">
        <v>16</v>
      </c>
      <c r="B1154">
        <v>73</v>
      </c>
      <c r="D1154" t="s">
        <v>357</v>
      </c>
      <c r="E1154">
        <v>1</v>
      </c>
    </row>
    <row r="1155" spans="1:5" x14ac:dyDescent="0.25">
      <c r="A1155" t="s">
        <v>16</v>
      </c>
      <c r="B1155">
        <v>73</v>
      </c>
      <c r="D1155" t="s">
        <v>357</v>
      </c>
      <c r="E1155">
        <v>1</v>
      </c>
    </row>
    <row r="1156" spans="1:5" x14ac:dyDescent="0.25">
      <c r="A1156" t="s">
        <v>16</v>
      </c>
      <c r="B1156">
        <v>73</v>
      </c>
      <c r="D1156" t="s">
        <v>357</v>
      </c>
      <c r="E1156">
        <v>1</v>
      </c>
    </row>
    <row r="1157" spans="1:5" x14ac:dyDescent="0.25">
      <c r="A1157" t="s">
        <v>16</v>
      </c>
      <c r="B1157">
        <v>73</v>
      </c>
      <c r="D1157" t="s">
        <v>357</v>
      </c>
      <c r="E1157">
        <v>1</v>
      </c>
    </row>
    <row r="1158" spans="1:5" x14ac:dyDescent="0.25">
      <c r="A1158" t="s">
        <v>16</v>
      </c>
      <c r="B1158">
        <v>72</v>
      </c>
      <c r="D1158" t="s">
        <v>357</v>
      </c>
      <c r="E1158">
        <v>1</v>
      </c>
    </row>
    <row r="1159" spans="1:5" x14ac:dyDescent="0.25">
      <c r="A1159" t="s">
        <v>16</v>
      </c>
      <c r="B1159">
        <v>72</v>
      </c>
      <c r="D1159" t="s">
        <v>357</v>
      </c>
      <c r="E1159">
        <v>1</v>
      </c>
    </row>
    <row r="1160" spans="1:5" x14ac:dyDescent="0.25">
      <c r="A1160" t="s">
        <v>16</v>
      </c>
      <c r="B1160">
        <v>71</v>
      </c>
      <c r="D1160" t="s">
        <v>357</v>
      </c>
      <c r="E1160">
        <v>1</v>
      </c>
    </row>
    <row r="1161" spans="1:5" x14ac:dyDescent="0.25">
      <c r="A1161" t="s">
        <v>16</v>
      </c>
      <c r="B1161">
        <v>71</v>
      </c>
      <c r="D1161" t="s">
        <v>357</v>
      </c>
      <c r="E1161">
        <v>1</v>
      </c>
    </row>
    <row r="1162" spans="1:5" x14ac:dyDescent="0.25">
      <c r="A1162" t="s">
        <v>16</v>
      </c>
      <c r="B1162">
        <v>70</v>
      </c>
      <c r="D1162" t="s">
        <v>357</v>
      </c>
      <c r="E1162">
        <v>1</v>
      </c>
    </row>
    <row r="1163" spans="1:5" x14ac:dyDescent="0.25">
      <c r="A1163" t="s">
        <v>16</v>
      </c>
      <c r="B1163">
        <v>70</v>
      </c>
      <c r="D1163" t="s">
        <v>357</v>
      </c>
      <c r="E1163">
        <v>1</v>
      </c>
    </row>
    <row r="1164" spans="1:5" x14ac:dyDescent="0.25">
      <c r="A1164" t="s">
        <v>16</v>
      </c>
      <c r="B1164">
        <v>68</v>
      </c>
      <c r="D1164" t="s">
        <v>357</v>
      </c>
      <c r="E1164">
        <v>1</v>
      </c>
    </row>
    <row r="1165" spans="1:5" x14ac:dyDescent="0.25">
      <c r="A1165" t="s">
        <v>16</v>
      </c>
      <c r="B1165">
        <v>67</v>
      </c>
      <c r="D1165" t="s">
        <v>357</v>
      </c>
      <c r="E1165">
        <v>1</v>
      </c>
    </row>
    <row r="1166" spans="1:5" x14ac:dyDescent="0.25">
      <c r="A1166" t="s">
        <v>16</v>
      </c>
      <c r="B1166">
        <v>66</v>
      </c>
      <c r="D1166" t="s">
        <v>357</v>
      </c>
      <c r="E1166">
        <v>1</v>
      </c>
    </row>
    <row r="1167" spans="1:5" x14ac:dyDescent="0.25">
      <c r="A1167" t="s">
        <v>16</v>
      </c>
      <c r="B1167">
        <v>66</v>
      </c>
      <c r="D1167" t="s">
        <v>357</v>
      </c>
      <c r="E1167">
        <v>1</v>
      </c>
    </row>
    <row r="1168" spans="1:5" x14ac:dyDescent="0.25">
      <c r="A1168" t="s">
        <v>16</v>
      </c>
      <c r="B1168">
        <v>66</v>
      </c>
      <c r="D1168" t="s">
        <v>357</v>
      </c>
      <c r="E1168">
        <v>1</v>
      </c>
    </row>
    <row r="1169" spans="1:5" x14ac:dyDescent="0.25">
      <c r="A1169" t="s">
        <v>16</v>
      </c>
      <c r="B1169">
        <v>66</v>
      </c>
      <c r="D1169" t="s">
        <v>357</v>
      </c>
      <c r="E1169">
        <v>1</v>
      </c>
    </row>
    <row r="1170" spans="1:5" x14ac:dyDescent="0.25">
      <c r="A1170" t="s">
        <v>16</v>
      </c>
      <c r="B1170">
        <v>65</v>
      </c>
      <c r="D1170" t="s">
        <v>357</v>
      </c>
      <c r="E1170">
        <v>1</v>
      </c>
    </row>
    <row r="1171" spans="1:5" x14ac:dyDescent="0.25">
      <c r="A1171" t="s">
        <v>16</v>
      </c>
      <c r="B1171">
        <v>64</v>
      </c>
      <c r="D1171" t="s">
        <v>357</v>
      </c>
      <c r="E1171">
        <v>1</v>
      </c>
    </row>
    <row r="1172" spans="1:5" x14ac:dyDescent="0.25">
      <c r="A1172" t="s">
        <v>16</v>
      </c>
      <c r="B1172">
        <v>64</v>
      </c>
      <c r="D1172" t="s">
        <v>357</v>
      </c>
      <c r="E1172">
        <v>1</v>
      </c>
    </row>
    <row r="1173" spans="1:5" x14ac:dyDescent="0.25">
      <c r="A1173" t="s">
        <v>16</v>
      </c>
      <c r="B1173">
        <v>63</v>
      </c>
      <c r="D1173" t="s">
        <v>357</v>
      </c>
      <c r="E1173">
        <v>1</v>
      </c>
    </row>
    <row r="1174" spans="1:5" x14ac:dyDescent="0.25">
      <c r="A1174" t="s">
        <v>16</v>
      </c>
      <c r="B1174">
        <v>62</v>
      </c>
      <c r="D1174" t="s">
        <v>357</v>
      </c>
      <c r="E1174">
        <v>1</v>
      </c>
    </row>
    <row r="1175" spans="1:5" x14ac:dyDescent="0.25">
      <c r="A1175" t="s">
        <v>16</v>
      </c>
      <c r="B1175">
        <v>62</v>
      </c>
      <c r="D1175" t="s">
        <v>357</v>
      </c>
      <c r="E1175">
        <v>1</v>
      </c>
    </row>
    <row r="1176" spans="1:5" x14ac:dyDescent="0.25">
      <c r="A1176" t="s">
        <v>16</v>
      </c>
      <c r="B1176">
        <v>61</v>
      </c>
      <c r="D1176" t="s">
        <v>357</v>
      </c>
      <c r="E1176">
        <v>1</v>
      </c>
    </row>
    <row r="1177" spans="1:5" x14ac:dyDescent="0.25">
      <c r="A1177" t="s">
        <v>16</v>
      </c>
      <c r="B1177">
        <v>61</v>
      </c>
      <c r="D1177" t="s">
        <v>357</v>
      </c>
      <c r="E1177">
        <v>1</v>
      </c>
    </row>
    <row r="1178" spans="1:5" x14ac:dyDescent="0.25">
      <c r="A1178" t="s">
        <v>16</v>
      </c>
      <c r="B1178">
        <v>61</v>
      </c>
      <c r="D1178" t="s">
        <v>357</v>
      </c>
      <c r="E1178">
        <v>1</v>
      </c>
    </row>
    <row r="1179" spans="1:5" x14ac:dyDescent="0.25">
      <c r="A1179" t="s">
        <v>16</v>
      </c>
      <c r="B1179">
        <v>60</v>
      </c>
      <c r="D1179" t="s">
        <v>357</v>
      </c>
      <c r="E1179">
        <v>1</v>
      </c>
    </row>
    <row r="1180" spans="1:5" x14ac:dyDescent="0.25">
      <c r="A1180" t="s">
        <v>16</v>
      </c>
      <c r="B1180">
        <v>60</v>
      </c>
      <c r="D1180" t="s">
        <v>357</v>
      </c>
      <c r="E1180">
        <v>1</v>
      </c>
    </row>
    <row r="1181" spans="1:5" x14ac:dyDescent="0.25">
      <c r="A1181" t="s">
        <v>16</v>
      </c>
      <c r="B1181">
        <v>60</v>
      </c>
      <c r="D1181" t="s">
        <v>357</v>
      </c>
      <c r="E1181">
        <v>1</v>
      </c>
    </row>
    <row r="1182" spans="1:5" x14ac:dyDescent="0.25">
      <c r="A1182" t="s">
        <v>16</v>
      </c>
      <c r="B1182">
        <v>59</v>
      </c>
      <c r="D1182" t="s">
        <v>357</v>
      </c>
      <c r="E1182">
        <v>1</v>
      </c>
    </row>
    <row r="1183" spans="1:5" x14ac:dyDescent="0.25">
      <c r="A1183" t="s">
        <v>16</v>
      </c>
      <c r="B1183">
        <v>58</v>
      </c>
      <c r="D1183" t="s">
        <v>357</v>
      </c>
      <c r="E1183">
        <v>1</v>
      </c>
    </row>
    <row r="1184" spans="1:5" x14ac:dyDescent="0.25">
      <c r="A1184" t="s">
        <v>16</v>
      </c>
      <c r="B1184">
        <v>56</v>
      </c>
      <c r="D1184" t="s">
        <v>357</v>
      </c>
      <c r="E1184">
        <v>1</v>
      </c>
    </row>
    <row r="1185" spans="1:5" x14ac:dyDescent="0.25">
      <c r="A1185" t="s">
        <v>16</v>
      </c>
      <c r="B1185">
        <v>56</v>
      </c>
      <c r="D1185" t="s">
        <v>357</v>
      </c>
      <c r="E1185">
        <v>1</v>
      </c>
    </row>
    <row r="1186" spans="1:5" x14ac:dyDescent="0.25">
      <c r="A1186" t="s">
        <v>16</v>
      </c>
      <c r="B1186">
        <v>55</v>
      </c>
      <c r="D1186" t="s">
        <v>357</v>
      </c>
      <c r="E1186">
        <v>1</v>
      </c>
    </row>
    <row r="1187" spans="1:5" x14ac:dyDescent="0.25">
      <c r="A1187" t="s">
        <v>16</v>
      </c>
      <c r="B1187">
        <v>55</v>
      </c>
      <c r="D1187" t="s">
        <v>357</v>
      </c>
      <c r="E1187">
        <v>1</v>
      </c>
    </row>
    <row r="1188" spans="1:5" x14ac:dyDescent="0.25">
      <c r="A1188" t="s">
        <v>16</v>
      </c>
      <c r="B1188">
        <v>55</v>
      </c>
      <c r="D1188" t="s">
        <v>357</v>
      </c>
      <c r="E1188">
        <v>1</v>
      </c>
    </row>
    <row r="1189" spans="1:5" x14ac:dyDescent="0.25">
      <c r="A1189" t="s">
        <v>16</v>
      </c>
      <c r="B1189">
        <v>54</v>
      </c>
      <c r="D1189" t="s">
        <v>357</v>
      </c>
      <c r="E1189">
        <v>1</v>
      </c>
    </row>
    <row r="1190" spans="1:5" x14ac:dyDescent="0.25">
      <c r="A1190" t="s">
        <v>16</v>
      </c>
      <c r="B1190">
        <v>53</v>
      </c>
      <c r="D1190" t="s">
        <v>357</v>
      </c>
      <c r="E1190">
        <v>1</v>
      </c>
    </row>
    <row r="1191" spans="1:5" x14ac:dyDescent="0.25">
      <c r="A1191" t="s">
        <v>16</v>
      </c>
      <c r="B1191">
        <v>52</v>
      </c>
      <c r="D1191" t="s">
        <v>357</v>
      </c>
      <c r="E1191">
        <v>1</v>
      </c>
    </row>
    <row r="1192" spans="1:5" x14ac:dyDescent="0.25">
      <c r="A1192" t="s">
        <v>16</v>
      </c>
      <c r="B1192">
        <v>52</v>
      </c>
      <c r="D1192" t="s">
        <v>357</v>
      </c>
      <c r="E1192">
        <v>1</v>
      </c>
    </row>
    <row r="1193" spans="1:5" x14ac:dyDescent="0.25">
      <c r="A1193" t="s">
        <v>16</v>
      </c>
      <c r="B1193">
        <v>52</v>
      </c>
      <c r="D1193" t="s">
        <v>357</v>
      </c>
      <c r="E1193">
        <v>1</v>
      </c>
    </row>
    <row r="1194" spans="1:5" x14ac:dyDescent="0.25">
      <c r="A1194" t="s">
        <v>16</v>
      </c>
      <c r="B1194">
        <v>51</v>
      </c>
      <c r="D1194" t="s">
        <v>357</v>
      </c>
      <c r="E1194">
        <v>1</v>
      </c>
    </row>
    <row r="1195" spans="1:5" x14ac:dyDescent="0.25">
      <c r="A1195" t="s">
        <v>16</v>
      </c>
      <c r="B1195">
        <v>51</v>
      </c>
      <c r="D1195" t="s">
        <v>357</v>
      </c>
      <c r="E1195">
        <v>1</v>
      </c>
    </row>
    <row r="1196" spans="1:5" x14ac:dyDescent="0.25">
      <c r="A1196" t="s">
        <v>16</v>
      </c>
      <c r="B1196">
        <v>50</v>
      </c>
      <c r="D1196" t="s">
        <v>357</v>
      </c>
      <c r="E1196">
        <v>1</v>
      </c>
    </row>
    <row r="1197" spans="1:5" x14ac:dyDescent="0.25">
      <c r="A1197" t="s">
        <v>16</v>
      </c>
      <c r="B1197">
        <v>50</v>
      </c>
      <c r="D1197" t="s">
        <v>357</v>
      </c>
      <c r="E1197">
        <v>1</v>
      </c>
    </row>
    <row r="1198" spans="1:5" x14ac:dyDescent="0.25">
      <c r="A1198" t="s">
        <v>16</v>
      </c>
      <c r="B1198">
        <v>50</v>
      </c>
      <c r="D1198" t="s">
        <v>357</v>
      </c>
      <c r="E1198">
        <v>1</v>
      </c>
    </row>
    <row r="1199" spans="1:5" x14ac:dyDescent="0.25">
      <c r="A1199" t="s">
        <v>16</v>
      </c>
      <c r="B1199">
        <v>50</v>
      </c>
      <c r="D1199" t="s">
        <v>357</v>
      </c>
      <c r="E1199">
        <v>1</v>
      </c>
    </row>
    <row r="1200" spans="1:5" x14ac:dyDescent="0.25">
      <c r="A1200" t="s">
        <v>16</v>
      </c>
      <c r="B1200">
        <v>50</v>
      </c>
      <c r="D1200" t="s">
        <v>357</v>
      </c>
      <c r="E1200">
        <v>1</v>
      </c>
    </row>
    <row r="1201" spans="1:5" x14ac:dyDescent="0.25">
      <c r="A1201" t="s">
        <v>16</v>
      </c>
      <c r="B1201">
        <v>49</v>
      </c>
      <c r="D1201" t="s">
        <v>357</v>
      </c>
      <c r="E1201">
        <v>1</v>
      </c>
    </row>
    <row r="1202" spans="1:5" x14ac:dyDescent="0.25">
      <c r="A1202" t="s">
        <v>16</v>
      </c>
      <c r="B1202">
        <v>49</v>
      </c>
      <c r="D1202" t="s">
        <v>357</v>
      </c>
      <c r="E1202">
        <v>1</v>
      </c>
    </row>
    <row r="1203" spans="1:5" x14ac:dyDescent="0.25">
      <c r="A1203" t="s">
        <v>16</v>
      </c>
      <c r="B1203">
        <v>49</v>
      </c>
      <c r="D1203" t="s">
        <v>357</v>
      </c>
      <c r="E1203">
        <v>1</v>
      </c>
    </row>
    <row r="1204" spans="1:5" x14ac:dyDescent="0.25">
      <c r="A1204" t="s">
        <v>16</v>
      </c>
      <c r="B1204">
        <v>48</v>
      </c>
      <c r="D1204" t="s">
        <v>357</v>
      </c>
      <c r="E1204">
        <v>1</v>
      </c>
    </row>
    <row r="1205" spans="1:5" x14ac:dyDescent="0.25">
      <c r="A1205" t="s">
        <v>16</v>
      </c>
      <c r="B1205">
        <v>47</v>
      </c>
      <c r="D1205" t="s">
        <v>357</v>
      </c>
      <c r="E1205">
        <v>1</v>
      </c>
    </row>
    <row r="1206" spans="1:5" x14ac:dyDescent="0.25">
      <c r="A1206" t="s">
        <v>16</v>
      </c>
      <c r="B1206">
        <v>47</v>
      </c>
      <c r="D1206" t="s">
        <v>357</v>
      </c>
      <c r="E1206">
        <v>1</v>
      </c>
    </row>
    <row r="1207" spans="1:5" x14ac:dyDescent="0.25">
      <c r="A1207" t="s">
        <v>16</v>
      </c>
      <c r="B1207">
        <v>47</v>
      </c>
      <c r="D1207" t="s">
        <v>357</v>
      </c>
      <c r="E1207">
        <v>1</v>
      </c>
    </row>
    <row r="1208" spans="1:5" x14ac:dyDescent="0.25">
      <c r="A1208" t="s">
        <v>16</v>
      </c>
      <c r="B1208">
        <v>47</v>
      </c>
      <c r="D1208" t="s">
        <v>357</v>
      </c>
      <c r="E1208">
        <v>1</v>
      </c>
    </row>
    <row r="1209" spans="1:5" x14ac:dyDescent="0.25">
      <c r="A1209" t="s">
        <v>16</v>
      </c>
      <c r="B1209">
        <v>47</v>
      </c>
      <c r="D1209" t="s">
        <v>357</v>
      </c>
      <c r="E1209">
        <v>1</v>
      </c>
    </row>
    <row r="1210" spans="1:5" x14ac:dyDescent="0.25">
      <c r="A1210" t="s">
        <v>16</v>
      </c>
      <c r="B1210">
        <v>47</v>
      </c>
      <c r="D1210" t="s">
        <v>357</v>
      </c>
      <c r="E1210">
        <v>1</v>
      </c>
    </row>
    <row r="1211" spans="1:5" x14ac:dyDescent="0.25">
      <c r="A1211" t="s">
        <v>16</v>
      </c>
      <c r="B1211">
        <v>46</v>
      </c>
      <c r="D1211" t="s">
        <v>357</v>
      </c>
      <c r="E1211">
        <v>1</v>
      </c>
    </row>
    <row r="1212" spans="1:5" x14ac:dyDescent="0.25">
      <c r="A1212" t="s">
        <v>16</v>
      </c>
      <c r="B1212">
        <v>46</v>
      </c>
      <c r="D1212" t="s">
        <v>357</v>
      </c>
      <c r="E1212">
        <v>1</v>
      </c>
    </row>
    <row r="1213" spans="1:5" x14ac:dyDescent="0.25">
      <c r="A1213" t="s">
        <v>16</v>
      </c>
      <c r="B1213">
        <v>46</v>
      </c>
      <c r="D1213" t="s">
        <v>357</v>
      </c>
      <c r="E1213">
        <v>1</v>
      </c>
    </row>
    <row r="1214" spans="1:5" x14ac:dyDescent="0.25">
      <c r="A1214" t="s">
        <v>16</v>
      </c>
      <c r="B1214">
        <v>46</v>
      </c>
      <c r="D1214" t="s">
        <v>357</v>
      </c>
      <c r="E1214">
        <v>1</v>
      </c>
    </row>
    <row r="1215" spans="1:5" x14ac:dyDescent="0.25">
      <c r="A1215" t="s">
        <v>16</v>
      </c>
      <c r="B1215">
        <v>45</v>
      </c>
      <c r="D1215" t="s">
        <v>357</v>
      </c>
      <c r="E1215">
        <v>1</v>
      </c>
    </row>
    <row r="1216" spans="1:5" x14ac:dyDescent="0.25">
      <c r="A1216" t="s">
        <v>16</v>
      </c>
      <c r="B1216">
        <v>45</v>
      </c>
      <c r="D1216" t="s">
        <v>357</v>
      </c>
      <c r="E1216">
        <v>1</v>
      </c>
    </row>
    <row r="1217" spans="1:5" x14ac:dyDescent="0.25">
      <c r="A1217" t="s">
        <v>16</v>
      </c>
      <c r="B1217">
        <v>44</v>
      </c>
      <c r="D1217" t="s">
        <v>357</v>
      </c>
      <c r="E1217">
        <v>1</v>
      </c>
    </row>
    <row r="1218" spans="1:5" x14ac:dyDescent="0.25">
      <c r="A1218" t="s">
        <v>16</v>
      </c>
      <c r="B1218">
        <v>44</v>
      </c>
      <c r="D1218" t="s">
        <v>357</v>
      </c>
      <c r="E1218">
        <v>1</v>
      </c>
    </row>
    <row r="1219" spans="1:5" x14ac:dyDescent="0.25">
      <c r="A1219" t="s">
        <v>16</v>
      </c>
      <c r="B1219">
        <v>43</v>
      </c>
      <c r="D1219" t="s">
        <v>357</v>
      </c>
      <c r="E1219">
        <v>1</v>
      </c>
    </row>
    <row r="1220" spans="1:5" x14ac:dyDescent="0.25">
      <c r="A1220" t="s">
        <v>16</v>
      </c>
      <c r="B1220">
        <v>43</v>
      </c>
      <c r="D1220" t="s">
        <v>357</v>
      </c>
      <c r="E1220">
        <v>1</v>
      </c>
    </row>
    <row r="1221" spans="1:5" x14ac:dyDescent="0.25">
      <c r="A1221" t="s">
        <v>16</v>
      </c>
      <c r="B1221">
        <v>43</v>
      </c>
      <c r="D1221" t="s">
        <v>357</v>
      </c>
      <c r="E1221">
        <v>1</v>
      </c>
    </row>
    <row r="1222" spans="1:5" x14ac:dyDescent="0.25">
      <c r="A1222" t="s">
        <v>16</v>
      </c>
      <c r="B1222">
        <v>43</v>
      </c>
      <c r="D1222" t="s">
        <v>357</v>
      </c>
      <c r="E1222">
        <v>1</v>
      </c>
    </row>
    <row r="1223" spans="1:5" x14ac:dyDescent="0.25">
      <c r="A1223" t="s">
        <v>16</v>
      </c>
      <c r="B1223">
        <v>41</v>
      </c>
      <c r="D1223" t="s">
        <v>357</v>
      </c>
      <c r="E1223">
        <v>1</v>
      </c>
    </row>
    <row r="1224" spans="1:5" x14ac:dyDescent="0.25">
      <c r="A1224" t="s">
        <v>16</v>
      </c>
      <c r="B1224">
        <v>41</v>
      </c>
      <c r="D1224" t="s">
        <v>357</v>
      </c>
      <c r="E1224">
        <v>1</v>
      </c>
    </row>
    <row r="1225" spans="1:5" x14ac:dyDescent="0.25">
      <c r="A1225" t="s">
        <v>16</v>
      </c>
      <c r="B1225">
        <v>40</v>
      </c>
      <c r="D1225" t="s">
        <v>357</v>
      </c>
      <c r="E1225">
        <v>1</v>
      </c>
    </row>
    <row r="1226" spans="1:5" x14ac:dyDescent="0.25">
      <c r="A1226" t="s">
        <v>16</v>
      </c>
      <c r="B1226">
        <v>40</v>
      </c>
      <c r="D1226" t="s">
        <v>357</v>
      </c>
      <c r="E1226">
        <v>1</v>
      </c>
    </row>
    <row r="1227" spans="1:5" x14ac:dyDescent="0.25">
      <c r="A1227" t="s">
        <v>16</v>
      </c>
      <c r="B1227">
        <v>40</v>
      </c>
      <c r="D1227" t="s">
        <v>357</v>
      </c>
      <c r="E1227">
        <v>1</v>
      </c>
    </row>
    <row r="1228" spans="1:5" x14ac:dyDescent="0.25">
      <c r="A1228" t="s">
        <v>16</v>
      </c>
      <c r="B1228">
        <v>39</v>
      </c>
      <c r="D1228" t="s">
        <v>357</v>
      </c>
      <c r="E1228">
        <v>1</v>
      </c>
    </row>
    <row r="1229" spans="1:5" x14ac:dyDescent="0.25">
      <c r="A1229" t="s">
        <v>16</v>
      </c>
      <c r="B1229">
        <v>39</v>
      </c>
      <c r="D1229" t="s">
        <v>357</v>
      </c>
      <c r="E1229">
        <v>1</v>
      </c>
    </row>
    <row r="1230" spans="1:5" x14ac:dyDescent="0.25">
      <c r="A1230" t="s">
        <v>16</v>
      </c>
      <c r="B1230">
        <v>39</v>
      </c>
      <c r="D1230" t="s">
        <v>357</v>
      </c>
      <c r="E1230">
        <v>1</v>
      </c>
    </row>
    <row r="1231" spans="1:5" x14ac:dyDescent="0.25">
      <c r="A1231" t="s">
        <v>16</v>
      </c>
      <c r="B1231">
        <v>38</v>
      </c>
      <c r="D1231" t="s">
        <v>357</v>
      </c>
      <c r="E1231">
        <v>1</v>
      </c>
    </row>
    <row r="1232" spans="1:5" x14ac:dyDescent="0.25">
      <c r="A1232" t="s">
        <v>16</v>
      </c>
      <c r="B1232">
        <v>38</v>
      </c>
      <c r="D1232" t="s">
        <v>357</v>
      </c>
      <c r="E1232">
        <v>1</v>
      </c>
    </row>
    <row r="1233" spans="1:5" x14ac:dyDescent="0.25">
      <c r="A1233" t="s">
        <v>16</v>
      </c>
      <c r="B1233">
        <v>38</v>
      </c>
      <c r="D1233" t="s">
        <v>357</v>
      </c>
      <c r="E1233">
        <v>1</v>
      </c>
    </row>
    <row r="1234" spans="1:5" x14ac:dyDescent="0.25">
      <c r="A1234" t="s">
        <v>16</v>
      </c>
      <c r="B1234">
        <v>38</v>
      </c>
      <c r="D1234" t="s">
        <v>357</v>
      </c>
      <c r="E1234">
        <v>1</v>
      </c>
    </row>
    <row r="1235" spans="1:5" x14ac:dyDescent="0.25">
      <c r="A1235" t="s">
        <v>16</v>
      </c>
      <c r="B1235">
        <v>37</v>
      </c>
      <c r="D1235" t="s">
        <v>357</v>
      </c>
      <c r="E1235">
        <v>1</v>
      </c>
    </row>
    <row r="1236" spans="1:5" x14ac:dyDescent="0.25">
      <c r="A1236" t="s">
        <v>16</v>
      </c>
      <c r="B1236">
        <v>36</v>
      </c>
      <c r="D1236" t="s">
        <v>357</v>
      </c>
      <c r="E1236">
        <v>1</v>
      </c>
    </row>
    <row r="1237" spans="1:5" x14ac:dyDescent="0.25">
      <c r="A1237" t="s">
        <v>16</v>
      </c>
      <c r="B1237">
        <v>36</v>
      </c>
      <c r="D1237" t="s">
        <v>357</v>
      </c>
      <c r="E1237">
        <v>1</v>
      </c>
    </row>
    <row r="1238" spans="1:5" x14ac:dyDescent="0.25">
      <c r="A1238" t="s">
        <v>16</v>
      </c>
      <c r="B1238">
        <v>35</v>
      </c>
      <c r="D1238" t="s">
        <v>357</v>
      </c>
      <c r="E1238">
        <v>1</v>
      </c>
    </row>
    <row r="1239" spans="1:5" x14ac:dyDescent="0.25">
      <c r="A1239" t="s">
        <v>16</v>
      </c>
      <c r="B1239">
        <v>35</v>
      </c>
      <c r="D1239" t="s">
        <v>357</v>
      </c>
      <c r="E1239">
        <v>1</v>
      </c>
    </row>
    <row r="1240" spans="1:5" x14ac:dyDescent="0.25">
      <c r="A1240" t="s">
        <v>16</v>
      </c>
      <c r="B1240">
        <v>35</v>
      </c>
      <c r="D1240" t="s">
        <v>357</v>
      </c>
      <c r="E1240">
        <v>1</v>
      </c>
    </row>
    <row r="1241" spans="1:5" x14ac:dyDescent="0.25">
      <c r="A1241" t="s">
        <v>16</v>
      </c>
      <c r="B1241">
        <v>35</v>
      </c>
      <c r="D1241" t="s">
        <v>357</v>
      </c>
      <c r="E1241">
        <v>1</v>
      </c>
    </row>
    <row r="1242" spans="1:5" x14ac:dyDescent="0.25">
      <c r="A1242" t="s">
        <v>16</v>
      </c>
      <c r="B1242">
        <v>35</v>
      </c>
      <c r="D1242" t="s">
        <v>357</v>
      </c>
      <c r="E1242">
        <v>1</v>
      </c>
    </row>
    <row r="1243" spans="1:5" x14ac:dyDescent="0.25">
      <c r="A1243" t="s">
        <v>16</v>
      </c>
      <c r="B1243">
        <v>34</v>
      </c>
      <c r="D1243" t="s">
        <v>357</v>
      </c>
      <c r="E1243">
        <v>1</v>
      </c>
    </row>
    <row r="1244" spans="1:5" x14ac:dyDescent="0.25">
      <c r="A1244" t="s">
        <v>16</v>
      </c>
      <c r="B1244">
        <v>34</v>
      </c>
      <c r="D1244" t="s">
        <v>357</v>
      </c>
      <c r="E1244">
        <v>1</v>
      </c>
    </row>
    <row r="1245" spans="1:5" x14ac:dyDescent="0.25">
      <c r="A1245" t="s">
        <v>16</v>
      </c>
      <c r="B1245">
        <v>26457</v>
      </c>
      <c r="D1245" t="s">
        <v>357</v>
      </c>
      <c r="E1245">
        <v>0</v>
      </c>
    </row>
    <row r="1246" spans="1:5" x14ac:dyDescent="0.25">
      <c r="A1246" t="s">
        <v>16</v>
      </c>
      <c r="B1246">
        <v>8200</v>
      </c>
      <c r="D1246" t="s">
        <v>357</v>
      </c>
      <c r="E1246">
        <v>0</v>
      </c>
    </row>
    <row r="1247" spans="1:5" x14ac:dyDescent="0.25">
      <c r="A1247" t="s">
        <v>16</v>
      </c>
      <c r="B1247">
        <v>4883</v>
      </c>
      <c r="D1247" t="s">
        <v>357</v>
      </c>
      <c r="E1247">
        <v>0</v>
      </c>
    </row>
    <row r="1248" spans="1:5" x14ac:dyDescent="0.25">
      <c r="A1248" t="s">
        <v>16</v>
      </c>
      <c r="B1248">
        <v>3468</v>
      </c>
      <c r="D1248" t="s">
        <v>357</v>
      </c>
      <c r="E1248">
        <v>0</v>
      </c>
    </row>
    <row r="1249" spans="1:5" x14ac:dyDescent="0.25">
      <c r="A1249" t="s">
        <v>16</v>
      </c>
      <c r="B1249">
        <v>3355</v>
      </c>
      <c r="D1249" t="s">
        <v>357</v>
      </c>
      <c r="E1249">
        <v>0</v>
      </c>
    </row>
    <row r="1250" spans="1:5" x14ac:dyDescent="0.25">
      <c r="A1250" t="s">
        <v>16</v>
      </c>
      <c r="B1250">
        <v>3238</v>
      </c>
      <c r="D1250" t="s">
        <v>357</v>
      </c>
      <c r="E1250">
        <v>0</v>
      </c>
    </row>
    <row r="1251" spans="1:5" x14ac:dyDescent="0.25">
      <c r="A1251" t="s">
        <v>16</v>
      </c>
      <c r="B1251">
        <v>2525</v>
      </c>
      <c r="D1251" t="s">
        <v>357</v>
      </c>
      <c r="E1251">
        <v>0</v>
      </c>
    </row>
    <row r="1252" spans="1:5" x14ac:dyDescent="0.25">
      <c r="A1252" t="s">
        <v>16</v>
      </c>
      <c r="B1252">
        <v>2436</v>
      </c>
      <c r="D1252" t="s">
        <v>357</v>
      </c>
      <c r="E1252">
        <v>0</v>
      </c>
    </row>
    <row r="1253" spans="1:5" x14ac:dyDescent="0.25">
      <c r="A1253" t="s">
        <v>16</v>
      </c>
      <c r="B1253">
        <v>2051</v>
      </c>
      <c r="D1253" t="s">
        <v>357</v>
      </c>
      <c r="E1253">
        <v>0</v>
      </c>
    </row>
    <row r="1254" spans="1:5" x14ac:dyDescent="0.25">
      <c r="A1254" t="s">
        <v>16</v>
      </c>
      <c r="B1254">
        <v>1887</v>
      </c>
      <c r="D1254" t="s">
        <v>357</v>
      </c>
      <c r="E1254">
        <v>0</v>
      </c>
    </row>
    <row r="1255" spans="1:5" x14ac:dyDescent="0.25">
      <c r="A1255" t="s">
        <v>16</v>
      </c>
      <c r="B1255">
        <v>1789</v>
      </c>
      <c r="D1255" t="s">
        <v>357</v>
      </c>
      <c r="E1255">
        <v>0</v>
      </c>
    </row>
    <row r="1256" spans="1:5" x14ac:dyDescent="0.25">
      <c r="A1256" t="s">
        <v>16</v>
      </c>
      <c r="B1256">
        <v>1637</v>
      </c>
      <c r="D1256" t="s">
        <v>357</v>
      </c>
      <c r="E1256">
        <v>0</v>
      </c>
    </row>
    <row r="1257" spans="1:5" x14ac:dyDescent="0.25">
      <c r="A1257" t="s">
        <v>16</v>
      </c>
      <c r="B1257">
        <v>1596</v>
      </c>
      <c r="D1257" t="s">
        <v>357</v>
      </c>
      <c r="E1257">
        <v>0</v>
      </c>
    </row>
    <row r="1258" spans="1:5" x14ac:dyDescent="0.25">
      <c r="A1258" t="s">
        <v>16</v>
      </c>
      <c r="B1258">
        <v>1510</v>
      </c>
      <c r="D1258" t="s">
        <v>357</v>
      </c>
      <c r="E1258">
        <v>0</v>
      </c>
    </row>
    <row r="1259" spans="1:5" x14ac:dyDescent="0.25">
      <c r="A1259" t="s">
        <v>16</v>
      </c>
      <c r="B1259">
        <v>1373</v>
      </c>
      <c r="D1259" t="s">
        <v>357</v>
      </c>
      <c r="E1259">
        <v>0</v>
      </c>
    </row>
    <row r="1260" spans="1:5" x14ac:dyDescent="0.25">
      <c r="A1260" t="s">
        <v>16</v>
      </c>
      <c r="B1260">
        <v>1281</v>
      </c>
      <c r="D1260" t="s">
        <v>357</v>
      </c>
      <c r="E1260">
        <v>0</v>
      </c>
    </row>
    <row r="1261" spans="1:5" x14ac:dyDescent="0.25">
      <c r="A1261" t="s">
        <v>16</v>
      </c>
      <c r="B1261">
        <v>1251</v>
      </c>
      <c r="D1261" t="s">
        <v>357</v>
      </c>
      <c r="E1261">
        <v>0</v>
      </c>
    </row>
    <row r="1262" spans="1:5" x14ac:dyDescent="0.25">
      <c r="A1262" t="s">
        <v>16</v>
      </c>
      <c r="B1262">
        <v>1224</v>
      </c>
      <c r="D1262" t="s">
        <v>357</v>
      </c>
      <c r="E1262">
        <v>0</v>
      </c>
    </row>
    <row r="1263" spans="1:5" x14ac:dyDescent="0.25">
      <c r="A1263" t="s">
        <v>16</v>
      </c>
      <c r="B1263">
        <v>1019</v>
      </c>
      <c r="D1263" t="s">
        <v>357</v>
      </c>
      <c r="E1263">
        <v>0</v>
      </c>
    </row>
    <row r="1264" spans="1:5" x14ac:dyDescent="0.25">
      <c r="A1264" t="s">
        <v>16</v>
      </c>
      <c r="B1264">
        <v>988</v>
      </c>
      <c r="D1264" t="s">
        <v>357</v>
      </c>
      <c r="E1264">
        <v>0</v>
      </c>
    </row>
    <row r="1265" spans="1:5" x14ac:dyDescent="0.25">
      <c r="A1265" t="s">
        <v>16</v>
      </c>
      <c r="B1265">
        <v>983</v>
      </c>
      <c r="D1265" t="s">
        <v>357</v>
      </c>
      <c r="E1265">
        <v>0</v>
      </c>
    </row>
    <row r="1266" spans="1:5" x14ac:dyDescent="0.25">
      <c r="A1266" t="s">
        <v>16</v>
      </c>
      <c r="B1266">
        <v>971</v>
      </c>
      <c r="D1266" t="s">
        <v>357</v>
      </c>
      <c r="E1266">
        <v>0</v>
      </c>
    </row>
    <row r="1267" spans="1:5" x14ac:dyDescent="0.25">
      <c r="A1267" t="s">
        <v>16</v>
      </c>
      <c r="B1267">
        <v>963</v>
      </c>
      <c r="D1267" t="s">
        <v>357</v>
      </c>
      <c r="E1267">
        <v>0</v>
      </c>
    </row>
    <row r="1268" spans="1:5" x14ac:dyDescent="0.25">
      <c r="A1268" t="s">
        <v>16</v>
      </c>
      <c r="B1268">
        <v>951</v>
      </c>
      <c r="D1268" t="s">
        <v>357</v>
      </c>
      <c r="E1268">
        <v>0</v>
      </c>
    </row>
    <row r="1269" spans="1:5" x14ac:dyDescent="0.25">
      <c r="A1269" t="s">
        <v>16</v>
      </c>
      <c r="B1269">
        <v>944</v>
      </c>
      <c r="D1269" t="s">
        <v>357</v>
      </c>
      <c r="E1269">
        <v>0</v>
      </c>
    </row>
    <row r="1270" spans="1:5" x14ac:dyDescent="0.25">
      <c r="A1270" t="s">
        <v>16</v>
      </c>
      <c r="B1270">
        <v>942</v>
      </c>
      <c r="D1270" t="s">
        <v>357</v>
      </c>
      <c r="E1270">
        <v>0</v>
      </c>
    </row>
    <row r="1271" spans="1:5" x14ac:dyDescent="0.25">
      <c r="A1271" t="s">
        <v>16</v>
      </c>
      <c r="B1271">
        <v>916</v>
      </c>
      <c r="D1271" t="s">
        <v>357</v>
      </c>
      <c r="E1271">
        <v>0</v>
      </c>
    </row>
    <row r="1272" spans="1:5" x14ac:dyDescent="0.25">
      <c r="A1272" t="s">
        <v>16</v>
      </c>
      <c r="B1272">
        <v>897</v>
      </c>
      <c r="D1272" t="s">
        <v>357</v>
      </c>
      <c r="E1272">
        <v>0</v>
      </c>
    </row>
    <row r="1273" spans="1:5" x14ac:dyDescent="0.25">
      <c r="A1273" t="s">
        <v>16</v>
      </c>
      <c r="B1273">
        <v>885</v>
      </c>
      <c r="D1273" t="s">
        <v>357</v>
      </c>
      <c r="E1273">
        <v>0</v>
      </c>
    </row>
    <row r="1274" spans="1:5" x14ac:dyDescent="0.25">
      <c r="A1274" t="s">
        <v>16</v>
      </c>
      <c r="B1274">
        <v>874</v>
      </c>
      <c r="D1274" t="s">
        <v>357</v>
      </c>
      <c r="E1274">
        <v>0</v>
      </c>
    </row>
    <row r="1275" spans="1:5" x14ac:dyDescent="0.25">
      <c r="A1275" t="s">
        <v>16</v>
      </c>
      <c r="B1275">
        <v>740</v>
      </c>
      <c r="D1275" t="s">
        <v>357</v>
      </c>
      <c r="E1275">
        <v>0</v>
      </c>
    </row>
    <row r="1276" spans="1:5" x14ac:dyDescent="0.25">
      <c r="A1276" t="s">
        <v>16</v>
      </c>
      <c r="B1276">
        <v>729</v>
      </c>
      <c r="D1276" t="s">
        <v>357</v>
      </c>
      <c r="E1276">
        <v>0</v>
      </c>
    </row>
    <row r="1277" spans="1:5" x14ac:dyDescent="0.25">
      <c r="A1277" t="s">
        <v>16</v>
      </c>
      <c r="B1277">
        <v>707</v>
      </c>
      <c r="D1277" t="s">
        <v>357</v>
      </c>
      <c r="E1277">
        <v>0</v>
      </c>
    </row>
    <row r="1278" spans="1:5" x14ac:dyDescent="0.25">
      <c r="A1278" t="s">
        <v>16</v>
      </c>
      <c r="B1278">
        <v>682</v>
      </c>
      <c r="D1278" t="s">
        <v>357</v>
      </c>
      <c r="E1278">
        <v>0</v>
      </c>
    </row>
    <row r="1279" spans="1:5" x14ac:dyDescent="0.25">
      <c r="A1279" t="s">
        <v>16</v>
      </c>
      <c r="B1279">
        <v>682</v>
      </c>
      <c r="D1279" t="s">
        <v>357</v>
      </c>
      <c r="E1279">
        <v>0</v>
      </c>
    </row>
    <row r="1280" spans="1:5" x14ac:dyDescent="0.25">
      <c r="A1280" t="s">
        <v>16</v>
      </c>
      <c r="B1280">
        <v>680</v>
      </c>
      <c r="D1280" t="s">
        <v>357</v>
      </c>
      <c r="E1280">
        <v>0</v>
      </c>
    </row>
    <row r="1281" spans="1:5" x14ac:dyDescent="0.25">
      <c r="A1281" t="s">
        <v>16</v>
      </c>
      <c r="B1281">
        <v>670</v>
      </c>
      <c r="D1281" t="s">
        <v>357</v>
      </c>
      <c r="E1281">
        <v>0</v>
      </c>
    </row>
    <row r="1282" spans="1:5" x14ac:dyDescent="0.25">
      <c r="A1282" t="s">
        <v>16</v>
      </c>
      <c r="B1282">
        <v>615</v>
      </c>
      <c r="D1282" t="s">
        <v>357</v>
      </c>
      <c r="E1282">
        <v>0</v>
      </c>
    </row>
    <row r="1283" spans="1:5" x14ac:dyDescent="0.25">
      <c r="A1283" t="s">
        <v>16</v>
      </c>
      <c r="B1283">
        <v>576</v>
      </c>
      <c r="D1283" t="s">
        <v>357</v>
      </c>
      <c r="E1283">
        <v>0</v>
      </c>
    </row>
    <row r="1284" spans="1:5" x14ac:dyDescent="0.25">
      <c r="A1284" t="s">
        <v>16</v>
      </c>
      <c r="B1284">
        <v>562</v>
      </c>
      <c r="D1284" t="s">
        <v>357</v>
      </c>
      <c r="E1284">
        <v>0</v>
      </c>
    </row>
    <row r="1285" spans="1:5" x14ac:dyDescent="0.25">
      <c r="A1285" t="s">
        <v>16</v>
      </c>
      <c r="B1285">
        <v>560</v>
      </c>
      <c r="D1285" t="s">
        <v>357</v>
      </c>
      <c r="E1285">
        <v>0</v>
      </c>
    </row>
    <row r="1286" spans="1:5" x14ac:dyDescent="0.25">
      <c r="A1286" t="s">
        <v>16</v>
      </c>
      <c r="B1286">
        <v>551</v>
      </c>
      <c r="D1286" t="s">
        <v>357</v>
      </c>
      <c r="E1286">
        <v>0</v>
      </c>
    </row>
    <row r="1287" spans="1:5" x14ac:dyDescent="0.25">
      <c r="A1287" t="s">
        <v>16</v>
      </c>
      <c r="B1287">
        <v>549</v>
      </c>
      <c r="D1287" t="s">
        <v>357</v>
      </c>
      <c r="E1287">
        <v>0</v>
      </c>
    </row>
    <row r="1288" spans="1:5" x14ac:dyDescent="0.25">
      <c r="A1288" t="s">
        <v>16</v>
      </c>
      <c r="B1288">
        <v>531</v>
      </c>
      <c r="D1288" t="s">
        <v>357</v>
      </c>
      <c r="E1288">
        <v>0</v>
      </c>
    </row>
    <row r="1289" spans="1:5" x14ac:dyDescent="0.25">
      <c r="A1289" t="s">
        <v>16</v>
      </c>
      <c r="B1289">
        <v>514</v>
      </c>
      <c r="D1289" t="s">
        <v>357</v>
      </c>
      <c r="E1289">
        <v>0</v>
      </c>
    </row>
    <row r="1290" spans="1:5" x14ac:dyDescent="0.25">
      <c r="A1290" t="s">
        <v>16</v>
      </c>
      <c r="B1290">
        <v>512</v>
      </c>
      <c r="D1290" t="s">
        <v>357</v>
      </c>
      <c r="E1290">
        <v>0</v>
      </c>
    </row>
    <row r="1291" spans="1:5" x14ac:dyDescent="0.25">
      <c r="A1291" t="s">
        <v>16</v>
      </c>
      <c r="B1291">
        <v>493</v>
      </c>
      <c r="D1291" t="s">
        <v>357</v>
      </c>
      <c r="E1291">
        <v>0</v>
      </c>
    </row>
    <row r="1292" spans="1:5" x14ac:dyDescent="0.25">
      <c r="A1292" t="s">
        <v>16</v>
      </c>
      <c r="B1292">
        <v>489</v>
      </c>
      <c r="D1292" t="s">
        <v>357</v>
      </c>
      <c r="E1292">
        <v>0</v>
      </c>
    </row>
    <row r="1293" spans="1:5" x14ac:dyDescent="0.25">
      <c r="A1293" t="s">
        <v>16</v>
      </c>
      <c r="B1293">
        <v>480</v>
      </c>
      <c r="D1293" t="s">
        <v>357</v>
      </c>
      <c r="E1293">
        <v>0</v>
      </c>
    </row>
    <row r="1294" spans="1:5" x14ac:dyDescent="0.25">
      <c r="A1294" t="s">
        <v>16</v>
      </c>
      <c r="B1294">
        <v>479</v>
      </c>
      <c r="D1294" t="s">
        <v>357</v>
      </c>
      <c r="E1294">
        <v>0</v>
      </c>
    </row>
    <row r="1295" spans="1:5" x14ac:dyDescent="0.25">
      <c r="A1295" t="s">
        <v>16</v>
      </c>
      <c r="B1295">
        <v>478</v>
      </c>
      <c r="D1295" t="s">
        <v>357</v>
      </c>
      <c r="E1295">
        <v>0</v>
      </c>
    </row>
    <row r="1296" spans="1:5" x14ac:dyDescent="0.25">
      <c r="A1296" t="s">
        <v>16</v>
      </c>
      <c r="B1296">
        <v>473</v>
      </c>
      <c r="D1296" t="s">
        <v>357</v>
      </c>
      <c r="E1296">
        <v>0</v>
      </c>
    </row>
    <row r="1297" spans="1:5" x14ac:dyDescent="0.25">
      <c r="A1297" t="s">
        <v>16</v>
      </c>
      <c r="B1297">
        <v>467</v>
      </c>
      <c r="D1297" t="s">
        <v>357</v>
      </c>
      <c r="E1297">
        <v>0</v>
      </c>
    </row>
    <row r="1298" spans="1:5" x14ac:dyDescent="0.25">
      <c r="A1298" t="s">
        <v>16</v>
      </c>
      <c r="B1298">
        <v>450</v>
      </c>
      <c r="D1298" t="s">
        <v>357</v>
      </c>
      <c r="E1298">
        <v>0</v>
      </c>
    </row>
    <row r="1299" spans="1:5" x14ac:dyDescent="0.25">
      <c r="A1299" t="s">
        <v>16</v>
      </c>
      <c r="B1299">
        <v>426</v>
      </c>
      <c r="D1299" t="s">
        <v>357</v>
      </c>
      <c r="E1299">
        <v>0</v>
      </c>
    </row>
    <row r="1300" spans="1:5" x14ac:dyDescent="0.25">
      <c r="A1300" t="s">
        <v>16</v>
      </c>
      <c r="B1300">
        <v>410</v>
      </c>
      <c r="D1300" t="s">
        <v>357</v>
      </c>
      <c r="E1300">
        <v>0</v>
      </c>
    </row>
    <row r="1301" spans="1:5" x14ac:dyDescent="0.25">
      <c r="A1301" t="s">
        <v>16</v>
      </c>
      <c r="B1301">
        <v>405</v>
      </c>
      <c r="D1301" t="s">
        <v>357</v>
      </c>
      <c r="E1301">
        <v>0</v>
      </c>
    </row>
    <row r="1302" spans="1:5" x14ac:dyDescent="0.25">
      <c r="A1302" t="s">
        <v>16</v>
      </c>
      <c r="B1302">
        <v>392</v>
      </c>
      <c r="D1302" t="s">
        <v>357</v>
      </c>
      <c r="E1302">
        <v>0</v>
      </c>
    </row>
    <row r="1303" spans="1:5" x14ac:dyDescent="0.25">
      <c r="A1303" t="s">
        <v>16</v>
      </c>
      <c r="B1303">
        <v>388</v>
      </c>
      <c r="D1303" t="s">
        <v>357</v>
      </c>
      <c r="E1303">
        <v>0</v>
      </c>
    </row>
    <row r="1304" spans="1:5" x14ac:dyDescent="0.25">
      <c r="A1304" t="s">
        <v>16</v>
      </c>
      <c r="B1304">
        <v>380</v>
      </c>
      <c r="D1304" t="s">
        <v>357</v>
      </c>
      <c r="E1304">
        <v>0</v>
      </c>
    </row>
    <row r="1305" spans="1:5" x14ac:dyDescent="0.25">
      <c r="A1305" t="s">
        <v>16</v>
      </c>
      <c r="B1305">
        <v>376</v>
      </c>
      <c r="D1305" t="s">
        <v>357</v>
      </c>
      <c r="E1305">
        <v>0</v>
      </c>
    </row>
    <row r="1306" spans="1:5" x14ac:dyDescent="0.25">
      <c r="A1306" t="s">
        <v>16</v>
      </c>
      <c r="B1306">
        <v>369</v>
      </c>
      <c r="D1306" t="s">
        <v>357</v>
      </c>
      <c r="E1306">
        <v>0</v>
      </c>
    </row>
    <row r="1307" spans="1:5" x14ac:dyDescent="0.25">
      <c r="A1307" t="s">
        <v>16</v>
      </c>
      <c r="B1307">
        <v>364</v>
      </c>
      <c r="D1307" t="s">
        <v>357</v>
      </c>
      <c r="E1307">
        <v>0</v>
      </c>
    </row>
    <row r="1308" spans="1:5" x14ac:dyDescent="0.25">
      <c r="A1308" t="s">
        <v>16</v>
      </c>
      <c r="B1308">
        <v>356</v>
      </c>
      <c r="D1308" t="s">
        <v>357</v>
      </c>
      <c r="E1308">
        <v>0</v>
      </c>
    </row>
    <row r="1309" spans="1:5" x14ac:dyDescent="0.25">
      <c r="A1309" t="s">
        <v>16</v>
      </c>
      <c r="B1309">
        <v>351</v>
      </c>
      <c r="D1309" t="s">
        <v>357</v>
      </c>
      <c r="E1309">
        <v>0</v>
      </c>
    </row>
    <row r="1310" spans="1:5" x14ac:dyDescent="0.25">
      <c r="A1310" t="s">
        <v>16</v>
      </c>
      <c r="B1310">
        <v>339</v>
      </c>
      <c r="D1310" t="s">
        <v>357</v>
      </c>
      <c r="E1310">
        <v>0</v>
      </c>
    </row>
    <row r="1311" spans="1:5" x14ac:dyDescent="0.25">
      <c r="A1311" t="s">
        <v>16</v>
      </c>
      <c r="B1311">
        <v>337</v>
      </c>
      <c r="D1311" t="s">
        <v>357</v>
      </c>
      <c r="E1311">
        <v>0</v>
      </c>
    </row>
    <row r="1312" spans="1:5" x14ac:dyDescent="0.25">
      <c r="A1312" t="s">
        <v>16</v>
      </c>
      <c r="B1312">
        <v>336</v>
      </c>
      <c r="D1312" t="s">
        <v>357</v>
      </c>
      <c r="E1312">
        <v>0</v>
      </c>
    </row>
    <row r="1313" spans="1:5" x14ac:dyDescent="0.25">
      <c r="A1313" t="s">
        <v>16</v>
      </c>
      <c r="B1313">
        <v>287</v>
      </c>
      <c r="D1313" t="s">
        <v>357</v>
      </c>
      <c r="E1313">
        <v>0</v>
      </c>
    </row>
    <row r="1314" spans="1:5" x14ac:dyDescent="0.25">
      <c r="A1314" t="s">
        <v>16</v>
      </c>
      <c r="B1314">
        <v>271</v>
      </c>
      <c r="D1314" t="s">
        <v>357</v>
      </c>
      <c r="E1314">
        <v>0</v>
      </c>
    </row>
    <row r="1315" spans="1:5" x14ac:dyDescent="0.25">
      <c r="A1315" t="s">
        <v>16</v>
      </c>
      <c r="B1315">
        <v>270</v>
      </c>
      <c r="D1315" t="s">
        <v>357</v>
      </c>
      <c r="E1315">
        <v>0</v>
      </c>
    </row>
    <row r="1316" spans="1:5" x14ac:dyDescent="0.25">
      <c r="A1316" t="s">
        <v>16</v>
      </c>
      <c r="B1316">
        <v>263</v>
      </c>
      <c r="D1316" t="s">
        <v>357</v>
      </c>
      <c r="E1316">
        <v>0</v>
      </c>
    </row>
    <row r="1317" spans="1:5" x14ac:dyDescent="0.25">
      <c r="A1317" t="s">
        <v>16</v>
      </c>
      <c r="B1317">
        <v>263</v>
      </c>
      <c r="D1317" t="s">
        <v>357</v>
      </c>
      <c r="E1317">
        <v>0</v>
      </c>
    </row>
    <row r="1318" spans="1:5" x14ac:dyDescent="0.25">
      <c r="A1318" t="s">
        <v>16</v>
      </c>
      <c r="B1318">
        <v>263</v>
      </c>
      <c r="D1318" t="s">
        <v>357</v>
      </c>
      <c r="E1318">
        <v>0</v>
      </c>
    </row>
    <row r="1319" spans="1:5" x14ac:dyDescent="0.25">
      <c r="A1319" t="s">
        <v>16</v>
      </c>
      <c r="B1319">
        <v>255</v>
      </c>
      <c r="D1319" t="s">
        <v>357</v>
      </c>
      <c r="E1319">
        <v>0</v>
      </c>
    </row>
    <row r="1320" spans="1:5" x14ac:dyDescent="0.25">
      <c r="A1320" t="s">
        <v>16</v>
      </c>
      <c r="B1320">
        <v>253</v>
      </c>
      <c r="D1320" t="s">
        <v>357</v>
      </c>
      <c r="E1320">
        <v>0</v>
      </c>
    </row>
    <row r="1321" spans="1:5" x14ac:dyDescent="0.25">
      <c r="A1321" t="s">
        <v>16</v>
      </c>
      <c r="B1321">
        <v>251</v>
      </c>
      <c r="D1321" t="s">
        <v>357</v>
      </c>
      <c r="E1321">
        <v>0</v>
      </c>
    </row>
    <row r="1322" spans="1:5" x14ac:dyDescent="0.25">
      <c r="A1322" t="s">
        <v>16</v>
      </c>
      <c r="B1322">
        <v>235</v>
      </c>
      <c r="D1322" t="s">
        <v>357</v>
      </c>
      <c r="E1322">
        <v>0</v>
      </c>
    </row>
    <row r="1323" spans="1:5" x14ac:dyDescent="0.25">
      <c r="A1323" t="s">
        <v>16</v>
      </c>
      <c r="B1323">
        <v>223</v>
      </c>
      <c r="D1323" t="s">
        <v>357</v>
      </c>
      <c r="E1323">
        <v>0</v>
      </c>
    </row>
    <row r="1324" spans="1:5" x14ac:dyDescent="0.25">
      <c r="A1324" t="s">
        <v>16</v>
      </c>
      <c r="B1324">
        <v>217</v>
      </c>
      <c r="D1324" t="s">
        <v>357</v>
      </c>
      <c r="E1324">
        <v>0</v>
      </c>
    </row>
    <row r="1325" spans="1:5" x14ac:dyDescent="0.25">
      <c r="A1325" t="s">
        <v>16</v>
      </c>
      <c r="B1325">
        <v>213</v>
      </c>
      <c r="D1325" t="s">
        <v>357</v>
      </c>
      <c r="E1325">
        <v>0</v>
      </c>
    </row>
    <row r="1326" spans="1:5" x14ac:dyDescent="0.25">
      <c r="A1326" t="s">
        <v>16</v>
      </c>
      <c r="B1326">
        <v>209</v>
      </c>
      <c r="D1326" t="s">
        <v>357</v>
      </c>
      <c r="E1326">
        <v>0</v>
      </c>
    </row>
    <row r="1327" spans="1:5" x14ac:dyDescent="0.25">
      <c r="A1327" t="s">
        <v>16</v>
      </c>
      <c r="B1327">
        <v>208</v>
      </c>
      <c r="D1327" t="s">
        <v>357</v>
      </c>
      <c r="E1327">
        <v>0</v>
      </c>
    </row>
    <row r="1328" spans="1:5" x14ac:dyDescent="0.25">
      <c r="A1328" t="s">
        <v>16</v>
      </c>
      <c r="B1328">
        <v>207</v>
      </c>
      <c r="D1328" t="s">
        <v>357</v>
      </c>
      <c r="E1328">
        <v>0</v>
      </c>
    </row>
    <row r="1329" spans="1:5" x14ac:dyDescent="0.25">
      <c r="A1329" t="s">
        <v>16</v>
      </c>
      <c r="B1329">
        <v>206</v>
      </c>
      <c r="D1329" t="s">
        <v>357</v>
      </c>
      <c r="E1329">
        <v>0</v>
      </c>
    </row>
    <row r="1330" spans="1:5" x14ac:dyDescent="0.25">
      <c r="A1330" t="s">
        <v>16</v>
      </c>
      <c r="B1330">
        <v>206</v>
      </c>
      <c r="D1330" t="s">
        <v>357</v>
      </c>
      <c r="E1330">
        <v>0</v>
      </c>
    </row>
    <row r="1331" spans="1:5" x14ac:dyDescent="0.25">
      <c r="A1331" t="s">
        <v>16</v>
      </c>
      <c r="B1331">
        <v>205</v>
      </c>
      <c r="D1331" t="s">
        <v>357</v>
      </c>
      <c r="E1331">
        <v>0</v>
      </c>
    </row>
    <row r="1332" spans="1:5" x14ac:dyDescent="0.25">
      <c r="A1332" t="s">
        <v>16</v>
      </c>
      <c r="B1332">
        <v>204</v>
      </c>
      <c r="D1332" t="s">
        <v>357</v>
      </c>
      <c r="E1332">
        <v>0</v>
      </c>
    </row>
    <row r="1333" spans="1:5" x14ac:dyDescent="0.25">
      <c r="A1333" t="s">
        <v>16</v>
      </c>
      <c r="B1333">
        <v>200</v>
      </c>
      <c r="D1333" t="s">
        <v>357</v>
      </c>
      <c r="E1333">
        <v>0</v>
      </c>
    </row>
    <row r="1334" spans="1:5" x14ac:dyDescent="0.25">
      <c r="A1334" t="s">
        <v>16</v>
      </c>
      <c r="B1334">
        <v>200</v>
      </c>
      <c r="D1334" t="s">
        <v>357</v>
      </c>
      <c r="E1334">
        <v>0</v>
      </c>
    </row>
    <row r="1335" spans="1:5" x14ac:dyDescent="0.25">
      <c r="A1335" t="s">
        <v>16</v>
      </c>
      <c r="B1335">
        <v>199</v>
      </c>
      <c r="D1335" t="s">
        <v>357</v>
      </c>
      <c r="E1335">
        <v>0</v>
      </c>
    </row>
    <row r="1336" spans="1:5" x14ac:dyDescent="0.25">
      <c r="A1336" t="s">
        <v>16</v>
      </c>
      <c r="B1336">
        <v>194</v>
      </c>
      <c r="D1336" t="s">
        <v>357</v>
      </c>
      <c r="E1336">
        <v>0</v>
      </c>
    </row>
    <row r="1337" spans="1:5" x14ac:dyDescent="0.25">
      <c r="A1337" t="s">
        <v>16</v>
      </c>
      <c r="B1337">
        <v>190</v>
      </c>
      <c r="D1337" t="s">
        <v>357</v>
      </c>
      <c r="E1337">
        <v>0</v>
      </c>
    </row>
    <row r="1338" spans="1:5" x14ac:dyDescent="0.25">
      <c r="A1338" t="s">
        <v>16</v>
      </c>
      <c r="B1338">
        <v>174</v>
      </c>
      <c r="D1338" t="s">
        <v>357</v>
      </c>
      <c r="E1338">
        <v>0</v>
      </c>
    </row>
    <row r="1339" spans="1:5" x14ac:dyDescent="0.25">
      <c r="A1339" t="s">
        <v>16</v>
      </c>
      <c r="B1339">
        <v>167</v>
      </c>
      <c r="D1339" t="s">
        <v>357</v>
      </c>
      <c r="E1339">
        <v>0</v>
      </c>
    </row>
    <row r="1340" spans="1:5" x14ac:dyDescent="0.25">
      <c r="A1340" t="s">
        <v>16</v>
      </c>
      <c r="B1340">
        <v>163</v>
      </c>
      <c r="D1340" t="s">
        <v>357</v>
      </c>
      <c r="E1340">
        <v>0</v>
      </c>
    </row>
    <row r="1341" spans="1:5" x14ac:dyDescent="0.25">
      <c r="A1341" t="s">
        <v>16</v>
      </c>
      <c r="B1341">
        <v>162</v>
      </c>
      <c r="D1341" t="s">
        <v>357</v>
      </c>
      <c r="E1341">
        <v>0</v>
      </c>
    </row>
    <row r="1342" spans="1:5" x14ac:dyDescent="0.25">
      <c r="A1342" t="s">
        <v>16</v>
      </c>
      <c r="B1342">
        <v>154</v>
      </c>
      <c r="D1342" t="s">
        <v>357</v>
      </c>
      <c r="E1342">
        <v>0</v>
      </c>
    </row>
    <row r="1343" spans="1:5" x14ac:dyDescent="0.25">
      <c r="A1343" t="s">
        <v>16</v>
      </c>
      <c r="B1343">
        <v>149</v>
      </c>
      <c r="D1343" t="s">
        <v>357</v>
      </c>
      <c r="E1343">
        <v>0</v>
      </c>
    </row>
    <row r="1344" spans="1:5" x14ac:dyDescent="0.25">
      <c r="A1344" t="s">
        <v>16</v>
      </c>
      <c r="B1344">
        <v>148</v>
      </c>
      <c r="D1344" t="s">
        <v>357</v>
      </c>
      <c r="E1344">
        <v>0</v>
      </c>
    </row>
    <row r="1345" spans="1:5" x14ac:dyDescent="0.25">
      <c r="A1345" t="s">
        <v>16</v>
      </c>
      <c r="B1345">
        <v>147</v>
      </c>
      <c r="D1345" t="s">
        <v>357</v>
      </c>
      <c r="E1345">
        <v>0</v>
      </c>
    </row>
    <row r="1346" spans="1:5" x14ac:dyDescent="0.25">
      <c r="A1346" t="s">
        <v>16</v>
      </c>
      <c r="B1346">
        <v>146</v>
      </c>
      <c r="D1346" t="s">
        <v>357</v>
      </c>
      <c r="E1346">
        <v>0</v>
      </c>
    </row>
    <row r="1347" spans="1:5" x14ac:dyDescent="0.25">
      <c r="A1347" t="s">
        <v>16</v>
      </c>
      <c r="B1347">
        <v>144</v>
      </c>
      <c r="D1347" t="s">
        <v>357</v>
      </c>
      <c r="E1347">
        <v>0</v>
      </c>
    </row>
    <row r="1348" spans="1:5" x14ac:dyDescent="0.25">
      <c r="A1348" t="s">
        <v>16</v>
      </c>
      <c r="B1348">
        <v>143</v>
      </c>
      <c r="D1348" t="s">
        <v>357</v>
      </c>
      <c r="E1348">
        <v>0</v>
      </c>
    </row>
    <row r="1349" spans="1:5" x14ac:dyDescent="0.25">
      <c r="A1349" t="s">
        <v>16</v>
      </c>
      <c r="B1349">
        <v>143</v>
      </c>
      <c r="D1349" t="s">
        <v>357</v>
      </c>
      <c r="E1349">
        <v>0</v>
      </c>
    </row>
    <row r="1350" spans="1:5" x14ac:dyDescent="0.25">
      <c r="A1350" t="s">
        <v>16</v>
      </c>
      <c r="B1350">
        <v>142</v>
      </c>
      <c r="D1350" t="s">
        <v>357</v>
      </c>
      <c r="E1350">
        <v>0</v>
      </c>
    </row>
    <row r="1351" spans="1:5" x14ac:dyDescent="0.25">
      <c r="A1351" t="s">
        <v>16</v>
      </c>
      <c r="B1351">
        <v>141</v>
      </c>
      <c r="D1351" t="s">
        <v>357</v>
      </c>
      <c r="E1351">
        <v>0</v>
      </c>
    </row>
    <row r="1352" spans="1:5" x14ac:dyDescent="0.25">
      <c r="A1352" t="s">
        <v>16</v>
      </c>
      <c r="B1352">
        <v>140</v>
      </c>
      <c r="D1352" t="s">
        <v>357</v>
      </c>
      <c r="E1352">
        <v>0</v>
      </c>
    </row>
    <row r="1353" spans="1:5" x14ac:dyDescent="0.25">
      <c r="A1353" t="s">
        <v>16</v>
      </c>
      <c r="B1353">
        <v>139</v>
      </c>
      <c r="D1353" t="s">
        <v>357</v>
      </c>
      <c r="E1353">
        <v>0</v>
      </c>
    </row>
    <row r="1354" spans="1:5" x14ac:dyDescent="0.25">
      <c r="A1354" t="s">
        <v>16</v>
      </c>
      <c r="B1354">
        <v>137</v>
      </c>
      <c r="D1354" t="s">
        <v>357</v>
      </c>
      <c r="E1354">
        <v>0</v>
      </c>
    </row>
    <row r="1355" spans="1:5" x14ac:dyDescent="0.25">
      <c r="A1355" t="s">
        <v>16</v>
      </c>
      <c r="B1355">
        <v>136</v>
      </c>
      <c r="D1355" t="s">
        <v>357</v>
      </c>
      <c r="E1355">
        <v>0</v>
      </c>
    </row>
    <row r="1356" spans="1:5" x14ac:dyDescent="0.25">
      <c r="A1356" t="s">
        <v>16</v>
      </c>
      <c r="B1356">
        <v>136</v>
      </c>
      <c r="D1356" t="s">
        <v>357</v>
      </c>
      <c r="E1356">
        <v>0</v>
      </c>
    </row>
    <row r="1357" spans="1:5" x14ac:dyDescent="0.25">
      <c r="A1357" t="s">
        <v>16</v>
      </c>
      <c r="B1357">
        <v>135</v>
      </c>
      <c r="D1357" t="s">
        <v>357</v>
      </c>
      <c r="E1357">
        <v>0</v>
      </c>
    </row>
    <row r="1358" spans="1:5" x14ac:dyDescent="0.25">
      <c r="A1358" t="s">
        <v>16</v>
      </c>
      <c r="B1358">
        <v>133</v>
      </c>
      <c r="D1358" t="s">
        <v>357</v>
      </c>
      <c r="E1358">
        <v>0</v>
      </c>
    </row>
    <row r="1359" spans="1:5" x14ac:dyDescent="0.25">
      <c r="A1359" t="s">
        <v>16</v>
      </c>
      <c r="B1359">
        <v>132</v>
      </c>
      <c r="D1359" t="s">
        <v>357</v>
      </c>
      <c r="E1359">
        <v>0</v>
      </c>
    </row>
    <row r="1360" spans="1:5" x14ac:dyDescent="0.25">
      <c r="A1360" t="s">
        <v>16</v>
      </c>
      <c r="B1360">
        <v>128</v>
      </c>
      <c r="D1360" t="s">
        <v>357</v>
      </c>
      <c r="E1360">
        <v>0</v>
      </c>
    </row>
    <row r="1361" spans="1:5" x14ac:dyDescent="0.25">
      <c r="A1361" t="s">
        <v>16</v>
      </c>
      <c r="B1361">
        <v>126</v>
      </c>
      <c r="D1361" t="s">
        <v>357</v>
      </c>
      <c r="E1361">
        <v>0</v>
      </c>
    </row>
    <row r="1362" spans="1:5" x14ac:dyDescent="0.25">
      <c r="A1362" t="s">
        <v>16</v>
      </c>
      <c r="B1362">
        <v>123</v>
      </c>
      <c r="D1362" t="s">
        <v>357</v>
      </c>
      <c r="E1362">
        <v>0</v>
      </c>
    </row>
    <row r="1363" spans="1:5" x14ac:dyDescent="0.25">
      <c r="A1363" t="s">
        <v>16</v>
      </c>
      <c r="B1363">
        <v>123</v>
      </c>
      <c r="D1363" t="s">
        <v>357</v>
      </c>
      <c r="E1363">
        <v>0</v>
      </c>
    </row>
    <row r="1364" spans="1:5" x14ac:dyDescent="0.25">
      <c r="A1364" t="s">
        <v>16</v>
      </c>
      <c r="B1364">
        <v>122</v>
      </c>
      <c r="D1364" t="s">
        <v>357</v>
      </c>
      <c r="E1364">
        <v>0</v>
      </c>
    </row>
    <row r="1365" spans="1:5" x14ac:dyDescent="0.25">
      <c r="A1365" t="s">
        <v>16</v>
      </c>
      <c r="B1365">
        <v>120</v>
      </c>
      <c r="D1365" t="s">
        <v>357</v>
      </c>
      <c r="E1365">
        <v>0</v>
      </c>
    </row>
    <row r="1366" spans="1:5" x14ac:dyDescent="0.25">
      <c r="A1366" t="s">
        <v>16</v>
      </c>
      <c r="B1366">
        <v>119</v>
      </c>
      <c r="D1366" t="s">
        <v>357</v>
      </c>
      <c r="E1366">
        <v>0</v>
      </c>
    </row>
    <row r="1367" spans="1:5" x14ac:dyDescent="0.25">
      <c r="A1367" t="s">
        <v>16</v>
      </c>
      <c r="B1367">
        <v>119</v>
      </c>
      <c r="D1367" t="s">
        <v>357</v>
      </c>
      <c r="E1367">
        <v>0</v>
      </c>
    </row>
    <row r="1368" spans="1:5" x14ac:dyDescent="0.25">
      <c r="A1368" t="s">
        <v>16</v>
      </c>
      <c r="B1368">
        <v>119</v>
      </c>
      <c r="D1368" t="s">
        <v>357</v>
      </c>
      <c r="E1368">
        <v>0</v>
      </c>
    </row>
    <row r="1369" spans="1:5" x14ac:dyDescent="0.25">
      <c r="A1369" t="s">
        <v>16</v>
      </c>
      <c r="B1369">
        <v>119</v>
      </c>
      <c r="D1369" t="s">
        <v>357</v>
      </c>
      <c r="E1369">
        <v>0</v>
      </c>
    </row>
    <row r="1370" spans="1:5" x14ac:dyDescent="0.25">
      <c r="A1370" t="s">
        <v>16</v>
      </c>
      <c r="B1370">
        <v>119</v>
      </c>
      <c r="D1370" t="s">
        <v>357</v>
      </c>
      <c r="E1370">
        <v>0</v>
      </c>
    </row>
    <row r="1371" spans="1:5" x14ac:dyDescent="0.25">
      <c r="A1371" t="s">
        <v>16</v>
      </c>
      <c r="B1371">
        <v>118</v>
      </c>
      <c r="D1371" t="s">
        <v>357</v>
      </c>
      <c r="E1371">
        <v>0</v>
      </c>
    </row>
    <row r="1372" spans="1:5" x14ac:dyDescent="0.25">
      <c r="A1372" t="s">
        <v>16</v>
      </c>
      <c r="B1372">
        <v>118</v>
      </c>
      <c r="D1372" t="s">
        <v>357</v>
      </c>
      <c r="E1372">
        <v>0</v>
      </c>
    </row>
    <row r="1373" spans="1:5" x14ac:dyDescent="0.25">
      <c r="A1373" t="s">
        <v>16</v>
      </c>
      <c r="B1373">
        <v>116</v>
      </c>
      <c r="D1373" t="s">
        <v>357</v>
      </c>
      <c r="E1373">
        <v>0</v>
      </c>
    </row>
    <row r="1374" spans="1:5" x14ac:dyDescent="0.25">
      <c r="A1374" t="s">
        <v>16</v>
      </c>
      <c r="B1374">
        <v>115</v>
      </c>
      <c r="D1374" t="s">
        <v>357</v>
      </c>
      <c r="E1374">
        <v>0</v>
      </c>
    </row>
    <row r="1375" spans="1:5" x14ac:dyDescent="0.25">
      <c r="A1375" t="s">
        <v>16</v>
      </c>
      <c r="B1375">
        <v>115</v>
      </c>
      <c r="D1375" t="s">
        <v>357</v>
      </c>
      <c r="E1375">
        <v>0</v>
      </c>
    </row>
    <row r="1376" spans="1:5" x14ac:dyDescent="0.25">
      <c r="A1376" t="s">
        <v>16</v>
      </c>
      <c r="B1376">
        <v>115</v>
      </c>
      <c r="D1376" t="s">
        <v>357</v>
      </c>
      <c r="E1376">
        <v>0</v>
      </c>
    </row>
    <row r="1377" spans="1:5" x14ac:dyDescent="0.25">
      <c r="A1377" t="s">
        <v>16</v>
      </c>
      <c r="B1377">
        <v>115</v>
      </c>
      <c r="D1377" t="s">
        <v>357</v>
      </c>
      <c r="E1377">
        <v>0</v>
      </c>
    </row>
    <row r="1378" spans="1:5" x14ac:dyDescent="0.25">
      <c r="A1378" t="s">
        <v>16</v>
      </c>
      <c r="B1378">
        <v>114</v>
      </c>
      <c r="D1378" t="s">
        <v>357</v>
      </c>
      <c r="E1378">
        <v>0</v>
      </c>
    </row>
    <row r="1379" spans="1:5" x14ac:dyDescent="0.25">
      <c r="A1379" t="s">
        <v>16</v>
      </c>
      <c r="B1379">
        <v>113</v>
      </c>
      <c r="D1379" t="s">
        <v>357</v>
      </c>
      <c r="E1379">
        <v>0</v>
      </c>
    </row>
    <row r="1380" spans="1:5" x14ac:dyDescent="0.25">
      <c r="A1380" t="s">
        <v>16</v>
      </c>
      <c r="B1380">
        <v>112</v>
      </c>
      <c r="D1380" t="s">
        <v>357</v>
      </c>
      <c r="E1380">
        <v>0</v>
      </c>
    </row>
    <row r="1381" spans="1:5" x14ac:dyDescent="0.25">
      <c r="A1381" t="s">
        <v>16</v>
      </c>
      <c r="B1381">
        <v>112</v>
      </c>
      <c r="D1381" t="s">
        <v>357</v>
      </c>
      <c r="E1381">
        <v>0</v>
      </c>
    </row>
    <row r="1382" spans="1:5" x14ac:dyDescent="0.25">
      <c r="A1382" t="s">
        <v>16</v>
      </c>
      <c r="B1382">
        <v>111</v>
      </c>
      <c r="D1382" t="s">
        <v>357</v>
      </c>
      <c r="E1382">
        <v>0</v>
      </c>
    </row>
    <row r="1383" spans="1:5" x14ac:dyDescent="0.25">
      <c r="A1383" t="s">
        <v>16</v>
      </c>
      <c r="B1383">
        <v>111</v>
      </c>
      <c r="D1383" t="s">
        <v>357</v>
      </c>
      <c r="E1383">
        <v>0</v>
      </c>
    </row>
    <row r="1384" spans="1:5" x14ac:dyDescent="0.25">
      <c r="A1384" t="s">
        <v>16</v>
      </c>
      <c r="B1384">
        <v>111</v>
      </c>
      <c r="D1384" t="s">
        <v>357</v>
      </c>
      <c r="E1384">
        <v>0</v>
      </c>
    </row>
    <row r="1385" spans="1:5" x14ac:dyDescent="0.25">
      <c r="A1385" t="s">
        <v>16</v>
      </c>
      <c r="B1385">
        <v>109</v>
      </c>
      <c r="D1385" t="s">
        <v>357</v>
      </c>
      <c r="E1385">
        <v>0</v>
      </c>
    </row>
    <row r="1386" spans="1:5" x14ac:dyDescent="0.25">
      <c r="A1386" t="s">
        <v>16</v>
      </c>
      <c r="B1386">
        <v>108</v>
      </c>
      <c r="D1386" t="s">
        <v>357</v>
      </c>
      <c r="E1386">
        <v>0</v>
      </c>
    </row>
    <row r="1387" spans="1:5" x14ac:dyDescent="0.25">
      <c r="A1387" t="s">
        <v>16</v>
      </c>
      <c r="B1387">
        <v>108</v>
      </c>
      <c r="D1387" t="s">
        <v>357</v>
      </c>
      <c r="E1387">
        <v>0</v>
      </c>
    </row>
    <row r="1388" spans="1:5" x14ac:dyDescent="0.25">
      <c r="A1388" t="s">
        <v>16</v>
      </c>
      <c r="B1388">
        <v>108</v>
      </c>
      <c r="D1388" t="s">
        <v>357</v>
      </c>
      <c r="E1388">
        <v>0</v>
      </c>
    </row>
    <row r="1389" spans="1:5" x14ac:dyDescent="0.25">
      <c r="A1389" t="s">
        <v>16</v>
      </c>
      <c r="B1389">
        <v>108</v>
      </c>
      <c r="D1389" t="s">
        <v>357</v>
      </c>
      <c r="E1389">
        <v>0</v>
      </c>
    </row>
    <row r="1390" spans="1:5" x14ac:dyDescent="0.25">
      <c r="A1390" t="s">
        <v>16</v>
      </c>
      <c r="B1390">
        <v>107</v>
      </c>
      <c r="D1390" t="s">
        <v>357</v>
      </c>
      <c r="E1390">
        <v>0</v>
      </c>
    </row>
    <row r="1391" spans="1:5" x14ac:dyDescent="0.25">
      <c r="A1391" t="s">
        <v>16</v>
      </c>
      <c r="B1391">
        <v>107</v>
      </c>
      <c r="D1391" t="s">
        <v>357</v>
      </c>
      <c r="E1391">
        <v>0</v>
      </c>
    </row>
    <row r="1392" spans="1:5" x14ac:dyDescent="0.25">
      <c r="A1392" t="s">
        <v>16</v>
      </c>
      <c r="B1392">
        <v>105</v>
      </c>
      <c r="D1392" t="s">
        <v>357</v>
      </c>
      <c r="E1392">
        <v>0</v>
      </c>
    </row>
    <row r="1393" spans="1:5" x14ac:dyDescent="0.25">
      <c r="A1393" t="s">
        <v>16</v>
      </c>
      <c r="B1393">
        <v>105</v>
      </c>
      <c r="D1393" t="s">
        <v>357</v>
      </c>
      <c r="E1393">
        <v>0</v>
      </c>
    </row>
    <row r="1394" spans="1:5" x14ac:dyDescent="0.25">
      <c r="A1394" t="s">
        <v>16</v>
      </c>
      <c r="B1394">
        <v>105</v>
      </c>
      <c r="D1394" t="s">
        <v>357</v>
      </c>
      <c r="E1394">
        <v>0</v>
      </c>
    </row>
    <row r="1395" spans="1:5" x14ac:dyDescent="0.25">
      <c r="A1395" t="s">
        <v>16</v>
      </c>
      <c r="B1395">
        <v>104</v>
      </c>
      <c r="D1395" t="s">
        <v>357</v>
      </c>
      <c r="E1395">
        <v>0</v>
      </c>
    </row>
    <row r="1396" spans="1:5" x14ac:dyDescent="0.25">
      <c r="A1396" t="s">
        <v>16</v>
      </c>
      <c r="B1396">
        <v>104</v>
      </c>
      <c r="D1396" t="s">
        <v>357</v>
      </c>
      <c r="E1396">
        <v>0</v>
      </c>
    </row>
    <row r="1397" spans="1:5" x14ac:dyDescent="0.25">
      <c r="A1397" t="s">
        <v>16</v>
      </c>
      <c r="B1397">
        <v>103</v>
      </c>
      <c r="D1397" t="s">
        <v>357</v>
      </c>
      <c r="E1397">
        <v>0</v>
      </c>
    </row>
    <row r="1398" spans="1:5" x14ac:dyDescent="0.25">
      <c r="A1398" t="s">
        <v>16</v>
      </c>
      <c r="B1398">
        <v>102</v>
      </c>
      <c r="D1398" t="s">
        <v>357</v>
      </c>
      <c r="E1398">
        <v>0</v>
      </c>
    </row>
    <row r="1399" spans="1:5" x14ac:dyDescent="0.25">
      <c r="A1399" t="s">
        <v>16</v>
      </c>
      <c r="B1399">
        <v>102</v>
      </c>
      <c r="D1399" t="s">
        <v>357</v>
      </c>
      <c r="E1399">
        <v>0</v>
      </c>
    </row>
    <row r="1400" spans="1:5" x14ac:dyDescent="0.25">
      <c r="A1400" t="s">
        <v>16</v>
      </c>
      <c r="B1400">
        <v>102</v>
      </c>
      <c r="D1400" t="s">
        <v>357</v>
      </c>
      <c r="E1400">
        <v>0</v>
      </c>
    </row>
    <row r="1401" spans="1:5" x14ac:dyDescent="0.25">
      <c r="A1401" t="s">
        <v>16</v>
      </c>
      <c r="B1401">
        <v>102</v>
      </c>
      <c r="D1401" t="s">
        <v>357</v>
      </c>
      <c r="E1401">
        <v>0</v>
      </c>
    </row>
    <row r="1402" spans="1:5" x14ac:dyDescent="0.25">
      <c r="A1402" t="s">
        <v>16</v>
      </c>
      <c r="B1402">
        <v>100</v>
      </c>
      <c r="D1402" t="s">
        <v>357</v>
      </c>
      <c r="E1402">
        <v>0</v>
      </c>
    </row>
    <row r="1403" spans="1:5" x14ac:dyDescent="0.25">
      <c r="A1403" t="s">
        <v>16</v>
      </c>
      <c r="B1403">
        <v>100</v>
      </c>
      <c r="D1403" t="s">
        <v>357</v>
      </c>
      <c r="E1403">
        <v>0</v>
      </c>
    </row>
    <row r="1404" spans="1:5" x14ac:dyDescent="0.25">
      <c r="A1404" t="s">
        <v>16</v>
      </c>
      <c r="B1404">
        <v>94</v>
      </c>
      <c r="D1404" t="s">
        <v>357</v>
      </c>
      <c r="E1404">
        <v>0</v>
      </c>
    </row>
    <row r="1405" spans="1:5" x14ac:dyDescent="0.25">
      <c r="A1405" t="s">
        <v>16</v>
      </c>
      <c r="B1405">
        <v>93</v>
      </c>
      <c r="D1405" t="s">
        <v>357</v>
      </c>
      <c r="E1405">
        <v>0</v>
      </c>
    </row>
    <row r="1406" spans="1:5" x14ac:dyDescent="0.25">
      <c r="A1406" t="s">
        <v>16</v>
      </c>
      <c r="B1406">
        <v>93</v>
      </c>
      <c r="D1406" t="s">
        <v>357</v>
      </c>
      <c r="E1406">
        <v>0</v>
      </c>
    </row>
    <row r="1407" spans="1:5" x14ac:dyDescent="0.25">
      <c r="A1407" t="s">
        <v>16</v>
      </c>
      <c r="B1407">
        <v>92</v>
      </c>
      <c r="D1407" t="s">
        <v>357</v>
      </c>
      <c r="E1407">
        <v>0</v>
      </c>
    </row>
    <row r="1408" spans="1:5" x14ac:dyDescent="0.25">
      <c r="A1408" t="s">
        <v>16</v>
      </c>
      <c r="B1408">
        <v>90</v>
      </c>
      <c r="D1408" t="s">
        <v>357</v>
      </c>
      <c r="E1408">
        <v>0</v>
      </c>
    </row>
    <row r="1409" spans="1:5" x14ac:dyDescent="0.25">
      <c r="A1409" t="s">
        <v>16</v>
      </c>
      <c r="B1409">
        <v>90</v>
      </c>
      <c r="D1409" t="s">
        <v>357</v>
      </c>
      <c r="E1409">
        <v>0</v>
      </c>
    </row>
    <row r="1410" spans="1:5" x14ac:dyDescent="0.25">
      <c r="A1410" t="s">
        <v>16</v>
      </c>
      <c r="B1410">
        <v>90</v>
      </c>
      <c r="D1410" t="s">
        <v>357</v>
      </c>
      <c r="E1410">
        <v>0</v>
      </c>
    </row>
    <row r="1411" spans="1:5" x14ac:dyDescent="0.25">
      <c r="A1411" t="s">
        <v>16</v>
      </c>
      <c r="B1411">
        <v>89</v>
      </c>
      <c r="D1411" t="s">
        <v>357</v>
      </c>
      <c r="E1411">
        <v>0</v>
      </c>
    </row>
    <row r="1412" spans="1:5" x14ac:dyDescent="0.25">
      <c r="A1412" t="s">
        <v>16</v>
      </c>
      <c r="B1412">
        <v>87</v>
      </c>
      <c r="D1412" t="s">
        <v>357</v>
      </c>
      <c r="E1412">
        <v>0</v>
      </c>
    </row>
    <row r="1413" spans="1:5" x14ac:dyDescent="0.25">
      <c r="A1413" t="s">
        <v>16</v>
      </c>
      <c r="B1413">
        <v>85</v>
      </c>
      <c r="D1413" t="s">
        <v>357</v>
      </c>
      <c r="E1413">
        <v>0</v>
      </c>
    </row>
    <row r="1414" spans="1:5" x14ac:dyDescent="0.25">
      <c r="A1414" t="s">
        <v>16</v>
      </c>
      <c r="B1414">
        <v>84</v>
      </c>
      <c r="D1414" t="s">
        <v>357</v>
      </c>
      <c r="E1414">
        <v>0</v>
      </c>
    </row>
    <row r="1415" spans="1:5" x14ac:dyDescent="0.25">
      <c r="A1415" t="s">
        <v>16</v>
      </c>
      <c r="B1415">
        <v>84</v>
      </c>
      <c r="D1415" t="s">
        <v>357</v>
      </c>
      <c r="E1415">
        <v>0</v>
      </c>
    </row>
    <row r="1416" spans="1:5" x14ac:dyDescent="0.25">
      <c r="A1416" t="s">
        <v>16</v>
      </c>
      <c r="B1416">
        <v>84</v>
      </c>
      <c r="D1416" t="s">
        <v>357</v>
      </c>
      <c r="E1416">
        <v>0</v>
      </c>
    </row>
    <row r="1417" spans="1:5" x14ac:dyDescent="0.25">
      <c r="A1417" t="s">
        <v>16</v>
      </c>
      <c r="B1417">
        <v>81</v>
      </c>
      <c r="D1417" t="s">
        <v>357</v>
      </c>
      <c r="E1417">
        <v>0</v>
      </c>
    </row>
    <row r="1418" spans="1:5" x14ac:dyDescent="0.25">
      <c r="A1418" t="s">
        <v>16</v>
      </c>
      <c r="B1418">
        <v>80</v>
      </c>
      <c r="D1418" t="s">
        <v>357</v>
      </c>
      <c r="E1418">
        <v>0</v>
      </c>
    </row>
    <row r="1419" spans="1:5" x14ac:dyDescent="0.25">
      <c r="A1419" t="s">
        <v>16</v>
      </c>
      <c r="B1419">
        <v>79</v>
      </c>
      <c r="D1419" t="s">
        <v>357</v>
      </c>
      <c r="E1419">
        <v>0</v>
      </c>
    </row>
    <row r="1420" spans="1:5" x14ac:dyDescent="0.25">
      <c r="A1420" t="s">
        <v>16</v>
      </c>
      <c r="B1420">
        <v>78</v>
      </c>
      <c r="D1420" t="s">
        <v>357</v>
      </c>
      <c r="E1420">
        <v>0</v>
      </c>
    </row>
    <row r="1421" spans="1:5" x14ac:dyDescent="0.25">
      <c r="A1421" t="s">
        <v>16</v>
      </c>
      <c r="B1421">
        <v>78</v>
      </c>
      <c r="D1421" t="s">
        <v>357</v>
      </c>
      <c r="E1421">
        <v>0</v>
      </c>
    </row>
    <row r="1422" spans="1:5" x14ac:dyDescent="0.25">
      <c r="A1422" t="s">
        <v>16</v>
      </c>
      <c r="B1422">
        <v>78</v>
      </c>
      <c r="D1422" t="s">
        <v>357</v>
      </c>
      <c r="E1422">
        <v>0</v>
      </c>
    </row>
    <row r="1423" spans="1:5" x14ac:dyDescent="0.25">
      <c r="A1423" t="s">
        <v>16</v>
      </c>
      <c r="B1423">
        <v>77</v>
      </c>
      <c r="D1423" t="s">
        <v>357</v>
      </c>
      <c r="E1423">
        <v>0</v>
      </c>
    </row>
    <row r="1424" spans="1:5" x14ac:dyDescent="0.25">
      <c r="A1424" t="s">
        <v>16</v>
      </c>
      <c r="B1424">
        <v>77</v>
      </c>
      <c r="D1424" t="s">
        <v>357</v>
      </c>
      <c r="E1424">
        <v>0</v>
      </c>
    </row>
    <row r="1425" spans="1:5" x14ac:dyDescent="0.25">
      <c r="A1425" t="s">
        <v>16</v>
      </c>
      <c r="B1425">
        <v>76</v>
      </c>
      <c r="D1425" t="s">
        <v>357</v>
      </c>
      <c r="E1425">
        <v>0</v>
      </c>
    </row>
    <row r="1426" spans="1:5" x14ac:dyDescent="0.25">
      <c r="A1426" t="s">
        <v>16</v>
      </c>
      <c r="B1426">
        <v>75</v>
      </c>
      <c r="D1426" t="s">
        <v>357</v>
      </c>
      <c r="E1426">
        <v>0</v>
      </c>
    </row>
    <row r="1427" spans="1:5" x14ac:dyDescent="0.25">
      <c r="A1427" t="s">
        <v>16</v>
      </c>
      <c r="B1427">
        <v>75</v>
      </c>
      <c r="D1427" t="s">
        <v>357</v>
      </c>
      <c r="E1427">
        <v>0</v>
      </c>
    </row>
    <row r="1428" spans="1:5" x14ac:dyDescent="0.25">
      <c r="A1428" t="s">
        <v>16</v>
      </c>
      <c r="B1428">
        <v>75</v>
      </c>
      <c r="D1428" t="s">
        <v>357</v>
      </c>
      <c r="E1428">
        <v>0</v>
      </c>
    </row>
    <row r="1429" spans="1:5" x14ac:dyDescent="0.25">
      <c r="A1429" t="s">
        <v>16</v>
      </c>
      <c r="B1429">
        <v>75</v>
      </c>
      <c r="D1429" t="s">
        <v>357</v>
      </c>
      <c r="E1429">
        <v>0</v>
      </c>
    </row>
    <row r="1430" spans="1:5" x14ac:dyDescent="0.25">
      <c r="A1430" t="s">
        <v>16</v>
      </c>
      <c r="B1430">
        <v>75</v>
      </c>
      <c r="D1430" t="s">
        <v>357</v>
      </c>
      <c r="E1430">
        <v>0</v>
      </c>
    </row>
    <row r="1431" spans="1:5" x14ac:dyDescent="0.25">
      <c r="A1431" t="s">
        <v>16</v>
      </c>
      <c r="B1431">
        <v>75</v>
      </c>
      <c r="D1431" t="s">
        <v>357</v>
      </c>
      <c r="E1431">
        <v>0</v>
      </c>
    </row>
    <row r="1432" spans="1:5" x14ac:dyDescent="0.25">
      <c r="A1432" t="s">
        <v>16</v>
      </c>
      <c r="B1432">
        <v>75</v>
      </c>
      <c r="D1432" t="s">
        <v>357</v>
      </c>
      <c r="E1432">
        <v>0</v>
      </c>
    </row>
    <row r="1433" spans="1:5" x14ac:dyDescent="0.25">
      <c r="A1433" t="s">
        <v>16</v>
      </c>
      <c r="B1433">
        <v>74</v>
      </c>
      <c r="D1433" t="s">
        <v>357</v>
      </c>
      <c r="E1433">
        <v>0</v>
      </c>
    </row>
    <row r="1434" spans="1:5" x14ac:dyDescent="0.25">
      <c r="A1434" t="s">
        <v>16</v>
      </c>
      <c r="B1434">
        <v>74</v>
      </c>
      <c r="D1434" t="s">
        <v>357</v>
      </c>
      <c r="E1434">
        <v>0</v>
      </c>
    </row>
    <row r="1435" spans="1:5" x14ac:dyDescent="0.25">
      <c r="A1435" t="s">
        <v>16</v>
      </c>
      <c r="B1435">
        <v>74</v>
      </c>
      <c r="D1435" t="s">
        <v>357</v>
      </c>
      <c r="E1435">
        <v>0</v>
      </c>
    </row>
    <row r="1436" spans="1:5" x14ac:dyDescent="0.25">
      <c r="A1436" t="s">
        <v>16</v>
      </c>
      <c r="B1436">
        <v>74</v>
      </c>
      <c r="D1436" t="s">
        <v>357</v>
      </c>
      <c r="E1436">
        <v>0</v>
      </c>
    </row>
    <row r="1437" spans="1:5" x14ac:dyDescent="0.25">
      <c r="A1437" t="s">
        <v>16</v>
      </c>
      <c r="B1437">
        <v>74</v>
      </c>
      <c r="D1437" t="s">
        <v>357</v>
      </c>
      <c r="E1437">
        <v>0</v>
      </c>
    </row>
    <row r="1438" spans="1:5" x14ac:dyDescent="0.25">
      <c r="A1438" t="s">
        <v>16</v>
      </c>
      <c r="B1438">
        <v>74</v>
      </c>
      <c r="D1438" t="s">
        <v>357</v>
      </c>
      <c r="E1438">
        <v>0</v>
      </c>
    </row>
    <row r="1439" spans="1:5" x14ac:dyDescent="0.25">
      <c r="A1439" t="s">
        <v>16</v>
      </c>
      <c r="B1439">
        <v>73</v>
      </c>
      <c r="D1439" t="s">
        <v>357</v>
      </c>
      <c r="E1439">
        <v>0</v>
      </c>
    </row>
    <row r="1440" spans="1:5" x14ac:dyDescent="0.25">
      <c r="A1440" t="s">
        <v>16</v>
      </c>
      <c r="B1440">
        <v>73</v>
      </c>
      <c r="D1440" t="s">
        <v>357</v>
      </c>
      <c r="E1440">
        <v>0</v>
      </c>
    </row>
    <row r="1441" spans="1:5" x14ac:dyDescent="0.25">
      <c r="A1441" t="s">
        <v>16</v>
      </c>
      <c r="B1441">
        <v>73</v>
      </c>
      <c r="D1441" t="s">
        <v>357</v>
      </c>
      <c r="E1441">
        <v>0</v>
      </c>
    </row>
    <row r="1442" spans="1:5" x14ac:dyDescent="0.25">
      <c r="A1442" t="s">
        <v>16</v>
      </c>
      <c r="B1442">
        <v>72</v>
      </c>
      <c r="D1442" t="s">
        <v>357</v>
      </c>
      <c r="E1442">
        <v>0</v>
      </c>
    </row>
    <row r="1443" spans="1:5" x14ac:dyDescent="0.25">
      <c r="A1443" t="s">
        <v>16</v>
      </c>
      <c r="B1443">
        <v>71</v>
      </c>
      <c r="D1443" t="s">
        <v>357</v>
      </c>
      <c r="E1443">
        <v>0</v>
      </c>
    </row>
    <row r="1444" spans="1:5" x14ac:dyDescent="0.25">
      <c r="A1444" t="s">
        <v>16</v>
      </c>
      <c r="B1444">
        <v>71</v>
      </c>
      <c r="D1444" t="s">
        <v>357</v>
      </c>
      <c r="E1444">
        <v>0</v>
      </c>
    </row>
    <row r="1445" spans="1:5" x14ac:dyDescent="0.25">
      <c r="A1445" t="s">
        <v>16</v>
      </c>
      <c r="B1445">
        <v>70</v>
      </c>
      <c r="D1445" t="s">
        <v>357</v>
      </c>
      <c r="E1445">
        <v>0</v>
      </c>
    </row>
    <row r="1446" spans="1:5" x14ac:dyDescent="0.25">
      <c r="A1446" t="s">
        <v>16</v>
      </c>
      <c r="B1446">
        <v>70</v>
      </c>
      <c r="D1446" t="s">
        <v>357</v>
      </c>
      <c r="E1446">
        <v>0</v>
      </c>
    </row>
    <row r="1447" spans="1:5" x14ac:dyDescent="0.25">
      <c r="A1447" t="s">
        <v>16</v>
      </c>
      <c r="B1447">
        <v>69</v>
      </c>
      <c r="D1447" t="s">
        <v>357</v>
      </c>
      <c r="E1447">
        <v>0</v>
      </c>
    </row>
    <row r="1448" spans="1:5" x14ac:dyDescent="0.25">
      <c r="A1448" t="s">
        <v>16</v>
      </c>
      <c r="B1448">
        <v>69</v>
      </c>
      <c r="D1448" t="s">
        <v>357</v>
      </c>
      <c r="E1448">
        <v>0</v>
      </c>
    </row>
    <row r="1449" spans="1:5" x14ac:dyDescent="0.25">
      <c r="A1449" t="s">
        <v>16</v>
      </c>
      <c r="B1449">
        <v>69</v>
      </c>
      <c r="D1449" t="s">
        <v>357</v>
      </c>
      <c r="E1449">
        <v>0</v>
      </c>
    </row>
    <row r="1450" spans="1:5" x14ac:dyDescent="0.25">
      <c r="A1450" t="s">
        <v>16</v>
      </c>
      <c r="B1450">
        <v>69</v>
      </c>
      <c r="D1450" t="s">
        <v>357</v>
      </c>
      <c r="E1450">
        <v>0</v>
      </c>
    </row>
    <row r="1451" spans="1:5" x14ac:dyDescent="0.25">
      <c r="A1451" t="s">
        <v>16</v>
      </c>
      <c r="B1451">
        <v>68</v>
      </c>
      <c r="D1451" t="s">
        <v>357</v>
      </c>
      <c r="E1451">
        <v>0</v>
      </c>
    </row>
    <row r="1452" spans="1:5" x14ac:dyDescent="0.25">
      <c r="A1452" t="s">
        <v>16</v>
      </c>
      <c r="B1452">
        <v>67</v>
      </c>
      <c r="D1452" t="s">
        <v>357</v>
      </c>
      <c r="E1452">
        <v>0</v>
      </c>
    </row>
    <row r="1453" spans="1:5" x14ac:dyDescent="0.25">
      <c r="A1453" t="s">
        <v>16</v>
      </c>
      <c r="B1453">
        <v>67</v>
      </c>
      <c r="D1453" t="s">
        <v>357</v>
      </c>
      <c r="E1453">
        <v>0</v>
      </c>
    </row>
    <row r="1454" spans="1:5" x14ac:dyDescent="0.25">
      <c r="A1454" t="s">
        <v>16</v>
      </c>
      <c r="B1454">
        <v>66</v>
      </c>
      <c r="D1454" t="s">
        <v>357</v>
      </c>
      <c r="E1454">
        <v>0</v>
      </c>
    </row>
    <row r="1455" spans="1:5" x14ac:dyDescent="0.25">
      <c r="A1455" t="s">
        <v>16</v>
      </c>
      <c r="B1455">
        <v>66</v>
      </c>
      <c r="D1455" t="s">
        <v>357</v>
      </c>
      <c r="E1455">
        <v>0</v>
      </c>
    </row>
    <row r="1456" spans="1:5" x14ac:dyDescent="0.25">
      <c r="A1456" t="s">
        <v>16</v>
      </c>
      <c r="B1456">
        <v>66</v>
      </c>
      <c r="D1456" t="s">
        <v>357</v>
      </c>
      <c r="E1456">
        <v>0</v>
      </c>
    </row>
    <row r="1457" spans="1:5" x14ac:dyDescent="0.25">
      <c r="A1457" t="s">
        <v>16</v>
      </c>
      <c r="B1457">
        <v>65</v>
      </c>
      <c r="D1457" t="s">
        <v>357</v>
      </c>
      <c r="E1457">
        <v>0</v>
      </c>
    </row>
    <row r="1458" spans="1:5" x14ac:dyDescent="0.25">
      <c r="A1458" t="s">
        <v>16</v>
      </c>
      <c r="B1458">
        <v>65</v>
      </c>
      <c r="D1458" t="s">
        <v>357</v>
      </c>
      <c r="E1458">
        <v>0</v>
      </c>
    </row>
    <row r="1459" spans="1:5" x14ac:dyDescent="0.25">
      <c r="A1459" t="s">
        <v>16</v>
      </c>
      <c r="B1459">
        <v>65</v>
      </c>
      <c r="D1459" t="s">
        <v>357</v>
      </c>
      <c r="E1459">
        <v>0</v>
      </c>
    </row>
    <row r="1460" spans="1:5" x14ac:dyDescent="0.25">
      <c r="A1460" t="s">
        <v>16</v>
      </c>
      <c r="B1460">
        <v>65</v>
      </c>
      <c r="D1460" t="s">
        <v>357</v>
      </c>
      <c r="E1460">
        <v>0</v>
      </c>
    </row>
    <row r="1461" spans="1:5" x14ac:dyDescent="0.25">
      <c r="A1461" t="s">
        <v>16</v>
      </c>
      <c r="B1461">
        <v>64</v>
      </c>
      <c r="D1461" t="s">
        <v>357</v>
      </c>
      <c r="E1461">
        <v>0</v>
      </c>
    </row>
    <row r="1462" spans="1:5" x14ac:dyDescent="0.25">
      <c r="A1462" t="s">
        <v>16</v>
      </c>
      <c r="B1462">
        <v>64</v>
      </c>
      <c r="D1462" t="s">
        <v>357</v>
      </c>
      <c r="E1462">
        <v>0</v>
      </c>
    </row>
    <row r="1463" spans="1:5" x14ac:dyDescent="0.25">
      <c r="A1463" t="s">
        <v>16</v>
      </c>
      <c r="B1463">
        <v>63</v>
      </c>
      <c r="D1463" t="s">
        <v>357</v>
      </c>
      <c r="E1463">
        <v>0</v>
      </c>
    </row>
    <row r="1464" spans="1:5" x14ac:dyDescent="0.25">
      <c r="A1464" t="s">
        <v>16</v>
      </c>
      <c r="B1464">
        <v>63</v>
      </c>
      <c r="D1464" t="s">
        <v>357</v>
      </c>
      <c r="E1464">
        <v>0</v>
      </c>
    </row>
    <row r="1465" spans="1:5" x14ac:dyDescent="0.25">
      <c r="A1465" t="s">
        <v>16</v>
      </c>
      <c r="B1465">
        <v>62</v>
      </c>
      <c r="D1465" t="s">
        <v>357</v>
      </c>
      <c r="E1465">
        <v>0</v>
      </c>
    </row>
    <row r="1466" spans="1:5" x14ac:dyDescent="0.25">
      <c r="A1466" t="s">
        <v>16</v>
      </c>
      <c r="B1466">
        <v>62</v>
      </c>
      <c r="D1466" t="s">
        <v>357</v>
      </c>
      <c r="E1466">
        <v>0</v>
      </c>
    </row>
    <row r="1467" spans="1:5" x14ac:dyDescent="0.25">
      <c r="A1467" t="s">
        <v>16</v>
      </c>
      <c r="B1467">
        <v>62</v>
      </c>
      <c r="D1467" t="s">
        <v>357</v>
      </c>
      <c r="E1467">
        <v>0</v>
      </c>
    </row>
    <row r="1468" spans="1:5" x14ac:dyDescent="0.25">
      <c r="A1468" t="s">
        <v>16</v>
      </c>
      <c r="B1468">
        <v>61</v>
      </c>
      <c r="D1468" t="s">
        <v>357</v>
      </c>
      <c r="E1468">
        <v>0</v>
      </c>
    </row>
    <row r="1469" spans="1:5" x14ac:dyDescent="0.25">
      <c r="A1469" t="s">
        <v>16</v>
      </c>
      <c r="B1469">
        <v>60</v>
      </c>
      <c r="D1469" t="s">
        <v>357</v>
      </c>
      <c r="E1469">
        <v>0</v>
      </c>
    </row>
    <row r="1470" spans="1:5" x14ac:dyDescent="0.25">
      <c r="A1470" t="s">
        <v>16</v>
      </c>
      <c r="B1470">
        <v>59</v>
      </c>
      <c r="D1470" t="s">
        <v>357</v>
      </c>
      <c r="E1470">
        <v>0</v>
      </c>
    </row>
    <row r="1471" spans="1:5" x14ac:dyDescent="0.25">
      <c r="A1471" t="s">
        <v>16</v>
      </c>
      <c r="B1471">
        <v>59</v>
      </c>
      <c r="D1471" t="s">
        <v>357</v>
      </c>
      <c r="E1471">
        <v>0</v>
      </c>
    </row>
    <row r="1472" spans="1:5" x14ac:dyDescent="0.25">
      <c r="A1472" t="s">
        <v>16</v>
      </c>
      <c r="B1472">
        <v>59</v>
      </c>
      <c r="D1472" t="s">
        <v>357</v>
      </c>
      <c r="E1472">
        <v>0</v>
      </c>
    </row>
    <row r="1473" spans="1:5" x14ac:dyDescent="0.25">
      <c r="A1473" t="s">
        <v>16</v>
      </c>
      <c r="B1473">
        <v>58</v>
      </c>
      <c r="D1473" t="s">
        <v>357</v>
      </c>
      <c r="E1473">
        <v>0</v>
      </c>
    </row>
    <row r="1474" spans="1:5" x14ac:dyDescent="0.25">
      <c r="A1474" t="s">
        <v>16</v>
      </c>
      <c r="B1474">
        <v>58</v>
      </c>
      <c r="D1474" t="s">
        <v>357</v>
      </c>
      <c r="E1474">
        <v>0</v>
      </c>
    </row>
    <row r="1475" spans="1:5" x14ac:dyDescent="0.25">
      <c r="A1475" t="s">
        <v>16</v>
      </c>
      <c r="B1475">
        <v>58</v>
      </c>
      <c r="D1475" t="s">
        <v>357</v>
      </c>
      <c r="E1475">
        <v>0</v>
      </c>
    </row>
    <row r="1476" spans="1:5" x14ac:dyDescent="0.25">
      <c r="A1476" t="s">
        <v>16</v>
      </c>
      <c r="B1476">
        <v>57</v>
      </c>
      <c r="D1476" t="s">
        <v>357</v>
      </c>
      <c r="E1476">
        <v>0</v>
      </c>
    </row>
    <row r="1477" spans="1:5" x14ac:dyDescent="0.25">
      <c r="A1477" t="s">
        <v>16</v>
      </c>
      <c r="B1477">
        <v>55</v>
      </c>
      <c r="D1477" t="s">
        <v>357</v>
      </c>
      <c r="E1477">
        <v>0</v>
      </c>
    </row>
    <row r="1478" spans="1:5" x14ac:dyDescent="0.25">
      <c r="A1478" t="s">
        <v>16</v>
      </c>
      <c r="B1478">
        <v>54</v>
      </c>
      <c r="D1478" t="s">
        <v>357</v>
      </c>
      <c r="E1478">
        <v>0</v>
      </c>
    </row>
    <row r="1479" spans="1:5" x14ac:dyDescent="0.25">
      <c r="A1479" t="s">
        <v>16</v>
      </c>
      <c r="B1479">
        <v>54</v>
      </c>
      <c r="D1479" t="s">
        <v>357</v>
      </c>
      <c r="E1479">
        <v>0</v>
      </c>
    </row>
    <row r="1480" spans="1:5" x14ac:dyDescent="0.25">
      <c r="A1480" t="s">
        <v>16</v>
      </c>
      <c r="B1480">
        <v>52</v>
      </c>
      <c r="D1480" t="s">
        <v>357</v>
      </c>
      <c r="E1480">
        <v>0</v>
      </c>
    </row>
    <row r="1481" spans="1:5" x14ac:dyDescent="0.25">
      <c r="A1481" t="s">
        <v>16</v>
      </c>
      <c r="B1481">
        <v>52</v>
      </c>
      <c r="D1481" t="s">
        <v>357</v>
      </c>
      <c r="E1481">
        <v>0</v>
      </c>
    </row>
    <row r="1482" spans="1:5" x14ac:dyDescent="0.25">
      <c r="A1482" t="s">
        <v>16</v>
      </c>
      <c r="B1482">
        <v>52</v>
      </c>
      <c r="D1482" t="s">
        <v>357</v>
      </c>
      <c r="E1482">
        <v>0</v>
      </c>
    </row>
    <row r="1483" spans="1:5" x14ac:dyDescent="0.25">
      <c r="A1483" t="s">
        <v>16</v>
      </c>
      <c r="B1483">
        <v>52</v>
      </c>
      <c r="D1483" t="s">
        <v>357</v>
      </c>
      <c r="E1483">
        <v>0</v>
      </c>
    </row>
    <row r="1484" spans="1:5" x14ac:dyDescent="0.25">
      <c r="A1484" t="s">
        <v>16</v>
      </c>
      <c r="B1484">
        <v>52</v>
      </c>
      <c r="D1484" t="s">
        <v>357</v>
      </c>
      <c r="E1484">
        <v>0</v>
      </c>
    </row>
    <row r="1485" spans="1:5" x14ac:dyDescent="0.25">
      <c r="A1485" t="s">
        <v>16</v>
      </c>
      <c r="B1485">
        <v>51</v>
      </c>
      <c r="D1485" t="s">
        <v>357</v>
      </c>
      <c r="E1485">
        <v>0</v>
      </c>
    </row>
    <row r="1486" spans="1:5" x14ac:dyDescent="0.25">
      <c r="A1486" t="s">
        <v>16</v>
      </c>
      <c r="B1486">
        <v>50</v>
      </c>
      <c r="D1486" t="s">
        <v>357</v>
      </c>
      <c r="E1486">
        <v>0</v>
      </c>
    </row>
    <row r="1487" spans="1:5" x14ac:dyDescent="0.25">
      <c r="A1487" t="s">
        <v>16</v>
      </c>
      <c r="B1487">
        <v>50</v>
      </c>
      <c r="D1487" t="s">
        <v>357</v>
      </c>
      <c r="E1487">
        <v>0</v>
      </c>
    </row>
    <row r="1488" spans="1:5" x14ac:dyDescent="0.25">
      <c r="A1488" t="s">
        <v>16</v>
      </c>
      <c r="B1488">
        <v>50</v>
      </c>
      <c r="D1488" t="s">
        <v>357</v>
      </c>
      <c r="E1488">
        <v>0</v>
      </c>
    </row>
    <row r="1489" spans="1:5" x14ac:dyDescent="0.25">
      <c r="A1489" t="s">
        <v>16</v>
      </c>
      <c r="B1489">
        <v>50</v>
      </c>
      <c r="D1489" t="s">
        <v>357</v>
      </c>
      <c r="E1489">
        <v>0</v>
      </c>
    </row>
    <row r="1490" spans="1:5" x14ac:dyDescent="0.25">
      <c r="A1490" t="s">
        <v>16</v>
      </c>
      <c r="B1490">
        <v>50</v>
      </c>
      <c r="D1490" t="s">
        <v>357</v>
      </c>
      <c r="E1490">
        <v>0</v>
      </c>
    </row>
    <row r="1491" spans="1:5" x14ac:dyDescent="0.25">
      <c r="A1491" t="s">
        <v>16</v>
      </c>
      <c r="B1491">
        <v>50</v>
      </c>
      <c r="D1491" t="s">
        <v>357</v>
      </c>
      <c r="E1491">
        <v>0</v>
      </c>
    </row>
    <row r="1492" spans="1:5" x14ac:dyDescent="0.25">
      <c r="A1492" t="s">
        <v>16</v>
      </c>
      <c r="B1492">
        <v>49</v>
      </c>
      <c r="D1492" t="s">
        <v>357</v>
      </c>
      <c r="E1492">
        <v>0</v>
      </c>
    </row>
    <row r="1493" spans="1:5" x14ac:dyDescent="0.25">
      <c r="A1493" t="s">
        <v>16</v>
      </c>
      <c r="B1493">
        <v>49</v>
      </c>
      <c r="D1493" t="s">
        <v>357</v>
      </c>
      <c r="E1493">
        <v>0</v>
      </c>
    </row>
    <row r="1494" spans="1:5" x14ac:dyDescent="0.25">
      <c r="A1494" t="s">
        <v>16</v>
      </c>
      <c r="B1494">
        <v>47</v>
      </c>
      <c r="D1494" t="s">
        <v>357</v>
      </c>
      <c r="E1494">
        <v>0</v>
      </c>
    </row>
    <row r="1495" spans="1:5" x14ac:dyDescent="0.25">
      <c r="A1495" t="s">
        <v>16</v>
      </c>
      <c r="B1495">
        <v>47</v>
      </c>
      <c r="D1495" t="s">
        <v>357</v>
      </c>
      <c r="E1495">
        <v>0</v>
      </c>
    </row>
    <row r="1496" spans="1:5" x14ac:dyDescent="0.25">
      <c r="A1496" t="s">
        <v>16</v>
      </c>
      <c r="B1496">
        <v>46</v>
      </c>
      <c r="D1496" t="s">
        <v>357</v>
      </c>
      <c r="E1496">
        <v>0</v>
      </c>
    </row>
    <row r="1497" spans="1:5" x14ac:dyDescent="0.25">
      <c r="A1497" t="s">
        <v>16</v>
      </c>
      <c r="B1497">
        <v>46</v>
      </c>
      <c r="D1497" t="s">
        <v>357</v>
      </c>
      <c r="E1497">
        <v>0</v>
      </c>
    </row>
    <row r="1498" spans="1:5" x14ac:dyDescent="0.25">
      <c r="A1498" t="s">
        <v>16</v>
      </c>
      <c r="B1498">
        <v>45</v>
      </c>
      <c r="D1498" t="s">
        <v>357</v>
      </c>
      <c r="E1498">
        <v>0</v>
      </c>
    </row>
    <row r="1499" spans="1:5" x14ac:dyDescent="0.25">
      <c r="A1499" t="s">
        <v>16</v>
      </c>
      <c r="B1499">
        <v>45</v>
      </c>
      <c r="D1499" t="s">
        <v>357</v>
      </c>
      <c r="E1499">
        <v>0</v>
      </c>
    </row>
    <row r="1500" spans="1:5" x14ac:dyDescent="0.25">
      <c r="A1500" t="s">
        <v>16</v>
      </c>
      <c r="B1500">
        <v>45</v>
      </c>
      <c r="D1500" t="s">
        <v>357</v>
      </c>
      <c r="E1500">
        <v>0</v>
      </c>
    </row>
    <row r="1501" spans="1:5" x14ac:dyDescent="0.25">
      <c r="A1501" t="s">
        <v>16</v>
      </c>
      <c r="B1501">
        <v>44</v>
      </c>
      <c r="D1501" t="s">
        <v>357</v>
      </c>
      <c r="E1501">
        <v>0</v>
      </c>
    </row>
    <row r="1502" spans="1:5" x14ac:dyDescent="0.25">
      <c r="A1502" t="s">
        <v>16</v>
      </c>
      <c r="B1502">
        <v>44</v>
      </c>
      <c r="D1502" t="s">
        <v>357</v>
      </c>
      <c r="E1502">
        <v>0</v>
      </c>
    </row>
    <row r="1503" spans="1:5" x14ac:dyDescent="0.25">
      <c r="A1503" t="s">
        <v>16</v>
      </c>
      <c r="B1503">
        <v>44</v>
      </c>
      <c r="D1503" t="s">
        <v>357</v>
      </c>
      <c r="E1503">
        <v>0</v>
      </c>
    </row>
    <row r="1504" spans="1:5" x14ac:dyDescent="0.25">
      <c r="A1504" t="s">
        <v>16</v>
      </c>
      <c r="B1504">
        <v>43</v>
      </c>
      <c r="D1504" t="s">
        <v>357</v>
      </c>
      <c r="E1504">
        <v>0</v>
      </c>
    </row>
    <row r="1505" spans="1:5" x14ac:dyDescent="0.25">
      <c r="A1505" t="s">
        <v>16</v>
      </c>
      <c r="B1505">
        <v>43</v>
      </c>
      <c r="D1505" t="s">
        <v>357</v>
      </c>
      <c r="E1505">
        <v>0</v>
      </c>
    </row>
    <row r="1506" spans="1:5" x14ac:dyDescent="0.25">
      <c r="A1506" t="s">
        <v>16</v>
      </c>
      <c r="B1506">
        <v>43</v>
      </c>
      <c r="D1506" t="s">
        <v>357</v>
      </c>
      <c r="E1506">
        <v>0</v>
      </c>
    </row>
    <row r="1507" spans="1:5" x14ac:dyDescent="0.25">
      <c r="A1507" t="s">
        <v>16</v>
      </c>
      <c r="B1507">
        <v>43</v>
      </c>
      <c r="D1507" t="s">
        <v>357</v>
      </c>
      <c r="E1507">
        <v>0</v>
      </c>
    </row>
    <row r="1508" spans="1:5" x14ac:dyDescent="0.25">
      <c r="A1508" t="s">
        <v>16</v>
      </c>
      <c r="B1508">
        <v>42</v>
      </c>
      <c r="D1508" t="s">
        <v>357</v>
      </c>
      <c r="E1508">
        <v>0</v>
      </c>
    </row>
    <row r="1509" spans="1:5" x14ac:dyDescent="0.25">
      <c r="A1509" t="s">
        <v>16</v>
      </c>
      <c r="B1509">
        <v>41</v>
      </c>
      <c r="D1509" t="s">
        <v>357</v>
      </c>
      <c r="E1509">
        <v>0</v>
      </c>
    </row>
    <row r="1510" spans="1:5" x14ac:dyDescent="0.25">
      <c r="A1510" t="s">
        <v>16</v>
      </c>
      <c r="B1510">
        <v>41</v>
      </c>
      <c r="D1510" t="s">
        <v>357</v>
      </c>
      <c r="E1510">
        <v>0</v>
      </c>
    </row>
    <row r="1511" spans="1:5" x14ac:dyDescent="0.25">
      <c r="A1511" t="s">
        <v>16</v>
      </c>
      <c r="B1511">
        <v>40</v>
      </c>
      <c r="D1511" t="s">
        <v>357</v>
      </c>
      <c r="E1511">
        <v>0</v>
      </c>
    </row>
    <row r="1512" spans="1:5" x14ac:dyDescent="0.25">
      <c r="A1512" t="s">
        <v>16</v>
      </c>
      <c r="B1512">
        <v>39</v>
      </c>
      <c r="D1512" t="s">
        <v>357</v>
      </c>
      <c r="E1512">
        <v>0</v>
      </c>
    </row>
    <row r="1513" spans="1:5" x14ac:dyDescent="0.25">
      <c r="A1513" t="s">
        <v>16</v>
      </c>
      <c r="B1513">
        <v>39</v>
      </c>
      <c r="D1513" t="s">
        <v>357</v>
      </c>
      <c r="E1513">
        <v>0</v>
      </c>
    </row>
    <row r="1514" spans="1:5" x14ac:dyDescent="0.25">
      <c r="A1514" t="s">
        <v>16</v>
      </c>
      <c r="B1514">
        <v>38</v>
      </c>
      <c r="D1514" t="s">
        <v>357</v>
      </c>
      <c r="E1514">
        <v>0</v>
      </c>
    </row>
    <row r="1515" spans="1:5" x14ac:dyDescent="0.25">
      <c r="A1515" t="s">
        <v>16</v>
      </c>
      <c r="B1515">
        <v>38</v>
      </c>
      <c r="D1515" t="s">
        <v>357</v>
      </c>
      <c r="E1515">
        <v>0</v>
      </c>
    </row>
    <row r="1516" spans="1:5" x14ac:dyDescent="0.25">
      <c r="A1516" t="s">
        <v>16</v>
      </c>
      <c r="B1516">
        <v>38</v>
      </c>
      <c r="D1516" t="s">
        <v>357</v>
      </c>
      <c r="E1516">
        <v>0</v>
      </c>
    </row>
    <row r="1517" spans="1:5" x14ac:dyDescent="0.25">
      <c r="A1517" t="s">
        <v>16</v>
      </c>
      <c r="B1517">
        <v>38</v>
      </c>
      <c r="D1517" t="s">
        <v>357</v>
      </c>
      <c r="E1517">
        <v>0</v>
      </c>
    </row>
    <row r="1518" spans="1:5" x14ac:dyDescent="0.25">
      <c r="A1518" t="s">
        <v>16</v>
      </c>
      <c r="B1518">
        <v>38</v>
      </c>
      <c r="D1518" t="s">
        <v>357</v>
      </c>
      <c r="E1518">
        <v>0</v>
      </c>
    </row>
    <row r="1519" spans="1:5" x14ac:dyDescent="0.25">
      <c r="A1519" t="s">
        <v>16</v>
      </c>
      <c r="B1519">
        <v>37</v>
      </c>
      <c r="D1519" t="s">
        <v>357</v>
      </c>
      <c r="E1519">
        <v>0</v>
      </c>
    </row>
    <row r="1520" spans="1:5" x14ac:dyDescent="0.25">
      <c r="A1520" t="s">
        <v>16</v>
      </c>
      <c r="B1520">
        <v>37</v>
      </c>
      <c r="D1520" t="s">
        <v>357</v>
      </c>
      <c r="E1520">
        <v>0</v>
      </c>
    </row>
    <row r="1521" spans="1:5" x14ac:dyDescent="0.25">
      <c r="A1521" t="s">
        <v>16</v>
      </c>
      <c r="B1521">
        <v>37</v>
      </c>
      <c r="D1521" t="s">
        <v>357</v>
      </c>
      <c r="E1521">
        <v>0</v>
      </c>
    </row>
    <row r="1522" spans="1:5" x14ac:dyDescent="0.25">
      <c r="A1522" t="s">
        <v>16</v>
      </c>
      <c r="B1522">
        <v>36</v>
      </c>
      <c r="D1522" t="s">
        <v>357</v>
      </c>
      <c r="E1522">
        <v>0</v>
      </c>
    </row>
    <row r="1523" spans="1:5" x14ac:dyDescent="0.25">
      <c r="A1523" t="s">
        <v>16</v>
      </c>
      <c r="B1523">
        <v>36</v>
      </c>
      <c r="D1523" t="s">
        <v>357</v>
      </c>
      <c r="E1523">
        <v>0</v>
      </c>
    </row>
    <row r="1524" spans="1:5" x14ac:dyDescent="0.25">
      <c r="A1524" t="s">
        <v>16</v>
      </c>
      <c r="B1524">
        <v>36</v>
      </c>
      <c r="D1524" t="s">
        <v>357</v>
      </c>
      <c r="E1524">
        <v>0</v>
      </c>
    </row>
    <row r="1525" spans="1:5" x14ac:dyDescent="0.25">
      <c r="A1525" t="s">
        <v>16</v>
      </c>
      <c r="B1525">
        <v>36</v>
      </c>
      <c r="D1525" t="s">
        <v>357</v>
      </c>
      <c r="E1525">
        <v>0</v>
      </c>
    </row>
    <row r="1526" spans="1:5" x14ac:dyDescent="0.25">
      <c r="A1526" t="s">
        <v>16</v>
      </c>
      <c r="B1526">
        <v>35</v>
      </c>
      <c r="D1526" t="s">
        <v>357</v>
      </c>
      <c r="E1526">
        <v>0</v>
      </c>
    </row>
    <row r="1527" spans="1:5" x14ac:dyDescent="0.25">
      <c r="A1527" t="s">
        <v>16</v>
      </c>
      <c r="B1527">
        <v>35</v>
      </c>
      <c r="D1527" t="s">
        <v>357</v>
      </c>
      <c r="E1527">
        <v>0</v>
      </c>
    </row>
    <row r="1528" spans="1:5" x14ac:dyDescent="0.25">
      <c r="A1528" t="s">
        <v>16</v>
      </c>
      <c r="B1528">
        <v>35</v>
      </c>
      <c r="D1528" t="s">
        <v>357</v>
      </c>
      <c r="E1528">
        <v>0</v>
      </c>
    </row>
    <row r="1529" spans="1:5" x14ac:dyDescent="0.25">
      <c r="A1529" t="s">
        <v>16</v>
      </c>
      <c r="B1529">
        <v>35</v>
      </c>
      <c r="D1529" t="s">
        <v>357</v>
      </c>
      <c r="E1529">
        <v>0</v>
      </c>
    </row>
    <row r="1530" spans="1:5" x14ac:dyDescent="0.25">
      <c r="A1530" t="s">
        <v>16</v>
      </c>
      <c r="B1530">
        <v>35</v>
      </c>
      <c r="D1530" t="s">
        <v>357</v>
      </c>
      <c r="E1530">
        <v>0</v>
      </c>
    </row>
    <row r="1531" spans="1:5" x14ac:dyDescent="0.25">
      <c r="A1531" t="s">
        <v>16</v>
      </c>
      <c r="B1531">
        <v>34</v>
      </c>
      <c r="D1531" t="s">
        <v>357</v>
      </c>
      <c r="E1531">
        <v>0</v>
      </c>
    </row>
    <row r="1532" spans="1:5" x14ac:dyDescent="0.25">
      <c r="A1532" t="s">
        <v>16</v>
      </c>
      <c r="B1532">
        <v>34</v>
      </c>
    </row>
    <row r="1533" spans="1:5" x14ac:dyDescent="0.25">
      <c r="A1533" t="s">
        <v>16</v>
      </c>
      <c r="B1533">
        <v>34</v>
      </c>
    </row>
    <row r="1534" spans="1:5" x14ac:dyDescent="0.25">
      <c r="A1534" t="s">
        <v>16</v>
      </c>
      <c r="B1534">
        <v>34</v>
      </c>
    </row>
    <row r="1535" spans="1:5" x14ac:dyDescent="0.25">
      <c r="A1535" t="s">
        <v>16</v>
      </c>
      <c r="B1535">
        <v>34</v>
      </c>
    </row>
    <row r="1536" spans="1:5" x14ac:dyDescent="0.25">
      <c r="A1536" t="s">
        <v>16</v>
      </c>
      <c r="B1536">
        <v>34</v>
      </c>
    </row>
    <row r="1537" spans="1:2" x14ac:dyDescent="0.25">
      <c r="A1537" t="s">
        <v>16</v>
      </c>
      <c r="B1537">
        <v>34</v>
      </c>
    </row>
    <row r="1538" spans="1:2" x14ac:dyDescent="0.25">
      <c r="A1538" t="s">
        <v>16</v>
      </c>
      <c r="B1538">
        <v>34</v>
      </c>
    </row>
    <row r="1539" spans="1:2" x14ac:dyDescent="0.25">
      <c r="A1539" t="s">
        <v>16</v>
      </c>
      <c r="B1539">
        <v>34</v>
      </c>
    </row>
    <row r="1540" spans="1:2" x14ac:dyDescent="0.25">
      <c r="A1540" t="s">
        <v>16</v>
      </c>
      <c r="B1540">
        <v>34</v>
      </c>
    </row>
    <row r="1541" spans="1:2" x14ac:dyDescent="0.25">
      <c r="A1541" t="s">
        <v>16</v>
      </c>
      <c r="B1541">
        <v>34</v>
      </c>
    </row>
    <row r="1542" spans="1:2" x14ac:dyDescent="0.25">
      <c r="A1542" t="s">
        <v>16</v>
      </c>
      <c r="B1542">
        <v>34</v>
      </c>
    </row>
    <row r="1543" spans="1:2" x14ac:dyDescent="0.25">
      <c r="A1543" t="s">
        <v>16</v>
      </c>
      <c r="B1543">
        <v>34</v>
      </c>
    </row>
    <row r="1544" spans="1:2" x14ac:dyDescent="0.25">
      <c r="A1544" t="s">
        <v>16</v>
      </c>
      <c r="B1544">
        <v>34</v>
      </c>
    </row>
    <row r="1545" spans="1:2" x14ac:dyDescent="0.25">
      <c r="A1545" t="s">
        <v>16</v>
      </c>
      <c r="B1545">
        <v>34</v>
      </c>
    </row>
    <row r="1546" spans="1:2" x14ac:dyDescent="0.25">
      <c r="A1546" t="s">
        <v>16</v>
      </c>
      <c r="B1546">
        <v>34</v>
      </c>
    </row>
    <row r="1547" spans="1:2" x14ac:dyDescent="0.25">
      <c r="A1547" t="s">
        <v>16</v>
      </c>
      <c r="B1547">
        <v>34</v>
      </c>
    </row>
    <row r="1548" spans="1:2" x14ac:dyDescent="0.25">
      <c r="A1548" t="s">
        <v>16</v>
      </c>
      <c r="B1548">
        <v>34</v>
      </c>
    </row>
    <row r="1549" spans="1:2" x14ac:dyDescent="0.25">
      <c r="A1549" t="s">
        <v>16</v>
      </c>
      <c r="B1549">
        <v>34</v>
      </c>
    </row>
    <row r="1550" spans="1:2" x14ac:dyDescent="0.25">
      <c r="A1550" t="s">
        <v>16</v>
      </c>
      <c r="B1550">
        <v>33</v>
      </c>
    </row>
    <row r="1551" spans="1:2" x14ac:dyDescent="0.25">
      <c r="A1551" t="s">
        <v>16</v>
      </c>
      <c r="B1551">
        <v>33</v>
      </c>
    </row>
    <row r="1552" spans="1:2" x14ac:dyDescent="0.25">
      <c r="A1552" t="s">
        <v>16</v>
      </c>
      <c r="B1552">
        <v>33</v>
      </c>
    </row>
    <row r="1553" spans="1:2" x14ac:dyDescent="0.25">
      <c r="A1553" t="s">
        <v>16</v>
      </c>
      <c r="B1553">
        <v>33</v>
      </c>
    </row>
    <row r="1554" spans="1:2" x14ac:dyDescent="0.25">
      <c r="A1554" t="s">
        <v>16</v>
      </c>
      <c r="B1554">
        <v>33</v>
      </c>
    </row>
    <row r="1555" spans="1:2" x14ac:dyDescent="0.25">
      <c r="A1555" t="s">
        <v>16</v>
      </c>
      <c r="B1555">
        <v>33</v>
      </c>
    </row>
    <row r="1556" spans="1:2" x14ac:dyDescent="0.25">
      <c r="A1556" t="s">
        <v>16</v>
      </c>
      <c r="B1556">
        <v>33</v>
      </c>
    </row>
    <row r="1557" spans="1:2" x14ac:dyDescent="0.25">
      <c r="A1557" t="s">
        <v>16</v>
      </c>
      <c r="B1557">
        <v>33</v>
      </c>
    </row>
    <row r="1558" spans="1:2" x14ac:dyDescent="0.25">
      <c r="A1558" t="s">
        <v>16</v>
      </c>
      <c r="B1558">
        <v>33</v>
      </c>
    </row>
    <row r="1559" spans="1:2" x14ac:dyDescent="0.25">
      <c r="A1559" t="s">
        <v>16</v>
      </c>
      <c r="B1559">
        <v>33</v>
      </c>
    </row>
    <row r="1560" spans="1:2" x14ac:dyDescent="0.25">
      <c r="A1560" t="s">
        <v>16</v>
      </c>
      <c r="B1560">
        <v>33</v>
      </c>
    </row>
    <row r="1561" spans="1:2" x14ac:dyDescent="0.25">
      <c r="A1561" t="s">
        <v>16</v>
      </c>
      <c r="B1561">
        <v>33</v>
      </c>
    </row>
    <row r="1562" spans="1:2" x14ac:dyDescent="0.25">
      <c r="A1562" t="s">
        <v>16</v>
      </c>
      <c r="B1562">
        <v>33</v>
      </c>
    </row>
    <row r="1563" spans="1:2" x14ac:dyDescent="0.25">
      <c r="A1563" t="s">
        <v>16</v>
      </c>
      <c r="B1563">
        <v>33</v>
      </c>
    </row>
    <row r="1564" spans="1:2" x14ac:dyDescent="0.25">
      <c r="A1564" t="s">
        <v>16</v>
      </c>
      <c r="B1564">
        <v>33</v>
      </c>
    </row>
    <row r="1565" spans="1:2" x14ac:dyDescent="0.25">
      <c r="A1565" t="s">
        <v>16</v>
      </c>
      <c r="B1565">
        <v>33</v>
      </c>
    </row>
    <row r="1566" spans="1:2" x14ac:dyDescent="0.25">
      <c r="A1566" t="s">
        <v>16</v>
      </c>
      <c r="B1566">
        <v>33</v>
      </c>
    </row>
    <row r="1567" spans="1:2" x14ac:dyDescent="0.25">
      <c r="A1567" t="s">
        <v>16</v>
      </c>
      <c r="B1567">
        <v>33</v>
      </c>
    </row>
    <row r="1568" spans="1:2" x14ac:dyDescent="0.25">
      <c r="A1568" t="s">
        <v>16</v>
      </c>
      <c r="B1568">
        <v>33</v>
      </c>
    </row>
    <row r="1569" spans="1:2" x14ac:dyDescent="0.25">
      <c r="A1569" t="s">
        <v>16</v>
      </c>
      <c r="B1569">
        <v>33</v>
      </c>
    </row>
    <row r="1570" spans="1:2" x14ac:dyDescent="0.25">
      <c r="A1570" t="s">
        <v>16</v>
      </c>
      <c r="B1570">
        <v>33</v>
      </c>
    </row>
    <row r="1571" spans="1:2" x14ac:dyDescent="0.25">
      <c r="A1571" t="s">
        <v>16</v>
      </c>
      <c r="B1571">
        <v>33</v>
      </c>
    </row>
    <row r="1572" spans="1:2" x14ac:dyDescent="0.25">
      <c r="A1572" t="s">
        <v>16</v>
      </c>
      <c r="B1572">
        <v>33</v>
      </c>
    </row>
    <row r="1573" spans="1:2" x14ac:dyDescent="0.25">
      <c r="A1573" t="s">
        <v>16</v>
      </c>
      <c r="B1573">
        <v>33</v>
      </c>
    </row>
    <row r="1574" spans="1:2" x14ac:dyDescent="0.25">
      <c r="A1574" t="s">
        <v>16</v>
      </c>
      <c r="B1574">
        <v>32</v>
      </c>
    </row>
    <row r="1575" spans="1:2" x14ac:dyDescent="0.25">
      <c r="A1575" t="s">
        <v>16</v>
      </c>
      <c r="B1575">
        <v>32</v>
      </c>
    </row>
    <row r="1576" spans="1:2" x14ac:dyDescent="0.25">
      <c r="A1576" t="s">
        <v>16</v>
      </c>
      <c r="B1576">
        <v>32</v>
      </c>
    </row>
    <row r="1577" spans="1:2" x14ac:dyDescent="0.25">
      <c r="A1577" t="s">
        <v>16</v>
      </c>
      <c r="B1577">
        <v>32</v>
      </c>
    </row>
    <row r="1578" spans="1:2" x14ac:dyDescent="0.25">
      <c r="A1578" t="s">
        <v>16</v>
      </c>
      <c r="B1578">
        <v>32</v>
      </c>
    </row>
    <row r="1579" spans="1:2" x14ac:dyDescent="0.25">
      <c r="A1579" t="s">
        <v>16</v>
      </c>
      <c r="B1579">
        <v>32</v>
      </c>
    </row>
    <row r="1580" spans="1:2" x14ac:dyDescent="0.25">
      <c r="A1580" t="s">
        <v>16</v>
      </c>
      <c r="B1580">
        <v>32</v>
      </c>
    </row>
    <row r="1581" spans="1:2" x14ac:dyDescent="0.25">
      <c r="A1581" t="s">
        <v>16</v>
      </c>
      <c r="B1581">
        <v>32</v>
      </c>
    </row>
    <row r="1582" spans="1:2" x14ac:dyDescent="0.25">
      <c r="A1582" t="s">
        <v>16</v>
      </c>
      <c r="B1582">
        <v>32</v>
      </c>
    </row>
    <row r="1583" spans="1:2" x14ac:dyDescent="0.25">
      <c r="A1583" t="s">
        <v>16</v>
      </c>
      <c r="B1583">
        <v>32</v>
      </c>
    </row>
    <row r="1584" spans="1:2" x14ac:dyDescent="0.25">
      <c r="A1584" t="s">
        <v>16</v>
      </c>
      <c r="B1584">
        <v>32</v>
      </c>
    </row>
    <row r="1585" spans="1:2" x14ac:dyDescent="0.25">
      <c r="A1585" t="s">
        <v>16</v>
      </c>
      <c r="B1585">
        <v>32</v>
      </c>
    </row>
    <row r="1586" spans="1:2" x14ac:dyDescent="0.25">
      <c r="A1586" t="s">
        <v>16</v>
      </c>
      <c r="B1586">
        <v>32</v>
      </c>
    </row>
    <row r="1587" spans="1:2" x14ac:dyDescent="0.25">
      <c r="A1587" t="s">
        <v>16</v>
      </c>
      <c r="B1587">
        <v>32</v>
      </c>
    </row>
    <row r="1588" spans="1:2" x14ac:dyDescent="0.25">
      <c r="A1588" t="s">
        <v>16</v>
      </c>
      <c r="B1588">
        <v>32</v>
      </c>
    </row>
    <row r="1589" spans="1:2" x14ac:dyDescent="0.25">
      <c r="A1589" t="s">
        <v>16</v>
      </c>
      <c r="B1589">
        <v>32</v>
      </c>
    </row>
    <row r="1590" spans="1:2" x14ac:dyDescent="0.25">
      <c r="A1590" t="s">
        <v>16</v>
      </c>
      <c r="B1590">
        <v>32</v>
      </c>
    </row>
    <row r="1591" spans="1:2" x14ac:dyDescent="0.25">
      <c r="A1591" t="s">
        <v>16</v>
      </c>
      <c r="B1591">
        <v>32</v>
      </c>
    </row>
    <row r="1592" spans="1:2" x14ac:dyDescent="0.25">
      <c r="A1592" t="s">
        <v>16</v>
      </c>
      <c r="B1592">
        <v>32</v>
      </c>
    </row>
    <row r="1593" spans="1:2" x14ac:dyDescent="0.25">
      <c r="A1593" t="s">
        <v>16</v>
      </c>
      <c r="B1593">
        <v>31</v>
      </c>
    </row>
    <row r="1594" spans="1:2" x14ac:dyDescent="0.25">
      <c r="A1594" t="s">
        <v>16</v>
      </c>
      <c r="B1594">
        <v>31</v>
      </c>
    </row>
    <row r="1595" spans="1:2" x14ac:dyDescent="0.25">
      <c r="A1595" t="s">
        <v>16</v>
      </c>
      <c r="B1595">
        <v>31</v>
      </c>
    </row>
    <row r="1596" spans="1:2" x14ac:dyDescent="0.25">
      <c r="A1596" t="s">
        <v>16</v>
      </c>
      <c r="B1596">
        <v>31</v>
      </c>
    </row>
    <row r="1597" spans="1:2" x14ac:dyDescent="0.25">
      <c r="A1597" t="s">
        <v>16</v>
      </c>
      <c r="B1597">
        <v>31</v>
      </c>
    </row>
    <row r="1598" spans="1:2" x14ac:dyDescent="0.25">
      <c r="A1598" t="s">
        <v>16</v>
      </c>
      <c r="B1598">
        <v>31</v>
      </c>
    </row>
    <row r="1599" spans="1:2" x14ac:dyDescent="0.25">
      <c r="A1599" t="s">
        <v>16</v>
      </c>
      <c r="B1599">
        <v>31</v>
      </c>
    </row>
    <row r="1600" spans="1:2" x14ac:dyDescent="0.25">
      <c r="A1600" t="s">
        <v>16</v>
      </c>
      <c r="B1600">
        <v>31</v>
      </c>
    </row>
    <row r="1601" spans="1:2" x14ac:dyDescent="0.25">
      <c r="A1601" t="s">
        <v>16</v>
      </c>
      <c r="B1601">
        <v>31</v>
      </c>
    </row>
    <row r="1602" spans="1:2" x14ac:dyDescent="0.25">
      <c r="A1602" t="s">
        <v>16</v>
      </c>
      <c r="B1602">
        <v>31</v>
      </c>
    </row>
    <row r="1603" spans="1:2" x14ac:dyDescent="0.25">
      <c r="A1603" t="s">
        <v>16</v>
      </c>
      <c r="B1603">
        <v>31</v>
      </c>
    </row>
    <row r="1604" spans="1:2" x14ac:dyDescent="0.25">
      <c r="A1604" t="s">
        <v>16</v>
      </c>
      <c r="B1604">
        <v>31</v>
      </c>
    </row>
    <row r="1605" spans="1:2" x14ac:dyDescent="0.25">
      <c r="A1605" t="s">
        <v>16</v>
      </c>
      <c r="B1605">
        <v>31</v>
      </c>
    </row>
    <row r="1606" spans="1:2" x14ac:dyDescent="0.25">
      <c r="A1606" t="s">
        <v>16</v>
      </c>
      <c r="B1606">
        <v>31</v>
      </c>
    </row>
    <row r="1607" spans="1:2" x14ac:dyDescent="0.25">
      <c r="A1607" t="s">
        <v>16</v>
      </c>
      <c r="B1607">
        <v>31</v>
      </c>
    </row>
    <row r="1608" spans="1:2" x14ac:dyDescent="0.25">
      <c r="A1608" t="s">
        <v>16</v>
      </c>
      <c r="B1608">
        <v>31</v>
      </c>
    </row>
    <row r="1609" spans="1:2" x14ac:dyDescent="0.25">
      <c r="A1609" t="s">
        <v>16</v>
      </c>
      <c r="B1609">
        <v>31</v>
      </c>
    </row>
    <row r="1610" spans="1:2" x14ac:dyDescent="0.25">
      <c r="A1610" t="s">
        <v>16</v>
      </c>
      <c r="B1610">
        <v>31</v>
      </c>
    </row>
    <row r="1611" spans="1:2" x14ac:dyDescent="0.25">
      <c r="A1611" t="s">
        <v>16</v>
      </c>
      <c r="B1611">
        <v>31</v>
      </c>
    </row>
    <row r="1612" spans="1:2" x14ac:dyDescent="0.25">
      <c r="A1612" t="s">
        <v>16</v>
      </c>
      <c r="B1612">
        <v>31</v>
      </c>
    </row>
    <row r="1613" spans="1:2" x14ac:dyDescent="0.25">
      <c r="A1613" t="s">
        <v>16</v>
      </c>
      <c r="B1613">
        <v>30</v>
      </c>
    </row>
    <row r="1614" spans="1:2" x14ac:dyDescent="0.25">
      <c r="A1614" t="s">
        <v>16</v>
      </c>
      <c r="B1614">
        <v>30</v>
      </c>
    </row>
    <row r="1615" spans="1:2" x14ac:dyDescent="0.25">
      <c r="A1615" t="s">
        <v>16</v>
      </c>
      <c r="B1615">
        <v>30</v>
      </c>
    </row>
    <row r="1616" spans="1:2" x14ac:dyDescent="0.25">
      <c r="A1616" t="s">
        <v>16</v>
      </c>
      <c r="B1616">
        <v>30</v>
      </c>
    </row>
    <row r="1617" spans="1:2" x14ac:dyDescent="0.25">
      <c r="A1617" t="s">
        <v>16</v>
      </c>
      <c r="B1617">
        <v>30</v>
      </c>
    </row>
    <row r="1618" spans="1:2" x14ac:dyDescent="0.25">
      <c r="A1618" t="s">
        <v>16</v>
      </c>
      <c r="B1618">
        <v>30</v>
      </c>
    </row>
    <row r="1619" spans="1:2" x14ac:dyDescent="0.25">
      <c r="A1619" t="s">
        <v>16</v>
      </c>
      <c r="B1619">
        <v>30</v>
      </c>
    </row>
    <row r="1620" spans="1:2" x14ac:dyDescent="0.25">
      <c r="A1620" t="s">
        <v>16</v>
      </c>
      <c r="B1620">
        <v>30</v>
      </c>
    </row>
    <row r="1621" spans="1:2" x14ac:dyDescent="0.25">
      <c r="A1621" t="s">
        <v>16</v>
      </c>
      <c r="B1621">
        <v>30</v>
      </c>
    </row>
    <row r="1622" spans="1:2" x14ac:dyDescent="0.25">
      <c r="A1622" t="s">
        <v>16</v>
      </c>
      <c r="B1622">
        <v>30</v>
      </c>
    </row>
    <row r="1623" spans="1:2" x14ac:dyDescent="0.25">
      <c r="A1623" t="s">
        <v>16</v>
      </c>
      <c r="B1623">
        <v>30</v>
      </c>
    </row>
    <row r="1624" spans="1:2" x14ac:dyDescent="0.25">
      <c r="A1624" t="s">
        <v>16</v>
      </c>
      <c r="B1624">
        <v>30</v>
      </c>
    </row>
    <row r="1625" spans="1:2" x14ac:dyDescent="0.25">
      <c r="A1625" t="s">
        <v>16</v>
      </c>
      <c r="B1625">
        <v>30</v>
      </c>
    </row>
    <row r="1626" spans="1:2" x14ac:dyDescent="0.25">
      <c r="A1626" t="s">
        <v>16</v>
      </c>
      <c r="B1626">
        <v>30</v>
      </c>
    </row>
    <row r="1627" spans="1:2" x14ac:dyDescent="0.25">
      <c r="A1627" t="s">
        <v>16</v>
      </c>
      <c r="B1627">
        <v>30</v>
      </c>
    </row>
    <row r="1628" spans="1:2" x14ac:dyDescent="0.25">
      <c r="A1628" t="s">
        <v>16</v>
      </c>
      <c r="B1628">
        <v>30</v>
      </c>
    </row>
    <row r="1629" spans="1:2" x14ac:dyDescent="0.25">
      <c r="A1629" t="s">
        <v>16</v>
      </c>
      <c r="B1629">
        <v>30</v>
      </c>
    </row>
    <row r="1630" spans="1:2" x14ac:dyDescent="0.25">
      <c r="A1630" t="s">
        <v>16</v>
      </c>
      <c r="B1630">
        <v>30</v>
      </c>
    </row>
    <row r="1631" spans="1:2" x14ac:dyDescent="0.25">
      <c r="A1631" t="s">
        <v>16</v>
      </c>
      <c r="B1631">
        <v>30</v>
      </c>
    </row>
    <row r="1632" spans="1:2" x14ac:dyDescent="0.25">
      <c r="A1632" t="s">
        <v>16</v>
      </c>
      <c r="B1632">
        <v>30</v>
      </c>
    </row>
    <row r="1633" spans="1:2" x14ac:dyDescent="0.25">
      <c r="A1633" t="s">
        <v>16</v>
      </c>
      <c r="B1633">
        <v>30</v>
      </c>
    </row>
    <row r="1634" spans="1:2" x14ac:dyDescent="0.25">
      <c r="A1634" t="s">
        <v>16</v>
      </c>
      <c r="B1634">
        <v>30</v>
      </c>
    </row>
    <row r="1635" spans="1:2" x14ac:dyDescent="0.25">
      <c r="A1635" t="s">
        <v>16</v>
      </c>
      <c r="B1635">
        <v>30</v>
      </c>
    </row>
    <row r="1636" spans="1:2" x14ac:dyDescent="0.25">
      <c r="A1636" t="s">
        <v>16</v>
      </c>
      <c r="B1636">
        <v>30</v>
      </c>
    </row>
    <row r="1637" spans="1:2" x14ac:dyDescent="0.25">
      <c r="A1637" t="s">
        <v>16</v>
      </c>
      <c r="B1637">
        <v>29</v>
      </c>
    </row>
    <row r="1638" spans="1:2" x14ac:dyDescent="0.25">
      <c r="A1638" t="s">
        <v>16</v>
      </c>
      <c r="B1638">
        <v>29</v>
      </c>
    </row>
    <row r="1639" spans="1:2" x14ac:dyDescent="0.25">
      <c r="A1639" t="s">
        <v>16</v>
      </c>
      <c r="B1639">
        <v>29</v>
      </c>
    </row>
    <row r="1640" spans="1:2" x14ac:dyDescent="0.25">
      <c r="A1640" t="s">
        <v>16</v>
      </c>
      <c r="B1640">
        <v>29</v>
      </c>
    </row>
    <row r="1641" spans="1:2" x14ac:dyDescent="0.25">
      <c r="A1641" t="s">
        <v>16</v>
      </c>
      <c r="B1641">
        <v>29</v>
      </c>
    </row>
    <row r="1642" spans="1:2" x14ac:dyDescent="0.25">
      <c r="A1642" t="s">
        <v>16</v>
      </c>
      <c r="B1642">
        <v>29</v>
      </c>
    </row>
    <row r="1643" spans="1:2" x14ac:dyDescent="0.25">
      <c r="A1643" t="s">
        <v>16</v>
      </c>
      <c r="B1643">
        <v>29</v>
      </c>
    </row>
    <row r="1644" spans="1:2" x14ac:dyDescent="0.25">
      <c r="A1644" t="s">
        <v>16</v>
      </c>
      <c r="B1644">
        <v>29</v>
      </c>
    </row>
    <row r="1645" spans="1:2" x14ac:dyDescent="0.25">
      <c r="A1645" t="s">
        <v>16</v>
      </c>
      <c r="B1645">
        <v>29</v>
      </c>
    </row>
    <row r="1646" spans="1:2" x14ac:dyDescent="0.25">
      <c r="A1646" t="s">
        <v>16</v>
      </c>
      <c r="B1646">
        <v>29</v>
      </c>
    </row>
    <row r="1647" spans="1:2" x14ac:dyDescent="0.25">
      <c r="A1647" t="s">
        <v>16</v>
      </c>
      <c r="B1647">
        <v>29</v>
      </c>
    </row>
    <row r="1648" spans="1:2" x14ac:dyDescent="0.25">
      <c r="A1648" t="s">
        <v>16</v>
      </c>
      <c r="B1648">
        <v>29</v>
      </c>
    </row>
    <row r="1649" spans="1:2" x14ac:dyDescent="0.25">
      <c r="A1649" t="s">
        <v>16</v>
      </c>
      <c r="B1649">
        <v>29</v>
      </c>
    </row>
    <row r="1650" spans="1:2" x14ac:dyDescent="0.25">
      <c r="A1650" t="s">
        <v>16</v>
      </c>
      <c r="B1650">
        <v>29</v>
      </c>
    </row>
    <row r="1651" spans="1:2" x14ac:dyDescent="0.25">
      <c r="A1651" t="s">
        <v>16</v>
      </c>
      <c r="B1651">
        <v>29</v>
      </c>
    </row>
    <row r="1652" spans="1:2" x14ac:dyDescent="0.25">
      <c r="A1652" t="s">
        <v>16</v>
      </c>
      <c r="B1652">
        <v>29</v>
      </c>
    </row>
    <row r="1653" spans="1:2" x14ac:dyDescent="0.25">
      <c r="A1653" t="s">
        <v>16</v>
      </c>
      <c r="B1653">
        <v>29</v>
      </c>
    </row>
    <row r="1654" spans="1:2" x14ac:dyDescent="0.25">
      <c r="A1654" t="s">
        <v>16</v>
      </c>
      <c r="B1654">
        <v>29</v>
      </c>
    </row>
    <row r="1655" spans="1:2" x14ac:dyDescent="0.25">
      <c r="A1655" t="s">
        <v>16</v>
      </c>
      <c r="B1655">
        <v>28</v>
      </c>
    </row>
    <row r="1656" spans="1:2" x14ac:dyDescent="0.25">
      <c r="A1656" t="s">
        <v>16</v>
      </c>
      <c r="B1656">
        <v>28</v>
      </c>
    </row>
    <row r="1657" spans="1:2" x14ac:dyDescent="0.25">
      <c r="A1657" t="s">
        <v>16</v>
      </c>
      <c r="B1657">
        <v>28</v>
      </c>
    </row>
    <row r="1658" spans="1:2" x14ac:dyDescent="0.25">
      <c r="A1658" t="s">
        <v>16</v>
      </c>
      <c r="B1658">
        <v>28</v>
      </c>
    </row>
    <row r="1659" spans="1:2" x14ac:dyDescent="0.25">
      <c r="A1659" t="s">
        <v>16</v>
      </c>
      <c r="B1659">
        <v>28</v>
      </c>
    </row>
    <row r="1660" spans="1:2" x14ac:dyDescent="0.25">
      <c r="A1660" t="s">
        <v>16</v>
      </c>
      <c r="B1660">
        <v>28</v>
      </c>
    </row>
    <row r="1661" spans="1:2" x14ac:dyDescent="0.25">
      <c r="A1661" t="s">
        <v>16</v>
      </c>
      <c r="B1661">
        <v>28</v>
      </c>
    </row>
    <row r="1662" spans="1:2" x14ac:dyDescent="0.25">
      <c r="A1662" t="s">
        <v>16</v>
      </c>
      <c r="B1662">
        <v>28</v>
      </c>
    </row>
    <row r="1663" spans="1:2" x14ac:dyDescent="0.25">
      <c r="A1663" t="s">
        <v>16</v>
      </c>
      <c r="B1663">
        <v>28</v>
      </c>
    </row>
    <row r="1664" spans="1:2" x14ac:dyDescent="0.25">
      <c r="A1664" t="s">
        <v>16</v>
      </c>
      <c r="B1664">
        <v>28</v>
      </c>
    </row>
    <row r="1665" spans="1:2" x14ac:dyDescent="0.25">
      <c r="A1665" t="s">
        <v>16</v>
      </c>
      <c r="B1665">
        <v>28</v>
      </c>
    </row>
    <row r="1666" spans="1:2" x14ac:dyDescent="0.25">
      <c r="A1666" t="s">
        <v>16</v>
      </c>
      <c r="B1666">
        <v>28</v>
      </c>
    </row>
    <row r="1667" spans="1:2" x14ac:dyDescent="0.25">
      <c r="A1667" t="s">
        <v>16</v>
      </c>
      <c r="B1667">
        <v>28</v>
      </c>
    </row>
    <row r="1668" spans="1:2" x14ac:dyDescent="0.25">
      <c r="A1668" t="s">
        <v>16</v>
      </c>
      <c r="B1668">
        <v>28</v>
      </c>
    </row>
    <row r="1669" spans="1:2" x14ac:dyDescent="0.25">
      <c r="A1669" t="s">
        <v>16</v>
      </c>
      <c r="B1669">
        <v>28</v>
      </c>
    </row>
    <row r="1670" spans="1:2" x14ac:dyDescent="0.25">
      <c r="A1670" t="s">
        <v>16</v>
      </c>
      <c r="B1670">
        <v>28</v>
      </c>
    </row>
    <row r="1671" spans="1:2" x14ac:dyDescent="0.25">
      <c r="A1671" t="s">
        <v>16</v>
      </c>
      <c r="B1671">
        <v>28</v>
      </c>
    </row>
    <row r="1672" spans="1:2" x14ac:dyDescent="0.25">
      <c r="A1672" t="s">
        <v>16</v>
      </c>
      <c r="B1672">
        <v>28</v>
      </c>
    </row>
    <row r="1673" spans="1:2" x14ac:dyDescent="0.25">
      <c r="A1673" t="s">
        <v>16</v>
      </c>
      <c r="B1673">
        <v>28</v>
      </c>
    </row>
    <row r="1674" spans="1:2" x14ac:dyDescent="0.25">
      <c r="A1674" t="s">
        <v>16</v>
      </c>
      <c r="B1674">
        <v>28</v>
      </c>
    </row>
    <row r="1675" spans="1:2" x14ac:dyDescent="0.25">
      <c r="A1675" t="s">
        <v>16</v>
      </c>
      <c r="B1675">
        <v>28</v>
      </c>
    </row>
    <row r="1676" spans="1:2" x14ac:dyDescent="0.25">
      <c r="A1676" t="s">
        <v>16</v>
      </c>
      <c r="B1676">
        <v>28</v>
      </c>
    </row>
    <row r="1677" spans="1:2" x14ac:dyDescent="0.25">
      <c r="A1677" t="s">
        <v>16</v>
      </c>
      <c r="B1677">
        <v>28</v>
      </c>
    </row>
    <row r="1678" spans="1:2" x14ac:dyDescent="0.25">
      <c r="A1678" t="s">
        <v>16</v>
      </c>
      <c r="B1678">
        <v>28</v>
      </c>
    </row>
    <row r="1679" spans="1:2" x14ac:dyDescent="0.25">
      <c r="A1679" t="s">
        <v>16</v>
      </c>
      <c r="B1679">
        <v>28</v>
      </c>
    </row>
    <row r="1680" spans="1:2" x14ac:dyDescent="0.25">
      <c r="A1680" t="s">
        <v>16</v>
      </c>
      <c r="B1680">
        <v>28</v>
      </c>
    </row>
    <row r="1681" spans="1:2" x14ac:dyDescent="0.25">
      <c r="A1681" t="s">
        <v>16</v>
      </c>
      <c r="B1681">
        <v>28</v>
      </c>
    </row>
    <row r="1682" spans="1:2" x14ac:dyDescent="0.25">
      <c r="A1682" t="s">
        <v>16</v>
      </c>
      <c r="B1682">
        <v>28</v>
      </c>
    </row>
    <row r="1683" spans="1:2" x14ac:dyDescent="0.25">
      <c r="A1683" t="s">
        <v>16</v>
      </c>
      <c r="B1683">
        <v>28</v>
      </c>
    </row>
    <row r="1684" spans="1:2" x14ac:dyDescent="0.25">
      <c r="A1684" t="s">
        <v>16</v>
      </c>
      <c r="B1684">
        <v>27</v>
      </c>
    </row>
    <row r="1685" spans="1:2" x14ac:dyDescent="0.25">
      <c r="A1685" t="s">
        <v>16</v>
      </c>
      <c r="B1685">
        <v>27</v>
      </c>
    </row>
    <row r="1686" spans="1:2" x14ac:dyDescent="0.25">
      <c r="A1686" t="s">
        <v>16</v>
      </c>
      <c r="B1686">
        <v>27</v>
      </c>
    </row>
    <row r="1687" spans="1:2" x14ac:dyDescent="0.25">
      <c r="A1687" t="s">
        <v>16</v>
      </c>
      <c r="B1687">
        <v>27</v>
      </c>
    </row>
    <row r="1688" spans="1:2" x14ac:dyDescent="0.25">
      <c r="A1688" t="s">
        <v>16</v>
      </c>
      <c r="B1688">
        <v>27</v>
      </c>
    </row>
    <row r="1689" spans="1:2" x14ac:dyDescent="0.25">
      <c r="A1689" t="s">
        <v>16</v>
      </c>
      <c r="B1689">
        <v>27</v>
      </c>
    </row>
    <row r="1690" spans="1:2" x14ac:dyDescent="0.25">
      <c r="A1690" t="s">
        <v>16</v>
      </c>
      <c r="B1690">
        <v>27</v>
      </c>
    </row>
    <row r="1691" spans="1:2" x14ac:dyDescent="0.25">
      <c r="A1691" t="s">
        <v>16</v>
      </c>
      <c r="B1691">
        <v>27</v>
      </c>
    </row>
    <row r="1692" spans="1:2" x14ac:dyDescent="0.25">
      <c r="A1692" t="s">
        <v>16</v>
      </c>
      <c r="B1692">
        <v>27</v>
      </c>
    </row>
    <row r="1693" spans="1:2" x14ac:dyDescent="0.25">
      <c r="A1693" t="s">
        <v>16</v>
      </c>
      <c r="B1693">
        <v>27</v>
      </c>
    </row>
    <row r="1694" spans="1:2" x14ac:dyDescent="0.25">
      <c r="A1694" t="s">
        <v>16</v>
      </c>
      <c r="B1694">
        <v>27</v>
      </c>
    </row>
    <row r="1695" spans="1:2" x14ac:dyDescent="0.25">
      <c r="A1695" t="s">
        <v>16</v>
      </c>
      <c r="B1695">
        <v>27</v>
      </c>
    </row>
    <row r="1696" spans="1:2" x14ac:dyDescent="0.25">
      <c r="A1696" t="s">
        <v>16</v>
      </c>
      <c r="B1696">
        <v>27</v>
      </c>
    </row>
    <row r="1697" spans="1:2" x14ac:dyDescent="0.25">
      <c r="A1697" t="s">
        <v>16</v>
      </c>
      <c r="B1697">
        <v>27</v>
      </c>
    </row>
    <row r="1698" spans="1:2" x14ac:dyDescent="0.25">
      <c r="A1698" t="s">
        <v>16</v>
      </c>
      <c r="B1698">
        <v>27</v>
      </c>
    </row>
    <row r="1699" spans="1:2" x14ac:dyDescent="0.25">
      <c r="A1699" t="s">
        <v>16</v>
      </c>
      <c r="B1699">
        <v>27</v>
      </c>
    </row>
    <row r="1700" spans="1:2" x14ac:dyDescent="0.25">
      <c r="A1700" t="s">
        <v>16</v>
      </c>
      <c r="B1700">
        <v>27</v>
      </c>
    </row>
    <row r="1701" spans="1:2" x14ac:dyDescent="0.25">
      <c r="A1701" t="s">
        <v>16</v>
      </c>
      <c r="B1701">
        <v>27</v>
      </c>
    </row>
    <row r="1702" spans="1:2" x14ac:dyDescent="0.25">
      <c r="A1702" t="s">
        <v>16</v>
      </c>
      <c r="B1702">
        <v>27</v>
      </c>
    </row>
    <row r="1703" spans="1:2" x14ac:dyDescent="0.25">
      <c r="A1703" t="s">
        <v>16</v>
      </c>
      <c r="B1703">
        <v>27</v>
      </c>
    </row>
    <row r="1704" spans="1:2" x14ac:dyDescent="0.25">
      <c r="A1704" t="s">
        <v>16</v>
      </c>
      <c r="B1704">
        <v>27</v>
      </c>
    </row>
    <row r="1705" spans="1:2" x14ac:dyDescent="0.25">
      <c r="A1705" t="s">
        <v>16</v>
      </c>
      <c r="B1705">
        <v>27</v>
      </c>
    </row>
    <row r="1706" spans="1:2" x14ac:dyDescent="0.25">
      <c r="A1706" t="s">
        <v>16</v>
      </c>
      <c r="B1706">
        <v>27</v>
      </c>
    </row>
    <row r="1707" spans="1:2" x14ac:dyDescent="0.25">
      <c r="A1707" t="s">
        <v>16</v>
      </c>
      <c r="B1707">
        <v>27</v>
      </c>
    </row>
    <row r="1708" spans="1:2" x14ac:dyDescent="0.25">
      <c r="A1708" t="s">
        <v>16</v>
      </c>
      <c r="B1708">
        <v>27</v>
      </c>
    </row>
    <row r="1709" spans="1:2" x14ac:dyDescent="0.25">
      <c r="A1709" t="s">
        <v>16</v>
      </c>
      <c r="B1709">
        <v>27</v>
      </c>
    </row>
    <row r="1710" spans="1:2" x14ac:dyDescent="0.25">
      <c r="A1710" t="s">
        <v>16</v>
      </c>
      <c r="B1710">
        <v>27</v>
      </c>
    </row>
    <row r="1711" spans="1:2" x14ac:dyDescent="0.25">
      <c r="A1711" t="s">
        <v>16</v>
      </c>
      <c r="B1711">
        <v>27</v>
      </c>
    </row>
    <row r="1712" spans="1:2" x14ac:dyDescent="0.25">
      <c r="A1712" t="s">
        <v>16</v>
      </c>
      <c r="B1712">
        <v>27</v>
      </c>
    </row>
    <row r="1713" spans="1:2" x14ac:dyDescent="0.25">
      <c r="A1713" t="s">
        <v>16</v>
      </c>
      <c r="B1713">
        <v>27</v>
      </c>
    </row>
    <row r="1714" spans="1:2" x14ac:dyDescent="0.25">
      <c r="A1714" t="s">
        <v>16</v>
      </c>
      <c r="B1714">
        <v>27</v>
      </c>
    </row>
    <row r="1715" spans="1:2" x14ac:dyDescent="0.25">
      <c r="A1715" t="s">
        <v>16</v>
      </c>
      <c r="B1715">
        <v>27</v>
      </c>
    </row>
    <row r="1716" spans="1:2" x14ac:dyDescent="0.25">
      <c r="A1716" t="s">
        <v>16</v>
      </c>
      <c r="B1716">
        <v>27</v>
      </c>
    </row>
    <row r="1717" spans="1:2" x14ac:dyDescent="0.25">
      <c r="A1717" t="s">
        <v>16</v>
      </c>
      <c r="B1717">
        <v>27</v>
      </c>
    </row>
    <row r="1718" spans="1:2" x14ac:dyDescent="0.25">
      <c r="A1718" t="s">
        <v>16</v>
      </c>
      <c r="B1718">
        <v>27</v>
      </c>
    </row>
    <row r="1719" spans="1:2" x14ac:dyDescent="0.25">
      <c r="A1719" t="s">
        <v>16</v>
      </c>
      <c r="B1719">
        <v>27</v>
      </c>
    </row>
    <row r="1720" spans="1:2" x14ac:dyDescent="0.25">
      <c r="A1720" t="s">
        <v>16</v>
      </c>
      <c r="B1720">
        <v>27</v>
      </c>
    </row>
    <row r="1721" spans="1:2" x14ac:dyDescent="0.25">
      <c r="A1721" t="s">
        <v>16</v>
      </c>
      <c r="B1721">
        <v>26</v>
      </c>
    </row>
    <row r="1722" spans="1:2" x14ac:dyDescent="0.25">
      <c r="A1722" t="s">
        <v>16</v>
      </c>
      <c r="B1722">
        <v>26</v>
      </c>
    </row>
    <row r="1723" spans="1:2" x14ac:dyDescent="0.25">
      <c r="A1723" t="s">
        <v>16</v>
      </c>
      <c r="B1723">
        <v>26</v>
      </c>
    </row>
    <row r="1724" spans="1:2" x14ac:dyDescent="0.25">
      <c r="A1724" t="s">
        <v>16</v>
      </c>
      <c r="B1724">
        <v>26</v>
      </c>
    </row>
    <row r="1725" spans="1:2" x14ac:dyDescent="0.25">
      <c r="A1725" t="s">
        <v>16</v>
      </c>
      <c r="B1725">
        <v>26</v>
      </c>
    </row>
    <row r="1726" spans="1:2" x14ac:dyDescent="0.25">
      <c r="A1726" t="s">
        <v>16</v>
      </c>
      <c r="B1726">
        <v>26</v>
      </c>
    </row>
    <row r="1727" spans="1:2" x14ac:dyDescent="0.25">
      <c r="A1727" t="s">
        <v>16</v>
      </c>
      <c r="B1727">
        <v>26</v>
      </c>
    </row>
    <row r="1728" spans="1:2" x14ac:dyDescent="0.25">
      <c r="A1728" t="s">
        <v>16</v>
      </c>
      <c r="B1728">
        <v>26</v>
      </c>
    </row>
    <row r="1729" spans="1:2" x14ac:dyDescent="0.25">
      <c r="A1729" t="s">
        <v>16</v>
      </c>
      <c r="B1729">
        <v>26</v>
      </c>
    </row>
    <row r="1730" spans="1:2" x14ac:dyDescent="0.25">
      <c r="A1730" t="s">
        <v>16</v>
      </c>
      <c r="B1730">
        <v>26</v>
      </c>
    </row>
    <row r="1731" spans="1:2" x14ac:dyDescent="0.25">
      <c r="A1731" t="s">
        <v>16</v>
      </c>
      <c r="B1731">
        <v>26</v>
      </c>
    </row>
    <row r="1732" spans="1:2" x14ac:dyDescent="0.25">
      <c r="A1732" t="s">
        <v>16</v>
      </c>
      <c r="B1732">
        <v>26</v>
      </c>
    </row>
    <row r="1733" spans="1:2" x14ac:dyDescent="0.25">
      <c r="A1733" t="s">
        <v>16</v>
      </c>
      <c r="B1733">
        <v>26</v>
      </c>
    </row>
    <row r="1734" spans="1:2" x14ac:dyDescent="0.25">
      <c r="A1734" t="s">
        <v>16</v>
      </c>
      <c r="B1734">
        <v>26</v>
      </c>
    </row>
    <row r="1735" spans="1:2" x14ac:dyDescent="0.25">
      <c r="A1735" t="s">
        <v>16</v>
      </c>
      <c r="B1735">
        <v>26</v>
      </c>
    </row>
    <row r="1736" spans="1:2" x14ac:dyDescent="0.25">
      <c r="A1736" t="s">
        <v>16</v>
      </c>
      <c r="B1736">
        <v>26</v>
      </c>
    </row>
    <row r="1737" spans="1:2" x14ac:dyDescent="0.25">
      <c r="A1737" t="s">
        <v>16</v>
      </c>
      <c r="B1737">
        <v>26</v>
      </c>
    </row>
    <row r="1738" spans="1:2" x14ac:dyDescent="0.25">
      <c r="A1738" t="s">
        <v>16</v>
      </c>
      <c r="B1738">
        <v>26</v>
      </c>
    </row>
    <row r="1739" spans="1:2" x14ac:dyDescent="0.25">
      <c r="A1739" t="s">
        <v>16</v>
      </c>
      <c r="B1739">
        <v>26</v>
      </c>
    </row>
    <row r="1740" spans="1:2" x14ac:dyDescent="0.25">
      <c r="A1740" t="s">
        <v>16</v>
      </c>
      <c r="B1740">
        <v>26</v>
      </c>
    </row>
    <row r="1741" spans="1:2" x14ac:dyDescent="0.25">
      <c r="A1741" t="s">
        <v>16</v>
      </c>
      <c r="B1741">
        <v>26</v>
      </c>
    </row>
    <row r="1742" spans="1:2" x14ac:dyDescent="0.25">
      <c r="A1742" t="s">
        <v>16</v>
      </c>
      <c r="B1742">
        <v>26</v>
      </c>
    </row>
    <row r="1743" spans="1:2" x14ac:dyDescent="0.25">
      <c r="A1743" t="s">
        <v>16</v>
      </c>
      <c r="B1743">
        <v>26</v>
      </c>
    </row>
    <row r="1744" spans="1:2" x14ac:dyDescent="0.25">
      <c r="A1744" t="s">
        <v>16</v>
      </c>
      <c r="B1744">
        <v>26</v>
      </c>
    </row>
    <row r="1745" spans="1:2" x14ac:dyDescent="0.25">
      <c r="A1745" t="s">
        <v>16</v>
      </c>
      <c r="B1745">
        <v>26</v>
      </c>
    </row>
    <row r="1746" spans="1:2" x14ac:dyDescent="0.25">
      <c r="A1746" t="s">
        <v>16</v>
      </c>
      <c r="B1746">
        <v>26</v>
      </c>
    </row>
    <row r="1747" spans="1:2" x14ac:dyDescent="0.25">
      <c r="A1747" t="s">
        <v>16</v>
      </c>
      <c r="B1747">
        <v>26</v>
      </c>
    </row>
    <row r="1748" spans="1:2" x14ac:dyDescent="0.25">
      <c r="A1748" t="s">
        <v>16</v>
      </c>
      <c r="B1748">
        <v>26</v>
      </c>
    </row>
    <row r="1749" spans="1:2" x14ac:dyDescent="0.25">
      <c r="A1749" t="s">
        <v>16</v>
      </c>
      <c r="B1749">
        <v>25</v>
      </c>
    </row>
    <row r="1750" spans="1:2" x14ac:dyDescent="0.25">
      <c r="A1750" t="s">
        <v>16</v>
      </c>
      <c r="B1750">
        <v>25</v>
      </c>
    </row>
    <row r="1751" spans="1:2" x14ac:dyDescent="0.25">
      <c r="A1751" t="s">
        <v>16</v>
      </c>
      <c r="B1751">
        <v>25</v>
      </c>
    </row>
    <row r="1752" spans="1:2" x14ac:dyDescent="0.25">
      <c r="A1752" t="s">
        <v>16</v>
      </c>
      <c r="B1752">
        <v>25</v>
      </c>
    </row>
    <row r="1753" spans="1:2" x14ac:dyDescent="0.25">
      <c r="A1753" t="s">
        <v>16</v>
      </c>
      <c r="B1753">
        <v>25</v>
      </c>
    </row>
    <row r="1754" spans="1:2" x14ac:dyDescent="0.25">
      <c r="A1754" t="s">
        <v>16</v>
      </c>
      <c r="B1754">
        <v>25</v>
      </c>
    </row>
    <row r="1755" spans="1:2" x14ac:dyDescent="0.25">
      <c r="A1755" t="s">
        <v>16</v>
      </c>
      <c r="B1755">
        <v>25</v>
      </c>
    </row>
    <row r="1756" spans="1:2" x14ac:dyDescent="0.25">
      <c r="A1756" t="s">
        <v>16</v>
      </c>
      <c r="B1756">
        <v>25</v>
      </c>
    </row>
    <row r="1757" spans="1:2" x14ac:dyDescent="0.25">
      <c r="A1757" t="s">
        <v>16</v>
      </c>
      <c r="B1757">
        <v>25</v>
      </c>
    </row>
    <row r="1758" spans="1:2" x14ac:dyDescent="0.25">
      <c r="A1758" t="s">
        <v>16</v>
      </c>
      <c r="B1758">
        <v>25</v>
      </c>
    </row>
    <row r="1759" spans="1:2" x14ac:dyDescent="0.25">
      <c r="A1759" t="s">
        <v>16</v>
      </c>
      <c r="B1759">
        <v>25</v>
      </c>
    </row>
    <row r="1760" spans="1:2" x14ac:dyDescent="0.25">
      <c r="A1760" t="s">
        <v>16</v>
      </c>
      <c r="B1760">
        <v>25</v>
      </c>
    </row>
    <row r="1761" spans="1:2" x14ac:dyDescent="0.25">
      <c r="A1761" t="s">
        <v>16</v>
      </c>
      <c r="B1761">
        <v>25</v>
      </c>
    </row>
    <row r="1762" spans="1:2" x14ac:dyDescent="0.25">
      <c r="A1762" t="s">
        <v>16</v>
      </c>
      <c r="B1762">
        <v>25</v>
      </c>
    </row>
    <row r="1763" spans="1:2" x14ac:dyDescent="0.25">
      <c r="A1763" t="s">
        <v>16</v>
      </c>
      <c r="B1763">
        <v>25</v>
      </c>
    </row>
    <row r="1764" spans="1:2" x14ac:dyDescent="0.25">
      <c r="A1764" t="s">
        <v>16</v>
      </c>
      <c r="B1764">
        <v>25</v>
      </c>
    </row>
    <row r="1765" spans="1:2" x14ac:dyDescent="0.25">
      <c r="A1765" t="s">
        <v>16</v>
      </c>
      <c r="B1765">
        <v>25</v>
      </c>
    </row>
    <row r="1766" spans="1:2" x14ac:dyDescent="0.25">
      <c r="A1766" t="s">
        <v>16</v>
      </c>
      <c r="B1766">
        <v>25</v>
      </c>
    </row>
    <row r="1767" spans="1:2" x14ac:dyDescent="0.25">
      <c r="A1767" t="s">
        <v>16</v>
      </c>
      <c r="B1767">
        <v>25</v>
      </c>
    </row>
    <row r="1768" spans="1:2" x14ac:dyDescent="0.25">
      <c r="A1768" t="s">
        <v>16</v>
      </c>
      <c r="B1768">
        <v>25</v>
      </c>
    </row>
    <row r="1769" spans="1:2" x14ac:dyDescent="0.25">
      <c r="A1769" t="s">
        <v>16</v>
      </c>
      <c r="B1769">
        <v>25</v>
      </c>
    </row>
    <row r="1770" spans="1:2" x14ac:dyDescent="0.25">
      <c r="A1770" t="s">
        <v>16</v>
      </c>
      <c r="B1770">
        <v>25</v>
      </c>
    </row>
    <row r="1771" spans="1:2" x14ac:dyDescent="0.25">
      <c r="A1771" t="s">
        <v>16</v>
      </c>
      <c r="B1771">
        <v>25</v>
      </c>
    </row>
    <row r="1772" spans="1:2" x14ac:dyDescent="0.25">
      <c r="A1772" t="s">
        <v>16</v>
      </c>
      <c r="B1772">
        <v>25</v>
      </c>
    </row>
    <row r="1773" spans="1:2" x14ac:dyDescent="0.25">
      <c r="A1773" t="s">
        <v>16</v>
      </c>
      <c r="B1773">
        <v>25</v>
      </c>
    </row>
    <row r="1774" spans="1:2" x14ac:dyDescent="0.25">
      <c r="A1774" t="s">
        <v>16</v>
      </c>
      <c r="B1774">
        <v>25</v>
      </c>
    </row>
    <row r="1775" spans="1:2" x14ac:dyDescent="0.25">
      <c r="A1775" t="s">
        <v>16</v>
      </c>
      <c r="B1775">
        <v>25</v>
      </c>
    </row>
    <row r="1776" spans="1:2" x14ac:dyDescent="0.25">
      <c r="A1776" t="s">
        <v>16</v>
      </c>
      <c r="B1776">
        <v>25</v>
      </c>
    </row>
    <row r="1777" spans="1:2" x14ac:dyDescent="0.25">
      <c r="A1777" t="s">
        <v>16</v>
      </c>
      <c r="B1777">
        <v>25</v>
      </c>
    </row>
    <row r="1778" spans="1:2" x14ac:dyDescent="0.25">
      <c r="A1778" t="s">
        <v>16</v>
      </c>
      <c r="B1778">
        <v>25</v>
      </c>
    </row>
    <row r="1779" spans="1:2" x14ac:dyDescent="0.25">
      <c r="A1779" t="s">
        <v>16</v>
      </c>
      <c r="B1779">
        <v>25</v>
      </c>
    </row>
    <row r="1780" spans="1:2" x14ac:dyDescent="0.25">
      <c r="A1780" t="s">
        <v>16</v>
      </c>
      <c r="B1780">
        <v>25</v>
      </c>
    </row>
    <row r="1781" spans="1:2" x14ac:dyDescent="0.25">
      <c r="A1781" t="s">
        <v>16</v>
      </c>
      <c r="B1781">
        <v>24</v>
      </c>
    </row>
    <row r="1782" spans="1:2" x14ac:dyDescent="0.25">
      <c r="A1782" t="s">
        <v>16</v>
      </c>
      <c r="B1782">
        <v>24</v>
      </c>
    </row>
    <row r="1783" spans="1:2" x14ac:dyDescent="0.25">
      <c r="A1783" t="s">
        <v>16</v>
      </c>
      <c r="B1783">
        <v>24</v>
      </c>
    </row>
    <row r="1784" spans="1:2" x14ac:dyDescent="0.25">
      <c r="A1784" t="s">
        <v>16</v>
      </c>
      <c r="B1784">
        <v>24</v>
      </c>
    </row>
    <row r="1785" spans="1:2" x14ac:dyDescent="0.25">
      <c r="A1785" t="s">
        <v>16</v>
      </c>
      <c r="B1785">
        <v>24</v>
      </c>
    </row>
    <row r="1786" spans="1:2" x14ac:dyDescent="0.25">
      <c r="A1786" t="s">
        <v>16</v>
      </c>
      <c r="B1786">
        <v>24</v>
      </c>
    </row>
    <row r="1787" spans="1:2" x14ac:dyDescent="0.25">
      <c r="A1787" t="s">
        <v>16</v>
      </c>
      <c r="B1787">
        <v>24</v>
      </c>
    </row>
    <row r="1788" spans="1:2" x14ac:dyDescent="0.25">
      <c r="A1788" t="s">
        <v>16</v>
      </c>
      <c r="B1788">
        <v>24</v>
      </c>
    </row>
    <row r="1789" spans="1:2" x14ac:dyDescent="0.25">
      <c r="A1789" t="s">
        <v>16</v>
      </c>
      <c r="B1789">
        <v>24</v>
      </c>
    </row>
    <row r="1790" spans="1:2" x14ac:dyDescent="0.25">
      <c r="A1790" t="s">
        <v>16</v>
      </c>
      <c r="B1790">
        <v>24</v>
      </c>
    </row>
    <row r="1791" spans="1:2" x14ac:dyDescent="0.25">
      <c r="A1791" t="s">
        <v>16</v>
      </c>
      <c r="B1791">
        <v>24</v>
      </c>
    </row>
    <row r="1792" spans="1:2" x14ac:dyDescent="0.25">
      <c r="A1792" t="s">
        <v>16</v>
      </c>
      <c r="B1792">
        <v>24</v>
      </c>
    </row>
    <row r="1793" spans="1:2" x14ac:dyDescent="0.25">
      <c r="A1793" t="s">
        <v>16</v>
      </c>
      <c r="B1793">
        <v>24</v>
      </c>
    </row>
    <row r="1794" spans="1:2" x14ac:dyDescent="0.25">
      <c r="A1794" t="s">
        <v>16</v>
      </c>
      <c r="B1794">
        <v>24</v>
      </c>
    </row>
    <row r="1795" spans="1:2" x14ac:dyDescent="0.25">
      <c r="A1795" t="s">
        <v>16</v>
      </c>
      <c r="B1795">
        <v>24</v>
      </c>
    </row>
    <row r="1796" spans="1:2" x14ac:dyDescent="0.25">
      <c r="A1796" t="s">
        <v>16</v>
      </c>
      <c r="B1796">
        <v>24</v>
      </c>
    </row>
    <row r="1797" spans="1:2" x14ac:dyDescent="0.25">
      <c r="A1797" t="s">
        <v>16</v>
      </c>
      <c r="B1797">
        <v>24</v>
      </c>
    </row>
    <row r="1798" spans="1:2" x14ac:dyDescent="0.25">
      <c r="A1798" t="s">
        <v>16</v>
      </c>
      <c r="B1798">
        <v>24</v>
      </c>
    </row>
    <row r="1799" spans="1:2" x14ac:dyDescent="0.25">
      <c r="A1799" t="s">
        <v>16</v>
      </c>
      <c r="B1799">
        <v>24</v>
      </c>
    </row>
    <row r="1800" spans="1:2" x14ac:dyDescent="0.25">
      <c r="A1800" t="s">
        <v>16</v>
      </c>
      <c r="B1800">
        <v>23</v>
      </c>
    </row>
    <row r="1801" spans="1:2" x14ac:dyDescent="0.25">
      <c r="A1801" t="s">
        <v>16</v>
      </c>
      <c r="B1801">
        <v>23</v>
      </c>
    </row>
    <row r="1802" spans="1:2" x14ac:dyDescent="0.25">
      <c r="A1802" t="s">
        <v>16</v>
      </c>
      <c r="B1802">
        <v>23</v>
      </c>
    </row>
    <row r="1803" spans="1:2" x14ac:dyDescent="0.25">
      <c r="A1803" t="s">
        <v>16</v>
      </c>
      <c r="B1803">
        <v>23</v>
      </c>
    </row>
    <row r="1804" spans="1:2" x14ac:dyDescent="0.25">
      <c r="A1804" t="s">
        <v>16</v>
      </c>
      <c r="B1804">
        <v>23</v>
      </c>
    </row>
    <row r="1805" spans="1:2" x14ac:dyDescent="0.25">
      <c r="A1805" t="s">
        <v>16</v>
      </c>
      <c r="B1805">
        <v>23</v>
      </c>
    </row>
    <row r="1806" spans="1:2" x14ac:dyDescent="0.25">
      <c r="A1806" t="s">
        <v>16</v>
      </c>
      <c r="B1806">
        <v>23</v>
      </c>
    </row>
    <row r="1807" spans="1:2" x14ac:dyDescent="0.25">
      <c r="A1807" t="s">
        <v>16</v>
      </c>
      <c r="B1807">
        <v>23</v>
      </c>
    </row>
    <row r="1808" spans="1:2" x14ac:dyDescent="0.25">
      <c r="A1808" t="s">
        <v>16</v>
      </c>
      <c r="B1808">
        <v>23</v>
      </c>
    </row>
    <row r="1809" spans="1:2" x14ac:dyDescent="0.25">
      <c r="A1809" t="s">
        <v>16</v>
      </c>
      <c r="B1809">
        <v>23</v>
      </c>
    </row>
    <row r="1810" spans="1:2" x14ac:dyDescent="0.25">
      <c r="A1810" t="s">
        <v>16</v>
      </c>
      <c r="B1810">
        <v>23</v>
      </c>
    </row>
    <row r="1811" spans="1:2" x14ac:dyDescent="0.25">
      <c r="A1811" t="s">
        <v>16</v>
      </c>
      <c r="B1811">
        <v>23</v>
      </c>
    </row>
    <row r="1812" spans="1:2" x14ac:dyDescent="0.25">
      <c r="A1812" t="s">
        <v>16</v>
      </c>
      <c r="B1812">
        <v>23</v>
      </c>
    </row>
    <row r="1813" spans="1:2" x14ac:dyDescent="0.25">
      <c r="A1813" t="s">
        <v>16</v>
      </c>
      <c r="B1813">
        <v>23</v>
      </c>
    </row>
    <row r="1814" spans="1:2" x14ac:dyDescent="0.25">
      <c r="A1814" t="s">
        <v>16</v>
      </c>
      <c r="B1814">
        <v>23</v>
      </c>
    </row>
    <row r="1815" spans="1:2" x14ac:dyDescent="0.25">
      <c r="A1815" t="s">
        <v>16</v>
      </c>
      <c r="B1815">
        <v>23</v>
      </c>
    </row>
    <row r="1816" spans="1:2" x14ac:dyDescent="0.25">
      <c r="A1816" t="s">
        <v>16</v>
      </c>
      <c r="B1816">
        <v>23</v>
      </c>
    </row>
    <row r="1817" spans="1:2" x14ac:dyDescent="0.25">
      <c r="A1817" t="s">
        <v>16</v>
      </c>
      <c r="B1817">
        <v>23</v>
      </c>
    </row>
    <row r="1818" spans="1:2" x14ac:dyDescent="0.25">
      <c r="A1818" t="s">
        <v>16</v>
      </c>
      <c r="B1818">
        <v>23</v>
      </c>
    </row>
    <row r="1819" spans="1:2" x14ac:dyDescent="0.25">
      <c r="A1819" t="s">
        <v>16</v>
      </c>
      <c r="B1819">
        <v>23</v>
      </c>
    </row>
    <row r="1820" spans="1:2" x14ac:dyDescent="0.25">
      <c r="A1820" t="s">
        <v>16</v>
      </c>
      <c r="B1820">
        <v>23</v>
      </c>
    </row>
    <row r="1821" spans="1:2" x14ac:dyDescent="0.25">
      <c r="A1821" t="s">
        <v>16</v>
      </c>
      <c r="B1821">
        <v>23</v>
      </c>
    </row>
    <row r="1822" spans="1:2" x14ac:dyDescent="0.25">
      <c r="A1822" t="s">
        <v>16</v>
      </c>
      <c r="B1822">
        <v>23</v>
      </c>
    </row>
    <row r="1823" spans="1:2" x14ac:dyDescent="0.25">
      <c r="A1823" t="s">
        <v>16</v>
      </c>
      <c r="B1823">
        <v>23</v>
      </c>
    </row>
    <row r="1824" spans="1:2" x14ac:dyDescent="0.25">
      <c r="A1824" t="s">
        <v>16</v>
      </c>
      <c r="B1824">
        <v>22</v>
      </c>
    </row>
    <row r="1825" spans="1:2" x14ac:dyDescent="0.25">
      <c r="A1825" t="s">
        <v>16</v>
      </c>
      <c r="B1825">
        <v>22</v>
      </c>
    </row>
    <row r="1826" spans="1:2" x14ac:dyDescent="0.25">
      <c r="A1826" t="s">
        <v>16</v>
      </c>
      <c r="B1826">
        <v>22</v>
      </c>
    </row>
    <row r="1827" spans="1:2" x14ac:dyDescent="0.25">
      <c r="A1827" t="s">
        <v>16</v>
      </c>
      <c r="B1827">
        <v>22</v>
      </c>
    </row>
    <row r="1828" spans="1:2" x14ac:dyDescent="0.25">
      <c r="A1828" t="s">
        <v>16</v>
      </c>
      <c r="B1828">
        <v>22</v>
      </c>
    </row>
    <row r="1829" spans="1:2" x14ac:dyDescent="0.25">
      <c r="A1829" t="s">
        <v>16</v>
      </c>
      <c r="B1829">
        <v>22</v>
      </c>
    </row>
    <row r="1830" spans="1:2" x14ac:dyDescent="0.25">
      <c r="A1830" t="s">
        <v>16</v>
      </c>
      <c r="B1830">
        <v>22</v>
      </c>
    </row>
    <row r="1831" spans="1:2" x14ac:dyDescent="0.25">
      <c r="A1831" t="s">
        <v>16</v>
      </c>
      <c r="B1831">
        <v>22</v>
      </c>
    </row>
    <row r="1832" spans="1:2" x14ac:dyDescent="0.25">
      <c r="A1832" t="s">
        <v>16</v>
      </c>
      <c r="B1832">
        <v>22</v>
      </c>
    </row>
    <row r="1833" spans="1:2" x14ac:dyDescent="0.25">
      <c r="A1833" t="s">
        <v>16</v>
      </c>
      <c r="B1833">
        <v>22</v>
      </c>
    </row>
    <row r="1834" spans="1:2" x14ac:dyDescent="0.25">
      <c r="A1834" t="s">
        <v>16</v>
      </c>
      <c r="B1834">
        <v>22</v>
      </c>
    </row>
    <row r="1835" spans="1:2" x14ac:dyDescent="0.25">
      <c r="A1835" t="s">
        <v>16</v>
      </c>
      <c r="B1835">
        <v>22</v>
      </c>
    </row>
    <row r="1836" spans="1:2" x14ac:dyDescent="0.25">
      <c r="A1836" t="s">
        <v>16</v>
      </c>
      <c r="B1836">
        <v>22</v>
      </c>
    </row>
    <row r="1837" spans="1:2" x14ac:dyDescent="0.25">
      <c r="A1837" t="s">
        <v>16</v>
      </c>
      <c r="B1837">
        <v>22</v>
      </c>
    </row>
    <row r="1838" spans="1:2" x14ac:dyDescent="0.25">
      <c r="A1838" t="s">
        <v>16</v>
      </c>
      <c r="B1838">
        <v>22</v>
      </c>
    </row>
    <row r="1839" spans="1:2" x14ac:dyDescent="0.25">
      <c r="A1839" t="s">
        <v>16</v>
      </c>
      <c r="B1839">
        <v>22</v>
      </c>
    </row>
    <row r="1840" spans="1:2" x14ac:dyDescent="0.25">
      <c r="A1840" t="s">
        <v>16</v>
      </c>
      <c r="B1840">
        <v>22</v>
      </c>
    </row>
    <row r="1841" spans="1:2" x14ac:dyDescent="0.25">
      <c r="A1841" t="s">
        <v>16</v>
      </c>
      <c r="B1841">
        <v>22</v>
      </c>
    </row>
    <row r="1842" spans="1:2" x14ac:dyDescent="0.25">
      <c r="A1842" t="s">
        <v>16</v>
      </c>
      <c r="B1842">
        <v>21</v>
      </c>
    </row>
    <row r="1843" spans="1:2" x14ac:dyDescent="0.25">
      <c r="A1843" t="s">
        <v>16</v>
      </c>
      <c r="B1843">
        <v>21</v>
      </c>
    </row>
    <row r="1844" spans="1:2" x14ac:dyDescent="0.25">
      <c r="A1844" t="s">
        <v>16</v>
      </c>
      <c r="B1844">
        <v>21</v>
      </c>
    </row>
    <row r="1845" spans="1:2" x14ac:dyDescent="0.25">
      <c r="A1845" t="s">
        <v>16</v>
      </c>
      <c r="B1845">
        <v>21</v>
      </c>
    </row>
    <row r="1846" spans="1:2" x14ac:dyDescent="0.25">
      <c r="A1846" t="s">
        <v>16</v>
      </c>
      <c r="B1846">
        <v>21</v>
      </c>
    </row>
    <row r="1847" spans="1:2" x14ac:dyDescent="0.25">
      <c r="A1847" t="s">
        <v>16</v>
      </c>
      <c r="B1847">
        <v>21</v>
      </c>
    </row>
    <row r="1848" spans="1:2" x14ac:dyDescent="0.25">
      <c r="A1848" t="s">
        <v>16</v>
      </c>
      <c r="B1848">
        <v>21</v>
      </c>
    </row>
    <row r="1849" spans="1:2" x14ac:dyDescent="0.25">
      <c r="A1849" t="s">
        <v>16</v>
      </c>
      <c r="B1849">
        <v>21</v>
      </c>
    </row>
    <row r="1850" spans="1:2" x14ac:dyDescent="0.25">
      <c r="A1850" t="s">
        <v>16</v>
      </c>
      <c r="B1850">
        <v>21</v>
      </c>
    </row>
    <row r="1851" spans="1:2" x14ac:dyDescent="0.25">
      <c r="A1851" t="s">
        <v>16</v>
      </c>
      <c r="B1851">
        <v>21</v>
      </c>
    </row>
    <row r="1852" spans="1:2" x14ac:dyDescent="0.25">
      <c r="A1852" t="s">
        <v>16</v>
      </c>
      <c r="B1852">
        <v>21</v>
      </c>
    </row>
    <row r="1853" spans="1:2" x14ac:dyDescent="0.25">
      <c r="A1853" t="s">
        <v>16</v>
      </c>
      <c r="B1853">
        <v>21</v>
      </c>
    </row>
    <row r="1854" spans="1:2" x14ac:dyDescent="0.25">
      <c r="A1854" t="s">
        <v>16</v>
      </c>
      <c r="B1854">
        <v>21</v>
      </c>
    </row>
    <row r="1855" spans="1:2" x14ac:dyDescent="0.25">
      <c r="A1855" t="s">
        <v>16</v>
      </c>
      <c r="B1855">
        <v>21</v>
      </c>
    </row>
    <row r="1856" spans="1:2" x14ac:dyDescent="0.25">
      <c r="A1856" t="s">
        <v>16</v>
      </c>
      <c r="B1856">
        <v>21</v>
      </c>
    </row>
    <row r="1857" spans="1:2" x14ac:dyDescent="0.25">
      <c r="A1857" t="s">
        <v>16</v>
      </c>
      <c r="B1857">
        <v>21</v>
      </c>
    </row>
    <row r="1858" spans="1:2" x14ac:dyDescent="0.25">
      <c r="A1858" t="s">
        <v>16</v>
      </c>
      <c r="B1858">
        <v>21</v>
      </c>
    </row>
    <row r="1859" spans="1:2" x14ac:dyDescent="0.25">
      <c r="A1859" t="s">
        <v>16</v>
      </c>
      <c r="B1859">
        <v>21</v>
      </c>
    </row>
    <row r="1860" spans="1:2" x14ac:dyDescent="0.25">
      <c r="A1860" t="s">
        <v>16</v>
      </c>
      <c r="B1860">
        <v>21</v>
      </c>
    </row>
    <row r="1861" spans="1:2" x14ac:dyDescent="0.25">
      <c r="A1861" t="s">
        <v>16</v>
      </c>
      <c r="B1861">
        <v>21</v>
      </c>
    </row>
    <row r="1862" spans="1:2" x14ac:dyDescent="0.25">
      <c r="A1862" t="s">
        <v>16</v>
      </c>
      <c r="B1862">
        <v>21</v>
      </c>
    </row>
    <row r="1863" spans="1:2" x14ac:dyDescent="0.25">
      <c r="A1863" t="s">
        <v>16</v>
      </c>
      <c r="B1863">
        <v>21</v>
      </c>
    </row>
    <row r="1864" spans="1:2" x14ac:dyDescent="0.25">
      <c r="A1864" t="s">
        <v>16</v>
      </c>
      <c r="B1864">
        <v>21</v>
      </c>
    </row>
    <row r="1865" spans="1:2" x14ac:dyDescent="0.25">
      <c r="A1865" t="s">
        <v>16</v>
      </c>
      <c r="B1865">
        <v>21</v>
      </c>
    </row>
    <row r="1866" spans="1:2" x14ac:dyDescent="0.25">
      <c r="A1866" t="s">
        <v>16</v>
      </c>
      <c r="B1866">
        <v>21</v>
      </c>
    </row>
    <row r="1867" spans="1:2" x14ac:dyDescent="0.25">
      <c r="A1867" t="s">
        <v>16</v>
      </c>
      <c r="B1867">
        <v>21</v>
      </c>
    </row>
    <row r="1868" spans="1:2" x14ac:dyDescent="0.25">
      <c r="A1868" t="s">
        <v>16</v>
      </c>
      <c r="B1868">
        <v>21</v>
      </c>
    </row>
    <row r="1869" spans="1:2" x14ac:dyDescent="0.25">
      <c r="A1869" t="s">
        <v>16</v>
      </c>
      <c r="B1869">
        <v>21</v>
      </c>
    </row>
    <row r="1870" spans="1:2" x14ac:dyDescent="0.25">
      <c r="A1870" t="s">
        <v>16</v>
      </c>
      <c r="B1870">
        <v>20</v>
      </c>
    </row>
    <row r="1871" spans="1:2" x14ac:dyDescent="0.25">
      <c r="A1871" t="s">
        <v>16</v>
      </c>
      <c r="B1871">
        <v>20</v>
      </c>
    </row>
    <row r="1872" spans="1:2" x14ac:dyDescent="0.25">
      <c r="A1872" t="s">
        <v>16</v>
      </c>
      <c r="B1872">
        <v>20</v>
      </c>
    </row>
    <row r="1873" spans="1:2" x14ac:dyDescent="0.25">
      <c r="A1873" t="s">
        <v>16</v>
      </c>
      <c r="B1873">
        <v>20</v>
      </c>
    </row>
    <row r="1874" spans="1:2" x14ac:dyDescent="0.25">
      <c r="A1874" t="s">
        <v>16</v>
      </c>
      <c r="B1874">
        <v>20</v>
      </c>
    </row>
    <row r="1875" spans="1:2" x14ac:dyDescent="0.25">
      <c r="A1875" t="s">
        <v>16</v>
      </c>
      <c r="B1875">
        <v>20</v>
      </c>
    </row>
    <row r="1876" spans="1:2" x14ac:dyDescent="0.25">
      <c r="A1876" t="s">
        <v>16</v>
      </c>
      <c r="B1876">
        <v>20</v>
      </c>
    </row>
    <row r="1877" spans="1:2" x14ac:dyDescent="0.25">
      <c r="A1877" t="s">
        <v>16</v>
      </c>
      <c r="B1877">
        <v>20</v>
      </c>
    </row>
    <row r="1878" spans="1:2" x14ac:dyDescent="0.25">
      <c r="A1878" t="s">
        <v>16</v>
      </c>
      <c r="B1878">
        <v>20</v>
      </c>
    </row>
    <row r="1879" spans="1:2" x14ac:dyDescent="0.25">
      <c r="A1879" t="s">
        <v>16</v>
      </c>
      <c r="B1879">
        <v>20</v>
      </c>
    </row>
    <row r="1880" spans="1:2" x14ac:dyDescent="0.25">
      <c r="A1880" t="s">
        <v>16</v>
      </c>
      <c r="B1880">
        <v>20</v>
      </c>
    </row>
    <row r="1881" spans="1:2" x14ac:dyDescent="0.25">
      <c r="A1881" t="s">
        <v>16</v>
      </c>
      <c r="B1881">
        <v>20</v>
      </c>
    </row>
    <row r="1882" spans="1:2" x14ac:dyDescent="0.25">
      <c r="A1882" t="s">
        <v>16</v>
      </c>
      <c r="B1882">
        <v>20</v>
      </c>
    </row>
    <row r="1883" spans="1:2" x14ac:dyDescent="0.25">
      <c r="A1883" t="s">
        <v>16</v>
      </c>
      <c r="B1883">
        <v>20</v>
      </c>
    </row>
    <row r="1884" spans="1:2" x14ac:dyDescent="0.25">
      <c r="A1884" t="s">
        <v>16</v>
      </c>
      <c r="B1884">
        <v>20</v>
      </c>
    </row>
    <row r="1885" spans="1:2" x14ac:dyDescent="0.25">
      <c r="A1885" t="s">
        <v>16</v>
      </c>
      <c r="B1885">
        <v>20</v>
      </c>
    </row>
    <row r="1886" spans="1:2" x14ac:dyDescent="0.25">
      <c r="A1886" t="s">
        <v>16</v>
      </c>
      <c r="B1886">
        <v>20</v>
      </c>
    </row>
    <row r="1887" spans="1:2" x14ac:dyDescent="0.25">
      <c r="A1887" t="s">
        <v>16</v>
      </c>
      <c r="B1887">
        <v>20</v>
      </c>
    </row>
    <row r="1888" spans="1:2" x14ac:dyDescent="0.25">
      <c r="A1888" t="s">
        <v>16</v>
      </c>
      <c r="B1888">
        <v>20</v>
      </c>
    </row>
    <row r="1889" spans="1:2" x14ac:dyDescent="0.25">
      <c r="A1889" t="s">
        <v>16</v>
      </c>
      <c r="B1889">
        <v>20</v>
      </c>
    </row>
    <row r="1890" spans="1:2" x14ac:dyDescent="0.25">
      <c r="A1890" t="s">
        <v>16</v>
      </c>
      <c r="B1890">
        <v>20</v>
      </c>
    </row>
    <row r="1891" spans="1:2" x14ac:dyDescent="0.25">
      <c r="A1891" t="s">
        <v>16</v>
      </c>
      <c r="B1891">
        <v>20</v>
      </c>
    </row>
    <row r="1892" spans="1:2" x14ac:dyDescent="0.25">
      <c r="A1892" t="s">
        <v>16</v>
      </c>
      <c r="B1892">
        <v>20</v>
      </c>
    </row>
    <row r="1893" spans="1:2" x14ac:dyDescent="0.25">
      <c r="A1893" t="s">
        <v>16</v>
      </c>
      <c r="B1893">
        <v>20</v>
      </c>
    </row>
    <row r="1894" spans="1:2" x14ac:dyDescent="0.25">
      <c r="A1894" t="s">
        <v>16</v>
      </c>
      <c r="B1894">
        <v>20</v>
      </c>
    </row>
    <row r="1895" spans="1:2" x14ac:dyDescent="0.25">
      <c r="A1895" t="s">
        <v>16</v>
      </c>
      <c r="B1895">
        <v>20</v>
      </c>
    </row>
    <row r="1896" spans="1:2" x14ac:dyDescent="0.25">
      <c r="A1896" t="s">
        <v>16</v>
      </c>
      <c r="B1896">
        <v>20</v>
      </c>
    </row>
    <row r="1897" spans="1:2" x14ac:dyDescent="0.25">
      <c r="A1897" t="s">
        <v>16</v>
      </c>
      <c r="B1897">
        <v>20</v>
      </c>
    </row>
    <row r="1898" spans="1:2" x14ac:dyDescent="0.25">
      <c r="A1898" t="s">
        <v>16</v>
      </c>
      <c r="B1898">
        <v>20</v>
      </c>
    </row>
    <row r="1899" spans="1:2" x14ac:dyDescent="0.25">
      <c r="A1899" t="s">
        <v>16</v>
      </c>
      <c r="B1899">
        <v>20</v>
      </c>
    </row>
    <row r="1900" spans="1:2" x14ac:dyDescent="0.25">
      <c r="A1900" t="s">
        <v>16</v>
      </c>
      <c r="B1900">
        <v>20</v>
      </c>
    </row>
    <row r="1901" spans="1:2" x14ac:dyDescent="0.25">
      <c r="A1901" t="s">
        <v>16</v>
      </c>
      <c r="B1901">
        <v>20</v>
      </c>
    </row>
    <row r="1902" spans="1:2" x14ac:dyDescent="0.25">
      <c r="A1902" t="s">
        <v>16</v>
      </c>
      <c r="B1902">
        <v>20</v>
      </c>
    </row>
    <row r="1903" spans="1:2" x14ac:dyDescent="0.25">
      <c r="A1903" t="s">
        <v>16</v>
      </c>
      <c r="B1903">
        <v>20</v>
      </c>
    </row>
    <row r="1904" spans="1:2" x14ac:dyDescent="0.25">
      <c r="A1904" t="s">
        <v>16</v>
      </c>
      <c r="B1904">
        <v>20</v>
      </c>
    </row>
    <row r="1905" spans="1:2" x14ac:dyDescent="0.25">
      <c r="A1905" t="s">
        <v>16</v>
      </c>
      <c r="B1905">
        <v>19</v>
      </c>
    </row>
    <row r="1906" spans="1:2" x14ac:dyDescent="0.25">
      <c r="A1906" t="s">
        <v>16</v>
      </c>
      <c r="B1906">
        <v>19</v>
      </c>
    </row>
    <row r="1907" spans="1:2" x14ac:dyDescent="0.25">
      <c r="A1907" t="s">
        <v>16</v>
      </c>
      <c r="B1907">
        <v>19</v>
      </c>
    </row>
    <row r="1908" spans="1:2" x14ac:dyDescent="0.25">
      <c r="A1908" t="s">
        <v>16</v>
      </c>
      <c r="B1908">
        <v>19</v>
      </c>
    </row>
    <row r="1909" spans="1:2" x14ac:dyDescent="0.25">
      <c r="A1909" t="s">
        <v>16</v>
      </c>
      <c r="B1909">
        <v>19</v>
      </c>
    </row>
    <row r="1910" spans="1:2" x14ac:dyDescent="0.25">
      <c r="A1910" t="s">
        <v>16</v>
      </c>
      <c r="B1910">
        <v>19</v>
      </c>
    </row>
    <row r="1911" spans="1:2" x14ac:dyDescent="0.25">
      <c r="A1911" t="s">
        <v>16</v>
      </c>
      <c r="B1911">
        <v>19</v>
      </c>
    </row>
    <row r="1912" spans="1:2" x14ac:dyDescent="0.25">
      <c r="A1912" t="s">
        <v>16</v>
      </c>
      <c r="B1912">
        <v>19</v>
      </c>
    </row>
    <row r="1913" spans="1:2" x14ac:dyDescent="0.25">
      <c r="A1913" t="s">
        <v>16</v>
      </c>
      <c r="B1913">
        <v>19</v>
      </c>
    </row>
    <row r="1914" spans="1:2" x14ac:dyDescent="0.25">
      <c r="A1914" t="s">
        <v>16</v>
      </c>
      <c r="B1914">
        <v>19</v>
      </c>
    </row>
    <row r="1915" spans="1:2" x14ac:dyDescent="0.25">
      <c r="A1915" t="s">
        <v>16</v>
      </c>
      <c r="B1915">
        <v>19</v>
      </c>
    </row>
    <row r="1916" spans="1:2" x14ac:dyDescent="0.25">
      <c r="A1916" t="s">
        <v>16</v>
      </c>
      <c r="B1916">
        <v>19</v>
      </c>
    </row>
    <row r="1917" spans="1:2" x14ac:dyDescent="0.25">
      <c r="A1917" t="s">
        <v>16</v>
      </c>
      <c r="B1917">
        <v>19</v>
      </c>
    </row>
    <row r="1918" spans="1:2" x14ac:dyDescent="0.25">
      <c r="A1918" t="s">
        <v>16</v>
      </c>
      <c r="B1918">
        <v>19</v>
      </c>
    </row>
    <row r="1919" spans="1:2" x14ac:dyDescent="0.25">
      <c r="A1919" t="s">
        <v>16</v>
      </c>
      <c r="B1919">
        <v>19</v>
      </c>
    </row>
    <row r="1920" spans="1:2" x14ac:dyDescent="0.25">
      <c r="A1920" t="s">
        <v>16</v>
      </c>
      <c r="B1920">
        <v>19</v>
      </c>
    </row>
    <row r="1921" spans="1:2" x14ac:dyDescent="0.25">
      <c r="A1921" t="s">
        <v>16</v>
      </c>
      <c r="B1921">
        <v>19</v>
      </c>
    </row>
    <row r="1922" spans="1:2" x14ac:dyDescent="0.25">
      <c r="A1922" t="s">
        <v>16</v>
      </c>
      <c r="B1922">
        <v>19</v>
      </c>
    </row>
    <row r="1923" spans="1:2" x14ac:dyDescent="0.25">
      <c r="A1923" t="s">
        <v>16</v>
      </c>
      <c r="B1923">
        <v>19</v>
      </c>
    </row>
    <row r="1924" spans="1:2" x14ac:dyDescent="0.25">
      <c r="A1924" t="s">
        <v>16</v>
      </c>
      <c r="B1924">
        <v>19</v>
      </c>
    </row>
    <row r="1925" spans="1:2" x14ac:dyDescent="0.25">
      <c r="A1925" t="s">
        <v>16</v>
      </c>
      <c r="B1925">
        <v>19</v>
      </c>
    </row>
    <row r="1926" spans="1:2" x14ac:dyDescent="0.25">
      <c r="A1926" t="s">
        <v>16</v>
      </c>
      <c r="B1926">
        <v>19</v>
      </c>
    </row>
    <row r="1927" spans="1:2" x14ac:dyDescent="0.25">
      <c r="A1927" t="s">
        <v>16</v>
      </c>
      <c r="B1927">
        <v>19</v>
      </c>
    </row>
    <row r="1928" spans="1:2" x14ac:dyDescent="0.25">
      <c r="A1928" t="s">
        <v>16</v>
      </c>
      <c r="B1928">
        <v>19</v>
      </c>
    </row>
    <row r="1929" spans="1:2" x14ac:dyDescent="0.25">
      <c r="A1929" t="s">
        <v>16</v>
      </c>
      <c r="B1929">
        <v>19</v>
      </c>
    </row>
    <row r="1930" spans="1:2" x14ac:dyDescent="0.25">
      <c r="A1930" t="s">
        <v>16</v>
      </c>
      <c r="B1930">
        <v>18</v>
      </c>
    </row>
    <row r="1931" spans="1:2" x14ac:dyDescent="0.25">
      <c r="A1931" t="s">
        <v>16</v>
      </c>
      <c r="B1931">
        <v>18</v>
      </c>
    </row>
    <row r="1932" spans="1:2" x14ac:dyDescent="0.25">
      <c r="A1932" t="s">
        <v>16</v>
      </c>
      <c r="B1932">
        <v>18</v>
      </c>
    </row>
    <row r="1933" spans="1:2" x14ac:dyDescent="0.25">
      <c r="A1933" t="s">
        <v>16</v>
      </c>
      <c r="B1933">
        <v>18</v>
      </c>
    </row>
    <row r="1934" spans="1:2" x14ac:dyDescent="0.25">
      <c r="A1934" t="s">
        <v>16</v>
      </c>
      <c r="B1934">
        <v>18</v>
      </c>
    </row>
    <row r="1935" spans="1:2" x14ac:dyDescent="0.25">
      <c r="A1935" t="s">
        <v>16</v>
      </c>
      <c r="B1935">
        <v>18</v>
      </c>
    </row>
    <row r="1936" spans="1:2" x14ac:dyDescent="0.25">
      <c r="A1936" t="s">
        <v>16</v>
      </c>
      <c r="B1936">
        <v>18</v>
      </c>
    </row>
    <row r="1937" spans="1:2" x14ac:dyDescent="0.25">
      <c r="A1937" t="s">
        <v>16</v>
      </c>
      <c r="B1937">
        <v>18</v>
      </c>
    </row>
    <row r="1938" spans="1:2" x14ac:dyDescent="0.25">
      <c r="A1938" t="s">
        <v>16</v>
      </c>
      <c r="B1938">
        <v>18</v>
      </c>
    </row>
    <row r="1939" spans="1:2" x14ac:dyDescent="0.25">
      <c r="A1939" t="s">
        <v>16</v>
      </c>
      <c r="B1939">
        <v>18</v>
      </c>
    </row>
    <row r="1940" spans="1:2" x14ac:dyDescent="0.25">
      <c r="A1940" t="s">
        <v>16</v>
      </c>
      <c r="B1940">
        <v>18</v>
      </c>
    </row>
    <row r="1941" spans="1:2" x14ac:dyDescent="0.25">
      <c r="A1941" t="s">
        <v>16</v>
      </c>
      <c r="B1941">
        <v>18</v>
      </c>
    </row>
    <row r="1942" spans="1:2" x14ac:dyDescent="0.25">
      <c r="A1942" t="s">
        <v>16</v>
      </c>
      <c r="B1942">
        <v>18</v>
      </c>
    </row>
    <row r="1943" spans="1:2" x14ac:dyDescent="0.25">
      <c r="A1943" t="s">
        <v>16</v>
      </c>
      <c r="B1943">
        <v>18</v>
      </c>
    </row>
    <row r="1944" spans="1:2" x14ac:dyDescent="0.25">
      <c r="A1944" t="s">
        <v>16</v>
      </c>
      <c r="B1944">
        <v>18</v>
      </c>
    </row>
    <row r="1945" spans="1:2" x14ac:dyDescent="0.25">
      <c r="A1945" t="s">
        <v>16</v>
      </c>
      <c r="B1945">
        <v>18</v>
      </c>
    </row>
    <row r="1946" spans="1:2" x14ac:dyDescent="0.25">
      <c r="A1946" t="s">
        <v>16</v>
      </c>
      <c r="B1946">
        <v>18</v>
      </c>
    </row>
    <row r="1947" spans="1:2" x14ac:dyDescent="0.25">
      <c r="A1947" t="s">
        <v>16</v>
      </c>
      <c r="B1947">
        <v>18</v>
      </c>
    </row>
    <row r="1948" spans="1:2" x14ac:dyDescent="0.25">
      <c r="A1948" t="s">
        <v>16</v>
      </c>
      <c r="B1948">
        <v>18</v>
      </c>
    </row>
    <row r="1949" spans="1:2" x14ac:dyDescent="0.25">
      <c r="A1949" t="s">
        <v>16</v>
      </c>
      <c r="B1949">
        <v>18</v>
      </c>
    </row>
    <row r="1950" spans="1:2" x14ac:dyDescent="0.25">
      <c r="A1950" t="s">
        <v>16</v>
      </c>
      <c r="B1950">
        <v>18</v>
      </c>
    </row>
    <row r="1951" spans="1:2" x14ac:dyDescent="0.25">
      <c r="A1951" t="s">
        <v>16</v>
      </c>
      <c r="B1951">
        <v>17</v>
      </c>
    </row>
    <row r="1952" spans="1:2" x14ac:dyDescent="0.25">
      <c r="A1952" t="s">
        <v>16</v>
      </c>
      <c r="B1952">
        <v>17</v>
      </c>
    </row>
    <row r="1953" spans="1:2" x14ac:dyDescent="0.25">
      <c r="A1953" t="s">
        <v>16</v>
      </c>
      <c r="B1953">
        <v>17</v>
      </c>
    </row>
    <row r="1954" spans="1:2" x14ac:dyDescent="0.25">
      <c r="A1954" t="s">
        <v>16</v>
      </c>
      <c r="B1954">
        <v>17</v>
      </c>
    </row>
    <row r="1955" spans="1:2" x14ac:dyDescent="0.25">
      <c r="A1955" t="s">
        <v>16</v>
      </c>
      <c r="B1955">
        <v>17</v>
      </c>
    </row>
    <row r="1956" spans="1:2" x14ac:dyDescent="0.25">
      <c r="A1956" t="s">
        <v>16</v>
      </c>
      <c r="B1956">
        <v>17</v>
      </c>
    </row>
    <row r="1957" spans="1:2" x14ac:dyDescent="0.25">
      <c r="A1957" t="s">
        <v>16</v>
      </c>
      <c r="B1957">
        <v>17</v>
      </c>
    </row>
    <row r="1958" spans="1:2" x14ac:dyDescent="0.25">
      <c r="A1958" t="s">
        <v>16</v>
      </c>
      <c r="B1958">
        <v>17</v>
      </c>
    </row>
    <row r="1959" spans="1:2" x14ac:dyDescent="0.25">
      <c r="A1959" t="s">
        <v>16</v>
      </c>
      <c r="B1959">
        <v>17</v>
      </c>
    </row>
    <row r="1960" spans="1:2" x14ac:dyDescent="0.25">
      <c r="A1960" t="s">
        <v>16</v>
      </c>
      <c r="B1960">
        <v>17</v>
      </c>
    </row>
    <row r="1961" spans="1:2" x14ac:dyDescent="0.25">
      <c r="A1961" t="s">
        <v>16</v>
      </c>
      <c r="B1961">
        <v>17</v>
      </c>
    </row>
    <row r="1962" spans="1:2" x14ac:dyDescent="0.25">
      <c r="A1962" t="s">
        <v>16</v>
      </c>
      <c r="B1962">
        <v>17</v>
      </c>
    </row>
    <row r="1963" spans="1:2" x14ac:dyDescent="0.25">
      <c r="A1963" t="s">
        <v>16</v>
      </c>
      <c r="B1963">
        <v>17</v>
      </c>
    </row>
    <row r="1964" spans="1:2" x14ac:dyDescent="0.25">
      <c r="A1964" t="s">
        <v>16</v>
      </c>
      <c r="B1964">
        <v>17</v>
      </c>
    </row>
    <row r="1965" spans="1:2" x14ac:dyDescent="0.25">
      <c r="A1965" t="s">
        <v>16</v>
      </c>
      <c r="B1965">
        <v>17</v>
      </c>
    </row>
    <row r="1966" spans="1:2" x14ac:dyDescent="0.25">
      <c r="A1966" t="s">
        <v>16</v>
      </c>
      <c r="B1966">
        <v>17</v>
      </c>
    </row>
    <row r="1967" spans="1:2" x14ac:dyDescent="0.25">
      <c r="A1967" t="s">
        <v>16</v>
      </c>
      <c r="B1967">
        <v>17</v>
      </c>
    </row>
    <row r="1968" spans="1:2" x14ac:dyDescent="0.25">
      <c r="A1968" t="s">
        <v>16</v>
      </c>
      <c r="B1968">
        <v>17</v>
      </c>
    </row>
    <row r="1969" spans="1:2" x14ac:dyDescent="0.25">
      <c r="A1969" t="s">
        <v>16</v>
      </c>
      <c r="B1969">
        <v>17</v>
      </c>
    </row>
    <row r="1970" spans="1:2" x14ac:dyDescent="0.25">
      <c r="A1970" t="s">
        <v>16</v>
      </c>
      <c r="B1970">
        <v>17</v>
      </c>
    </row>
    <row r="1971" spans="1:2" x14ac:dyDescent="0.25">
      <c r="A1971" t="s">
        <v>16</v>
      </c>
      <c r="B1971">
        <v>17</v>
      </c>
    </row>
    <row r="1972" spans="1:2" x14ac:dyDescent="0.25">
      <c r="A1972" t="s">
        <v>16</v>
      </c>
      <c r="B1972">
        <v>17</v>
      </c>
    </row>
    <row r="1973" spans="1:2" x14ac:dyDescent="0.25">
      <c r="A1973" t="s">
        <v>16</v>
      </c>
      <c r="B1973">
        <v>17</v>
      </c>
    </row>
    <row r="1974" spans="1:2" x14ac:dyDescent="0.25">
      <c r="A1974" t="s">
        <v>16</v>
      </c>
      <c r="B1974">
        <v>17</v>
      </c>
    </row>
    <row r="1975" spans="1:2" x14ac:dyDescent="0.25">
      <c r="A1975" t="s">
        <v>16</v>
      </c>
      <c r="B1975">
        <v>17</v>
      </c>
    </row>
    <row r="1976" spans="1:2" x14ac:dyDescent="0.25">
      <c r="A1976" t="s">
        <v>16</v>
      </c>
      <c r="B1976">
        <v>17</v>
      </c>
    </row>
    <row r="1977" spans="1:2" x14ac:dyDescent="0.25">
      <c r="A1977" t="s">
        <v>16</v>
      </c>
      <c r="B1977">
        <v>17</v>
      </c>
    </row>
    <row r="1978" spans="1:2" x14ac:dyDescent="0.25">
      <c r="A1978" t="s">
        <v>16</v>
      </c>
      <c r="B1978">
        <v>17</v>
      </c>
    </row>
    <row r="1979" spans="1:2" x14ac:dyDescent="0.25">
      <c r="A1979" t="s">
        <v>16</v>
      </c>
      <c r="B1979">
        <v>17</v>
      </c>
    </row>
    <row r="1980" spans="1:2" x14ac:dyDescent="0.25">
      <c r="A1980" t="s">
        <v>16</v>
      </c>
      <c r="B1980">
        <v>17</v>
      </c>
    </row>
    <row r="1981" spans="1:2" x14ac:dyDescent="0.25">
      <c r="A1981" t="s">
        <v>16</v>
      </c>
      <c r="B1981">
        <v>17</v>
      </c>
    </row>
    <row r="1982" spans="1:2" x14ac:dyDescent="0.25">
      <c r="A1982" t="s">
        <v>16</v>
      </c>
      <c r="B1982">
        <v>17</v>
      </c>
    </row>
    <row r="1983" spans="1:2" x14ac:dyDescent="0.25">
      <c r="A1983" t="s">
        <v>16</v>
      </c>
      <c r="B1983">
        <v>17</v>
      </c>
    </row>
    <row r="1984" spans="1:2" x14ac:dyDescent="0.25">
      <c r="A1984" t="s">
        <v>16</v>
      </c>
      <c r="B1984">
        <v>17</v>
      </c>
    </row>
    <row r="1985" spans="1:2" x14ac:dyDescent="0.25">
      <c r="A1985" t="s">
        <v>16</v>
      </c>
      <c r="B1985">
        <v>16</v>
      </c>
    </row>
    <row r="1986" spans="1:2" x14ac:dyDescent="0.25">
      <c r="A1986" t="s">
        <v>16</v>
      </c>
      <c r="B1986">
        <v>16</v>
      </c>
    </row>
    <row r="1987" spans="1:2" x14ac:dyDescent="0.25">
      <c r="A1987" t="s">
        <v>16</v>
      </c>
      <c r="B1987">
        <v>16</v>
      </c>
    </row>
    <row r="1988" spans="1:2" x14ac:dyDescent="0.25">
      <c r="A1988" t="s">
        <v>16</v>
      </c>
      <c r="B1988">
        <v>16</v>
      </c>
    </row>
    <row r="1989" spans="1:2" x14ac:dyDescent="0.25">
      <c r="A1989" t="s">
        <v>16</v>
      </c>
      <c r="B1989">
        <v>16</v>
      </c>
    </row>
    <row r="1990" spans="1:2" x14ac:dyDescent="0.25">
      <c r="A1990" t="s">
        <v>16</v>
      </c>
      <c r="B1990">
        <v>16</v>
      </c>
    </row>
    <row r="1991" spans="1:2" x14ac:dyDescent="0.25">
      <c r="A1991" t="s">
        <v>16</v>
      </c>
      <c r="B1991">
        <v>16</v>
      </c>
    </row>
    <row r="1992" spans="1:2" x14ac:dyDescent="0.25">
      <c r="A1992" t="s">
        <v>16</v>
      </c>
      <c r="B1992">
        <v>16</v>
      </c>
    </row>
    <row r="1993" spans="1:2" x14ac:dyDescent="0.25">
      <c r="A1993" t="s">
        <v>16</v>
      </c>
      <c r="B1993">
        <v>16</v>
      </c>
    </row>
    <row r="1994" spans="1:2" x14ac:dyDescent="0.25">
      <c r="A1994" t="s">
        <v>16</v>
      </c>
      <c r="B1994">
        <v>16</v>
      </c>
    </row>
    <row r="1995" spans="1:2" x14ac:dyDescent="0.25">
      <c r="A1995" t="s">
        <v>16</v>
      </c>
      <c r="B1995">
        <v>16</v>
      </c>
    </row>
    <row r="1996" spans="1:2" x14ac:dyDescent="0.25">
      <c r="A1996" t="s">
        <v>16</v>
      </c>
      <c r="B1996">
        <v>16</v>
      </c>
    </row>
    <row r="1997" spans="1:2" x14ac:dyDescent="0.25">
      <c r="A1997" t="s">
        <v>16</v>
      </c>
      <c r="B1997">
        <v>16</v>
      </c>
    </row>
    <row r="1998" spans="1:2" x14ac:dyDescent="0.25">
      <c r="A1998" t="s">
        <v>16</v>
      </c>
      <c r="B1998">
        <v>15</v>
      </c>
    </row>
    <row r="1999" spans="1:2" x14ac:dyDescent="0.25">
      <c r="A1999" t="s">
        <v>16</v>
      </c>
      <c r="B1999">
        <v>15</v>
      </c>
    </row>
    <row r="2000" spans="1:2" x14ac:dyDescent="0.25">
      <c r="A2000" t="s">
        <v>16</v>
      </c>
      <c r="B2000">
        <v>15</v>
      </c>
    </row>
    <row r="2001" spans="1:2" x14ac:dyDescent="0.25">
      <c r="A2001" t="s">
        <v>16</v>
      </c>
      <c r="B2001">
        <v>15</v>
      </c>
    </row>
    <row r="2002" spans="1:2" x14ac:dyDescent="0.25">
      <c r="A2002" t="s">
        <v>16</v>
      </c>
      <c r="B2002">
        <v>15</v>
      </c>
    </row>
    <row r="2003" spans="1:2" x14ac:dyDescent="0.25">
      <c r="A2003" t="s">
        <v>16</v>
      </c>
      <c r="B2003">
        <v>15</v>
      </c>
    </row>
    <row r="2004" spans="1:2" x14ac:dyDescent="0.25">
      <c r="A2004" t="s">
        <v>16</v>
      </c>
      <c r="B2004">
        <v>15</v>
      </c>
    </row>
    <row r="2005" spans="1:2" x14ac:dyDescent="0.25">
      <c r="A2005" t="s">
        <v>16</v>
      </c>
      <c r="B2005">
        <v>15</v>
      </c>
    </row>
    <row r="2006" spans="1:2" x14ac:dyDescent="0.25">
      <c r="A2006" t="s">
        <v>16</v>
      </c>
      <c r="B2006">
        <v>15</v>
      </c>
    </row>
    <row r="2007" spans="1:2" x14ac:dyDescent="0.25">
      <c r="A2007" t="s">
        <v>16</v>
      </c>
      <c r="B2007">
        <v>15</v>
      </c>
    </row>
    <row r="2008" spans="1:2" x14ac:dyDescent="0.25">
      <c r="A2008" t="s">
        <v>16</v>
      </c>
      <c r="B2008">
        <v>15</v>
      </c>
    </row>
    <row r="2009" spans="1:2" x14ac:dyDescent="0.25">
      <c r="A2009" t="s">
        <v>16</v>
      </c>
      <c r="B2009">
        <v>15</v>
      </c>
    </row>
    <row r="2010" spans="1:2" x14ac:dyDescent="0.25">
      <c r="A2010" t="s">
        <v>16</v>
      </c>
      <c r="B2010">
        <v>15</v>
      </c>
    </row>
    <row r="2011" spans="1:2" x14ac:dyDescent="0.25">
      <c r="A2011" t="s">
        <v>16</v>
      </c>
      <c r="B2011">
        <v>15</v>
      </c>
    </row>
    <row r="2012" spans="1:2" x14ac:dyDescent="0.25">
      <c r="A2012" t="s">
        <v>16</v>
      </c>
      <c r="B2012">
        <v>15</v>
      </c>
    </row>
    <row r="2013" spans="1:2" x14ac:dyDescent="0.25">
      <c r="A2013" t="s">
        <v>16</v>
      </c>
      <c r="B2013">
        <v>15</v>
      </c>
    </row>
    <row r="2014" spans="1:2" x14ac:dyDescent="0.25">
      <c r="A2014" t="s">
        <v>16</v>
      </c>
      <c r="B2014">
        <v>15</v>
      </c>
    </row>
    <row r="2015" spans="1:2" x14ac:dyDescent="0.25">
      <c r="A2015" t="s">
        <v>16</v>
      </c>
      <c r="B2015">
        <v>15</v>
      </c>
    </row>
    <row r="2016" spans="1:2" x14ac:dyDescent="0.25">
      <c r="A2016" t="s">
        <v>16</v>
      </c>
      <c r="B2016">
        <v>15</v>
      </c>
    </row>
    <row r="2017" spans="1:2" x14ac:dyDescent="0.25">
      <c r="A2017" t="s">
        <v>16</v>
      </c>
      <c r="B2017">
        <v>15</v>
      </c>
    </row>
    <row r="2018" spans="1:2" x14ac:dyDescent="0.25">
      <c r="A2018" t="s">
        <v>16</v>
      </c>
      <c r="B2018">
        <v>15</v>
      </c>
    </row>
    <row r="2019" spans="1:2" x14ac:dyDescent="0.25">
      <c r="A2019" t="s">
        <v>16</v>
      </c>
      <c r="B2019">
        <v>15</v>
      </c>
    </row>
    <row r="2020" spans="1:2" x14ac:dyDescent="0.25">
      <c r="A2020" t="s">
        <v>16</v>
      </c>
      <c r="B2020">
        <v>15</v>
      </c>
    </row>
    <row r="2021" spans="1:2" x14ac:dyDescent="0.25">
      <c r="A2021" t="s">
        <v>16</v>
      </c>
      <c r="B2021">
        <v>15</v>
      </c>
    </row>
    <row r="2022" spans="1:2" x14ac:dyDescent="0.25">
      <c r="A2022" t="s">
        <v>16</v>
      </c>
      <c r="B2022">
        <v>15</v>
      </c>
    </row>
    <row r="2023" spans="1:2" x14ac:dyDescent="0.25">
      <c r="A2023" t="s">
        <v>16</v>
      </c>
      <c r="B2023">
        <v>15</v>
      </c>
    </row>
    <row r="2024" spans="1:2" x14ac:dyDescent="0.25">
      <c r="A2024" t="s">
        <v>16</v>
      </c>
      <c r="B2024">
        <v>14</v>
      </c>
    </row>
    <row r="2025" spans="1:2" x14ac:dyDescent="0.25">
      <c r="A2025" t="s">
        <v>16</v>
      </c>
      <c r="B2025">
        <v>14</v>
      </c>
    </row>
    <row r="2026" spans="1:2" x14ac:dyDescent="0.25">
      <c r="A2026" t="s">
        <v>16</v>
      </c>
      <c r="B2026">
        <v>14</v>
      </c>
    </row>
    <row r="2027" spans="1:2" x14ac:dyDescent="0.25">
      <c r="A2027" t="s">
        <v>16</v>
      </c>
      <c r="B2027">
        <v>14</v>
      </c>
    </row>
    <row r="2028" spans="1:2" x14ac:dyDescent="0.25">
      <c r="A2028" t="s">
        <v>16</v>
      </c>
      <c r="B2028">
        <v>14</v>
      </c>
    </row>
    <row r="2029" spans="1:2" x14ac:dyDescent="0.25">
      <c r="A2029" t="s">
        <v>16</v>
      </c>
      <c r="B2029">
        <v>14</v>
      </c>
    </row>
    <row r="2030" spans="1:2" x14ac:dyDescent="0.25">
      <c r="A2030" t="s">
        <v>16</v>
      </c>
      <c r="B2030">
        <v>14</v>
      </c>
    </row>
    <row r="2031" spans="1:2" x14ac:dyDescent="0.25">
      <c r="A2031" t="s">
        <v>16</v>
      </c>
      <c r="B2031">
        <v>14</v>
      </c>
    </row>
    <row r="2032" spans="1:2" x14ac:dyDescent="0.25">
      <c r="A2032" t="s">
        <v>16</v>
      </c>
      <c r="B2032">
        <v>14</v>
      </c>
    </row>
    <row r="2033" spans="1:2" x14ac:dyDescent="0.25">
      <c r="A2033" t="s">
        <v>16</v>
      </c>
      <c r="B2033">
        <v>14</v>
      </c>
    </row>
    <row r="2034" spans="1:2" x14ac:dyDescent="0.25">
      <c r="A2034" t="s">
        <v>16</v>
      </c>
      <c r="B2034">
        <v>14</v>
      </c>
    </row>
    <row r="2035" spans="1:2" x14ac:dyDescent="0.25">
      <c r="A2035" t="s">
        <v>16</v>
      </c>
      <c r="B2035">
        <v>14</v>
      </c>
    </row>
    <row r="2036" spans="1:2" x14ac:dyDescent="0.25">
      <c r="A2036" t="s">
        <v>16</v>
      </c>
      <c r="B2036">
        <v>14</v>
      </c>
    </row>
    <row r="2037" spans="1:2" x14ac:dyDescent="0.25">
      <c r="A2037" t="s">
        <v>16</v>
      </c>
      <c r="B2037">
        <v>14</v>
      </c>
    </row>
    <row r="2038" spans="1:2" x14ac:dyDescent="0.25">
      <c r="A2038" t="s">
        <v>16</v>
      </c>
      <c r="B2038">
        <v>14</v>
      </c>
    </row>
    <row r="2039" spans="1:2" x14ac:dyDescent="0.25">
      <c r="A2039" t="s">
        <v>16</v>
      </c>
      <c r="B2039">
        <v>14</v>
      </c>
    </row>
    <row r="2040" spans="1:2" x14ac:dyDescent="0.25">
      <c r="A2040" t="s">
        <v>16</v>
      </c>
      <c r="B2040">
        <v>14</v>
      </c>
    </row>
    <row r="2041" spans="1:2" x14ac:dyDescent="0.25">
      <c r="A2041" t="s">
        <v>16</v>
      </c>
      <c r="B2041">
        <v>14</v>
      </c>
    </row>
    <row r="2042" spans="1:2" x14ac:dyDescent="0.25">
      <c r="A2042" t="s">
        <v>16</v>
      </c>
      <c r="B2042">
        <v>14</v>
      </c>
    </row>
    <row r="2043" spans="1:2" x14ac:dyDescent="0.25">
      <c r="A2043" t="s">
        <v>16</v>
      </c>
      <c r="B2043">
        <v>14</v>
      </c>
    </row>
    <row r="2044" spans="1:2" x14ac:dyDescent="0.25">
      <c r="A2044" t="s">
        <v>16</v>
      </c>
      <c r="B2044">
        <v>14</v>
      </c>
    </row>
    <row r="2045" spans="1:2" x14ac:dyDescent="0.25">
      <c r="A2045" t="s">
        <v>16</v>
      </c>
      <c r="B2045">
        <v>14</v>
      </c>
    </row>
    <row r="2046" spans="1:2" x14ac:dyDescent="0.25">
      <c r="A2046" t="s">
        <v>16</v>
      </c>
      <c r="B2046">
        <v>14</v>
      </c>
    </row>
    <row r="2047" spans="1:2" x14ac:dyDescent="0.25">
      <c r="A2047" t="s">
        <v>16</v>
      </c>
      <c r="B2047">
        <v>14</v>
      </c>
    </row>
    <row r="2048" spans="1:2" x14ac:dyDescent="0.25">
      <c r="A2048" t="s">
        <v>16</v>
      </c>
      <c r="B2048">
        <v>14</v>
      </c>
    </row>
    <row r="2049" spans="1:2" x14ac:dyDescent="0.25">
      <c r="A2049" t="s">
        <v>16</v>
      </c>
      <c r="B2049">
        <v>14</v>
      </c>
    </row>
    <row r="2050" spans="1:2" x14ac:dyDescent="0.25">
      <c r="A2050" t="s">
        <v>16</v>
      </c>
      <c r="B2050">
        <v>14</v>
      </c>
    </row>
    <row r="2051" spans="1:2" x14ac:dyDescent="0.25">
      <c r="A2051" t="s">
        <v>16</v>
      </c>
      <c r="B2051">
        <v>14</v>
      </c>
    </row>
    <row r="2052" spans="1:2" x14ac:dyDescent="0.25">
      <c r="A2052" t="s">
        <v>16</v>
      </c>
      <c r="B2052">
        <v>14</v>
      </c>
    </row>
    <row r="2053" spans="1:2" x14ac:dyDescent="0.25">
      <c r="A2053" t="s">
        <v>16</v>
      </c>
      <c r="B2053">
        <v>14</v>
      </c>
    </row>
    <row r="2054" spans="1:2" x14ac:dyDescent="0.25">
      <c r="A2054" t="s">
        <v>16</v>
      </c>
      <c r="B2054">
        <v>14</v>
      </c>
    </row>
    <row r="2055" spans="1:2" x14ac:dyDescent="0.25">
      <c r="A2055" t="s">
        <v>16</v>
      </c>
      <c r="B2055">
        <v>13</v>
      </c>
    </row>
    <row r="2056" spans="1:2" x14ac:dyDescent="0.25">
      <c r="A2056" t="s">
        <v>16</v>
      </c>
      <c r="B2056">
        <v>13</v>
      </c>
    </row>
    <row r="2057" spans="1:2" x14ac:dyDescent="0.25">
      <c r="A2057" t="s">
        <v>16</v>
      </c>
      <c r="B2057">
        <v>13</v>
      </c>
    </row>
    <row r="2058" spans="1:2" x14ac:dyDescent="0.25">
      <c r="A2058" t="s">
        <v>16</v>
      </c>
      <c r="B2058">
        <v>13</v>
      </c>
    </row>
    <row r="2059" spans="1:2" x14ac:dyDescent="0.25">
      <c r="A2059" t="s">
        <v>16</v>
      </c>
      <c r="B2059">
        <v>13</v>
      </c>
    </row>
    <row r="2060" spans="1:2" x14ac:dyDescent="0.25">
      <c r="A2060" t="s">
        <v>16</v>
      </c>
      <c r="B2060">
        <v>13</v>
      </c>
    </row>
    <row r="2061" spans="1:2" x14ac:dyDescent="0.25">
      <c r="A2061" t="s">
        <v>16</v>
      </c>
      <c r="B2061">
        <v>13</v>
      </c>
    </row>
    <row r="2062" spans="1:2" x14ac:dyDescent="0.25">
      <c r="A2062" t="s">
        <v>16</v>
      </c>
      <c r="B2062">
        <v>13</v>
      </c>
    </row>
    <row r="2063" spans="1:2" x14ac:dyDescent="0.25">
      <c r="A2063" t="s">
        <v>16</v>
      </c>
      <c r="B2063">
        <v>13</v>
      </c>
    </row>
    <row r="2064" spans="1:2" x14ac:dyDescent="0.25">
      <c r="A2064" t="s">
        <v>16</v>
      </c>
      <c r="B2064">
        <v>13</v>
      </c>
    </row>
    <row r="2065" spans="1:2" x14ac:dyDescent="0.25">
      <c r="A2065" t="s">
        <v>16</v>
      </c>
      <c r="B2065">
        <v>13</v>
      </c>
    </row>
    <row r="2066" spans="1:2" x14ac:dyDescent="0.25">
      <c r="A2066" t="s">
        <v>16</v>
      </c>
      <c r="B2066">
        <v>13</v>
      </c>
    </row>
    <row r="2067" spans="1:2" x14ac:dyDescent="0.25">
      <c r="A2067" t="s">
        <v>16</v>
      </c>
      <c r="B2067">
        <v>13</v>
      </c>
    </row>
    <row r="2068" spans="1:2" x14ac:dyDescent="0.25">
      <c r="A2068" t="s">
        <v>16</v>
      </c>
      <c r="B2068">
        <v>13</v>
      </c>
    </row>
    <row r="2069" spans="1:2" x14ac:dyDescent="0.25">
      <c r="A2069" t="s">
        <v>16</v>
      </c>
      <c r="B2069">
        <v>13</v>
      </c>
    </row>
    <row r="2070" spans="1:2" x14ac:dyDescent="0.25">
      <c r="A2070" t="s">
        <v>16</v>
      </c>
      <c r="B2070">
        <v>13</v>
      </c>
    </row>
    <row r="2071" spans="1:2" x14ac:dyDescent="0.25">
      <c r="A2071" t="s">
        <v>16</v>
      </c>
      <c r="B2071">
        <v>13</v>
      </c>
    </row>
    <row r="2072" spans="1:2" x14ac:dyDescent="0.25">
      <c r="A2072" t="s">
        <v>16</v>
      </c>
      <c r="B2072">
        <v>13</v>
      </c>
    </row>
    <row r="2073" spans="1:2" x14ac:dyDescent="0.25">
      <c r="A2073" t="s">
        <v>16</v>
      </c>
      <c r="B2073">
        <v>13</v>
      </c>
    </row>
    <row r="2074" spans="1:2" x14ac:dyDescent="0.25">
      <c r="A2074" t="s">
        <v>16</v>
      </c>
      <c r="B2074">
        <v>13</v>
      </c>
    </row>
    <row r="2075" spans="1:2" x14ac:dyDescent="0.25">
      <c r="A2075" t="s">
        <v>16</v>
      </c>
      <c r="B2075">
        <v>13</v>
      </c>
    </row>
    <row r="2076" spans="1:2" x14ac:dyDescent="0.25">
      <c r="A2076" t="s">
        <v>16</v>
      </c>
      <c r="B2076">
        <v>13</v>
      </c>
    </row>
    <row r="2077" spans="1:2" x14ac:dyDescent="0.25">
      <c r="A2077" t="s">
        <v>16</v>
      </c>
      <c r="B2077">
        <v>13</v>
      </c>
    </row>
    <row r="2078" spans="1:2" x14ac:dyDescent="0.25">
      <c r="A2078" t="s">
        <v>16</v>
      </c>
      <c r="B2078">
        <v>12</v>
      </c>
    </row>
    <row r="2079" spans="1:2" x14ac:dyDescent="0.25">
      <c r="A2079" t="s">
        <v>16</v>
      </c>
      <c r="B2079">
        <v>12</v>
      </c>
    </row>
    <row r="2080" spans="1:2" x14ac:dyDescent="0.25">
      <c r="A2080" t="s">
        <v>16</v>
      </c>
      <c r="B2080">
        <v>12</v>
      </c>
    </row>
    <row r="2081" spans="1:2" x14ac:dyDescent="0.25">
      <c r="A2081" t="s">
        <v>16</v>
      </c>
      <c r="B2081">
        <v>12</v>
      </c>
    </row>
    <row r="2082" spans="1:2" x14ac:dyDescent="0.25">
      <c r="A2082" t="s">
        <v>16</v>
      </c>
      <c r="B2082">
        <v>12</v>
      </c>
    </row>
    <row r="2083" spans="1:2" x14ac:dyDescent="0.25">
      <c r="A2083" t="s">
        <v>16</v>
      </c>
      <c r="B2083">
        <v>12</v>
      </c>
    </row>
    <row r="2084" spans="1:2" x14ac:dyDescent="0.25">
      <c r="A2084" t="s">
        <v>16</v>
      </c>
      <c r="B2084">
        <v>12</v>
      </c>
    </row>
    <row r="2085" spans="1:2" x14ac:dyDescent="0.25">
      <c r="A2085" t="s">
        <v>16</v>
      </c>
      <c r="B2085">
        <v>12</v>
      </c>
    </row>
    <row r="2086" spans="1:2" x14ac:dyDescent="0.25">
      <c r="A2086" t="s">
        <v>16</v>
      </c>
      <c r="B2086">
        <v>12</v>
      </c>
    </row>
    <row r="2087" spans="1:2" x14ac:dyDescent="0.25">
      <c r="A2087" t="s">
        <v>16</v>
      </c>
      <c r="B2087">
        <v>12</v>
      </c>
    </row>
    <row r="2088" spans="1:2" x14ac:dyDescent="0.25">
      <c r="A2088" t="s">
        <v>16</v>
      </c>
      <c r="B2088">
        <v>12</v>
      </c>
    </row>
    <row r="2089" spans="1:2" x14ac:dyDescent="0.25">
      <c r="A2089" t="s">
        <v>16</v>
      </c>
      <c r="B2089">
        <v>11</v>
      </c>
    </row>
    <row r="2090" spans="1:2" x14ac:dyDescent="0.25">
      <c r="A2090" t="s">
        <v>16</v>
      </c>
      <c r="B2090">
        <v>11</v>
      </c>
    </row>
    <row r="2091" spans="1:2" x14ac:dyDescent="0.25">
      <c r="A2091" t="s">
        <v>16</v>
      </c>
      <c r="B2091">
        <v>11</v>
      </c>
    </row>
    <row r="2092" spans="1:2" x14ac:dyDescent="0.25">
      <c r="A2092" t="s">
        <v>16</v>
      </c>
      <c r="B2092">
        <v>11</v>
      </c>
    </row>
    <row r="2093" spans="1:2" x14ac:dyDescent="0.25">
      <c r="A2093" t="s">
        <v>16</v>
      </c>
      <c r="B2093">
        <v>11</v>
      </c>
    </row>
    <row r="2094" spans="1:2" x14ac:dyDescent="0.25">
      <c r="A2094" t="s">
        <v>16</v>
      </c>
      <c r="B2094">
        <v>11</v>
      </c>
    </row>
    <row r="2095" spans="1:2" x14ac:dyDescent="0.25">
      <c r="A2095" t="s">
        <v>16</v>
      </c>
      <c r="B2095">
        <v>11</v>
      </c>
    </row>
    <row r="2096" spans="1:2" x14ac:dyDescent="0.25">
      <c r="A2096" t="s">
        <v>16</v>
      </c>
      <c r="B2096">
        <v>11</v>
      </c>
    </row>
    <row r="2097" spans="1:2" x14ac:dyDescent="0.25">
      <c r="A2097" t="s">
        <v>16</v>
      </c>
      <c r="B2097">
        <v>11</v>
      </c>
    </row>
    <row r="2098" spans="1:2" x14ac:dyDescent="0.25">
      <c r="A2098" t="s">
        <v>16</v>
      </c>
      <c r="B2098">
        <v>11</v>
      </c>
    </row>
    <row r="2099" spans="1:2" x14ac:dyDescent="0.25">
      <c r="A2099" t="s">
        <v>16</v>
      </c>
      <c r="B2099">
        <v>11</v>
      </c>
    </row>
    <row r="2100" spans="1:2" x14ac:dyDescent="0.25">
      <c r="A2100" t="s">
        <v>16</v>
      </c>
      <c r="B2100">
        <v>11</v>
      </c>
    </row>
    <row r="2101" spans="1:2" x14ac:dyDescent="0.25">
      <c r="A2101" t="s">
        <v>16</v>
      </c>
      <c r="B2101">
        <v>11</v>
      </c>
    </row>
    <row r="2102" spans="1:2" x14ac:dyDescent="0.25">
      <c r="A2102" t="s">
        <v>16</v>
      </c>
      <c r="B2102">
        <v>11</v>
      </c>
    </row>
    <row r="2103" spans="1:2" x14ac:dyDescent="0.25">
      <c r="A2103" t="s">
        <v>16</v>
      </c>
      <c r="B2103">
        <v>11</v>
      </c>
    </row>
    <row r="2104" spans="1:2" x14ac:dyDescent="0.25">
      <c r="A2104" t="s">
        <v>16</v>
      </c>
      <c r="B2104">
        <v>10</v>
      </c>
    </row>
    <row r="2105" spans="1:2" x14ac:dyDescent="0.25">
      <c r="A2105" t="s">
        <v>16</v>
      </c>
      <c r="B2105">
        <v>10</v>
      </c>
    </row>
    <row r="2106" spans="1:2" x14ac:dyDescent="0.25">
      <c r="A2106" t="s">
        <v>16</v>
      </c>
      <c r="B2106">
        <v>10</v>
      </c>
    </row>
    <row r="2107" spans="1:2" x14ac:dyDescent="0.25">
      <c r="A2107" t="s">
        <v>16</v>
      </c>
      <c r="B2107">
        <v>10</v>
      </c>
    </row>
    <row r="2108" spans="1:2" x14ac:dyDescent="0.25">
      <c r="A2108" t="s">
        <v>16</v>
      </c>
      <c r="B2108">
        <v>10</v>
      </c>
    </row>
    <row r="2109" spans="1:2" x14ac:dyDescent="0.25">
      <c r="A2109" t="s">
        <v>16</v>
      </c>
      <c r="B2109">
        <v>10</v>
      </c>
    </row>
    <row r="2110" spans="1:2" x14ac:dyDescent="0.25">
      <c r="A2110" t="s">
        <v>16</v>
      </c>
      <c r="B2110">
        <v>10</v>
      </c>
    </row>
    <row r="2111" spans="1:2" x14ac:dyDescent="0.25">
      <c r="A2111" t="s">
        <v>16</v>
      </c>
      <c r="B2111">
        <v>10</v>
      </c>
    </row>
    <row r="2112" spans="1:2" x14ac:dyDescent="0.25">
      <c r="A2112" t="s">
        <v>16</v>
      </c>
      <c r="B2112">
        <v>10</v>
      </c>
    </row>
    <row r="2113" spans="1:2" x14ac:dyDescent="0.25">
      <c r="A2113" t="s">
        <v>16</v>
      </c>
      <c r="B2113">
        <v>10</v>
      </c>
    </row>
    <row r="2114" spans="1:2" x14ac:dyDescent="0.25">
      <c r="A2114" t="s">
        <v>16</v>
      </c>
      <c r="B2114">
        <v>10</v>
      </c>
    </row>
    <row r="2115" spans="1:2" x14ac:dyDescent="0.25">
      <c r="A2115" t="s">
        <v>16</v>
      </c>
      <c r="B2115">
        <v>10</v>
      </c>
    </row>
    <row r="2116" spans="1:2" x14ac:dyDescent="0.25">
      <c r="A2116" t="s">
        <v>16</v>
      </c>
      <c r="B2116">
        <v>10</v>
      </c>
    </row>
    <row r="2117" spans="1:2" x14ac:dyDescent="0.25">
      <c r="A2117" t="s">
        <v>16</v>
      </c>
      <c r="B2117">
        <v>10</v>
      </c>
    </row>
    <row r="2118" spans="1:2" x14ac:dyDescent="0.25">
      <c r="A2118" t="s">
        <v>16</v>
      </c>
      <c r="B2118">
        <v>10</v>
      </c>
    </row>
    <row r="2119" spans="1:2" x14ac:dyDescent="0.25">
      <c r="A2119" t="s">
        <v>16</v>
      </c>
      <c r="B2119">
        <v>9</v>
      </c>
    </row>
    <row r="2120" spans="1:2" x14ac:dyDescent="0.25">
      <c r="A2120" t="s">
        <v>16</v>
      </c>
      <c r="B2120">
        <v>9</v>
      </c>
    </row>
    <row r="2121" spans="1:2" x14ac:dyDescent="0.25">
      <c r="A2121" t="s">
        <v>16</v>
      </c>
      <c r="B2121">
        <v>9</v>
      </c>
    </row>
    <row r="2122" spans="1:2" x14ac:dyDescent="0.25">
      <c r="A2122" t="s">
        <v>16</v>
      </c>
      <c r="B2122">
        <v>9</v>
      </c>
    </row>
    <row r="2123" spans="1:2" x14ac:dyDescent="0.25">
      <c r="A2123" t="s">
        <v>16</v>
      </c>
      <c r="B2123">
        <v>9</v>
      </c>
    </row>
    <row r="2124" spans="1:2" x14ac:dyDescent="0.25">
      <c r="A2124" t="s">
        <v>16</v>
      </c>
      <c r="B2124">
        <v>9</v>
      </c>
    </row>
    <row r="2125" spans="1:2" x14ac:dyDescent="0.25">
      <c r="A2125" t="s">
        <v>16</v>
      </c>
      <c r="B2125">
        <v>9</v>
      </c>
    </row>
    <row r="2126" spans="1:2" x14ac:dyDescent="0.25">
      <c r="A2126" t="s">
        <v>16</v>
      </c>
      <c r="B2126">
        <v>9</v>
      </c>
    </row>
    <row r="2127" spans="1:2" x14ac:dyDescent="0.25">
      <c r="A2127" t="s">
        <v>16</v>
      </c>
      <c r="B2127">
        <v>9</v>
      </c>
    </row>
    <row r="2128" spans="1:2" x14ac:dyDescent="0.25">
      <c r="A2128" t="s">
        <v>16</v>
      </c>
      <c r="B2128">
        <v>9</v>
      </c>
    </row>
    <row r="2129" spans="1:2" x14ac:dyDescent="0.25">
      <c r="A2129" t="s">
        <v>16</v>
      </c>
      <c r="B2129">
        <v>9</v>
      </c>
    </row>
    <row r="2130" spans="1:2" x14ac:dyDescent="0.25">
      <c r="A2130" t="s">
        <v>16</v>
      </c>
      <c r="B2130">
        <v>9</v>
      </c>
    </row>
    <row r="2131" spans="1:2" x14ac:dyDescent="0.25">
      <c r="A2131" t="s">
        <v>16</v>
      </c>
      <c r="B2131">
        <v>9</v>
      </c>
    </row>
    <row r="2132" spans="1:2" x14ac:dyDescent="0.25">
      <c r="A2132" t="s">
        <v>16</v>
      </c>
      <c r="B2132">
        <v>9</v>
      </c>
    </row>
    <row r="2133" spans="1:2" x14ac:dyDescent="0.25">
      <c r="A2133" t="s">
        <v>16</v>
      </c>
      <c r="B2133">
        <v>9</v>
      </c>
    </row>
    <row r="2134" spans="1:2" x14ac:dyDescent="0.25">
      <c r="A2134" t="s">
        <v>16</v>
      </c>
      <c r="B2134">
        <v>9</v>
      </c>
    </row>
    <row r="2135" spans="1:2" x14ac:dyDescent="0.25">
      <c r="A2135" t="s">
        <v>16</v>
      </c>
      <c r="B2135">
        <v>8</v>
      </c>
    </row>
    <row r="2136" spans="1:2" x14ac:dyDescent="0.25">
      <c r="A2136" t="s">
        <v>16</v>
      </c>
      <c r="B2136">
        <v>8</v>
      </c>
    </row>
    <row r="2137" spans="1:2" x14ac:dyDescent="0.25">
      <c r="A2137" t="s">
        <v>16</v>
      </c>
      <c r="B2137">
        <v>8</v>
      </c>
    </row>
    <row r="2138" spans="1:2" x14ac:dyDescent="0.25">
      <c r="A2138" t="s">
        <v>16</v>
      </c>
      <c r="B2138">
        <v>8</v>
      </c>
    </row>
    <row r="2139" spans="1:2" x14ac:dyDescent="0.25">
      <c r="A2139" t="s">
        <v>16</v>
      </c>
      <c r="B2139">
        <v>8</v>
      </c>
    </row>
    <row r="2140" spans="1:2" x14ac:dyDescent="0.25">
      <c r="A2140" t="s">
        <v>16</v>
      </c>
      <c r="B2140">
        <v>8</v>
      </c>
    </row>
    <row r="2141" spans="1:2" x14ac:dyDescent="0.25">
      <c r="A2141" t="s">
        <v>16</v>
      </c>
      <c r="B2141">
        <v>8</v>
      </c>
    </row>
    <row r="2142" spans="1:2" x14ac:dyDescent="0.25">
      <c r="A2142" t="s">
        <v>16</v>
      </c>
      <c r="B2142">
        <v>8</v>
      </c>
    </row>
    <row r="2143" spans="1:2" x14ac:dyDescent="0.25">
      <c r="A2143" t="s">
        <v>16</v>
      </c>
      <c r="B2143">
        <v>8</v>
      </c>
    </row>
    <row r="2144" spans="1:2" x14ac:dyDescent="0.25">
      <c r="A2144" t="s">
        <v>16</v>
      </c>
      <c r="B2144">
        <v>8</v>
      </c>
    </row>
    <row r="2145" spans="1:2" x14ac:dyDescent="0.25">
      <c r="A2145" t="s">
        <v>16</v>
      </c>
      <c r="B2145">
        <v>8</v>
      </c>
    </row>
    <row r="2146" spans="1:2" x14ac:dyDescent="0.25">
      <c r="A2146" t="s">
        <v>16</v>
      </c>
      <c r="B2146">
        <v>8</v>
      </c>
    </row>
    <row r="2147" spans="1:2" x14ac:dyDescent="0.25">
      <c r="A2147" t="s">
        <v>16</v>
      </c>
      <c r="B2147">
        <v>8</v>
      </c>
    </row>
    <row r="2148" spans="1:2" x14ac:dyDescent="0.25">
      <c r="A2148" t="s">
        <v>16</v>
      </c>
      <c r="B2148">
        <v>8</v>
      </c>
    </row>
    <row r="2149" spans="1:2" x14ac:dyDescent="0.25">
      <c r="A2149" t="s">
        <v>16</v>
      </c>
      <c r="B2149">
        <v>8</v>
      </c>
    </row>
    <row r="2150" spans="1:2" x14ac:dyDescent="0.25">
      <c r="A2150" t="s">
        <v>16</v>
      </c>
      <c r="B2150">
        <v>7</v>
      </c>
    </row>
    <row r="2151" spans="1:2" x14ac:dyDescent="0.25">
      <c r="A2151" t="s">
        <v>16</v>
      </c>
      <c r="B2151">
        <v>7</v>
      </c>
    </row>
    <row r="2152" spans="1:2" x14ac:dyDescent="0.25">
      <c r="A2152" t="s">
        <v>16</v>
      </c>
      <c r="B2152">
        <v>7</v>
      </c>
    </row>
    <row r="2153" spans="1:2" x14ac:dyDescent="0.25">
      <c r="A2153" t="s">
        <v>16</v>
      </c>
      <c r="B2153">
        <v>7</v>
      </c>
    </row>
    <row r="2154" spans="1:2" x14ac:dyDescent="0.25">
      <c r="A2154" t="s">
        <v>16</v>
      </c>
      <c r="B2154">
        <v>7</v>
      </c>
    </row>
    <row r="2155" spans="1:2" x14ac:dyDescent="0.25">
      <c r="A2155" t="s">
        <v>16</v>
      </c>
      <c r="B2155">
        <v>7</v>
      </c>
    </row>
    <row r="2156" spans="1:2" x14ac:dyDescent="0.25">
      <c r="A2156" t="s">
        <v>16</v>
      </c>
      <c r="B2156">
        <v>7</v>
      </c>
    </row>
    <row r="2157" spans="1:2" x14ac:dyDescent="0.25">
      <c r="A2157" t="s">
        <v>16</v>
      </c>
      <c r="B2157">
        <v>7</v>
      </c>
    </row>
    <row r="2158" spans="1:2" x14ac:dyDescent="0.25">
      <c r="A2158" t="s">
        <v>16</v>
      </c>
      <c r="B2158">
        <v>7</v>
      </c>
    </row>
    <row r="2159" spans="1:2" x14ac:dyDescent="0.25">
      <c r="A2159" t="s">
        <v>16</v>
      </c>
      <c r="B2159">
        <v>7</v>
      </c>
    </row>
    <row r="2160" spans="1:2" x14ac:dyDescent="0.25">
      <c r="A2160" t="s">
        <v>16</v>
      </c>
      <c r="B2160">
        <v>6</v>
      </c>
    </row>
    <row r="2161" spans="1:2" x14ac:dyDescent="0.25">
      <c r="A2161" t="s">
        <v>16</v>
      </c>
      <c r="B2161">
        <v>6</v>
      </c>
    </row>
    <row r="2162" spans="1:2" x14ac:dyDescent="0.25">
      <c r="A2162" t="s">
        <v>16</v>
      </c>
      <c r="B2162">
        <v>6</v>
      </c>
    </row>
    <row r="2163" spans="1:2" x14ac:dyDescent="0.25">
      <c r="A2163" t="s">
        <v>16</v>
      </c>
      <c r="B2163">
        <v>6</v>
      </c>
    </row>
    <row r="2164" spans="1:2" x14ac:dyDescent="0.25">
      <c r="A2164" t="s">
        <v>16</v>
      </c>
      <c r="B2164">
        <v>6</v>
      </c>
    </row>
    <row r="2165" spans="1:2" x14ac:dyDescent="0.25">
      <c r="A2165" t="s">
        <v>16</v>
      </c>
      <c r="B2165">
        <v>5</v>
      </c>
    </row>
    <row r="2166" spans="1:2" x14ac:dyDescent="0.25">
      <c r="A2166" t="s">
        <v>16</v>
      </c>
      <c r="B2166">
        <v>5</v>
      </c>
    </row>
    <row r="2167" spans="1:2" x14ac:dyDescent="0.25">
      <c r="A2167" t="s">
        <v>16</v>
      </c>
      <c r="B2167">
        <v>5</v>
      </c>
    </row>
    <row r="2168" spans="1:2" x14ac:dyDescent="0.25">
      <c r="A2168" t="s">
        <v>16</v>
      </c>
      <c r="B2168">
        <v>4</v>
      </c>
    </row>
    <row r="2169" spans="1:2" x14ac:dyDescent="0.25">
      <c r="A2169" t="s">
        <v>16</v>
      </c>
      <c r="B2169">
        <v>4</v>
      </c>
    </row>
    <row r="2170" spans="1:2" x14ac:dyDescent="0.25">
      <c r="A2170" t="s">
        <v>16</v>
      </c>
      <c r="B2170">
        <v>4</v>
      </c>
    </row>
    <row r="2171" spans="1:2" x14ac:dyDescent="0.25">
      <c r="A2171" t="s">
        <v>16</v>
      </c>
      <c r="B2171">
        <v>4</v>
      </c>
    </row>
    <row r="2172" spans="1:2" x14ac:dyDescent="0.25">
      <c r="A2172" t="s">
        <v>16</v>
      </c>
      <c r="B2172">
        <v>4</v>
      </c>
    </row>
    <row r="2173" spans="1:2" x14ac:dyDescent="0.25">
      <c r="A2173" t="s">
        <v>16</v>
      </c>
      <c r="B2173">
        <v>3</v>
      </c>
    </row>
    <row r="2174" spans="1:2" x14ac:dyDescent="0.25">
      <c r="A2174" t="s">
        <v>16</v>
      </c>
      <c r="B2174">
        <v>3</v>
      </c>
    </row>
    <row r="2175" spans="1:2" x14ac:dyDescent="0.25">
      <c r="A2175" t="s">
        <v>16</v>
      </c>
      <c r="B2175">
        <v>3</v>
      </c>
    </row>
    <row r="2176" spans="1:2" x14ac:dyDescent="0.25">
      <c r="A2176" t="s">
        <v>16</v>
      </c>
      <c r="B2176">
        <v>3</v>
      </c>
    </row>
    <row r="2177" spans="1:2" x14ac:dyDescent="0.25">
      <c r="A2177" t="s">
        <v>16</v>
      </c>
      <c r="B2177">
        <v>3</v>
      </c>
    </row>
    <row r="2178" spans="1:2" x14ac:dyDescent="0.25">
      <c r="A2178" t="s">
        <v>16</v>
      </c>
      <c r="B2178">
        <v>3</v>
      </c>
    </row>
    <row r="2179" spans="1:2" x14ac:dyDescent="0.25">
      <c r="A2179" t="s">
        <v>16</v>
      </c>
      <c r="B2179">
        <v>3</v>
      </c>
    </row>
    <row r="2180" spans="1:2" x14ac:dyDescent="0.25">
      <c r="A2180" t="s">
        <v>16</v>
      </c>
      <c r="B2180">
        <v>3</v>
      </c>
    </row>
    <row r="2181" spans="1:2" x14ac:dyDescent="0.25">
      <c r="A2181" t="s">
        <v>16</v>
      </c>
      <c r="B2181">
        <v>3</v>
      </c>
    </row>
    <row r="2182" spans="1:2" x14ac:dyDescent="0.25">
      <c r="A2182" t="s">
        <v>16</v>
      </c>
      <c r="B2182">
        <v>3</v>
      </c>
    </row>
    <row r="2183" spans="1:2" x14ac:dyDescent="0.25">
      <c r="A2183" t="s">
        <v>16</v>
      </c>
      <c r="B2183">
        <v>2</v>
      </c>
    </row>
    <row r="2184" spans="1:2" x14ac:dyDescent="0.25">
      <c r="A2184" t="s">
        <v>16</v>
      </c>
      <c r="B2184">
        <v>1</v>
      </c>
    </row>
    <row r="2185" spans="1:2" x14ac:dyDescent="0.25">
      <c r="A2185" t="s">
        <v>16</v>
      </c>
      <c r="B2185">
        <v>1</v>
      </c>
    </row>
    <row r="2186" spans="1:2" x14ac:dyDescent="0.25">
      <c r="A2186" t="s">
        <v>16</v>
      </c>
      <c r="B2186">
        <v>1</v>
      </c>
    </row>
  </sheetData>
  <autoFilter ref="A1:E1" xr:uid="{6834ABAC-3C95-4B22-B95E-6C1D564479FE}">
    <sortState xmlns:xlrd2="http://schemas.microsoft.com/office/spreadsheetml/2017/richdata2" ref="A2:E2186">
      <sortCondition descending="1" ref="E1"/>
    </sortState>
  </autoFilter>
  <conditionalFormatting sqref="A2:A2186">
    <cfRule type="containsText" dxfId="7" priority="5" operator="containsText" text="failed">
      <formula>NOT(ISERROR(SEARCH("failed",A2)))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live">
      <formula>NOT(ISERROR(SEARCH("live",A2)))</formula>
    </cfRule>
    <cfRule type="containsText" dxfId="4" priority="8" operator="containsText" text="successful">
      <formula>NOT(ISERROR(SEARCH("successful",A2)))</formula>
    </cfRule>
  </conditionalFormatting>
  <conditionalFormatting sqref="D2:D1531">
    <cfRule type="containsText" dxfId="3" priority="1" operator="containsText" text="failed">
      <formula>NOT(ISERROR(SEARCH("failed",D2)))</formula>
    </cfRule>
    <cfRule type="containsText" dxfId="2" priority="2" operator="containsText" text="canceled">
      <formula>NOT(ISERROR(SEARCH("canceled",D2)))</formula>
    </cfRule>
    <cfRule type="containsText" dxfId="1" priority="3" operator="containsText" text="live">
      <formula>NOT(ISERROR(SEARCH("live",D2)))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Cat_Anaysis</vt:lpstr>
      <vt:lpstr>Sub_Cat_Analysis</vt:lpstr>
      <vt:lpstr>Temporal_Analysis</vt:lpstr>
      <vt:lpstr>Bonus</vt:lpstr>
      <vt:lpstr>Bonus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 Yau Sin</dc:creator>
  <cp:lastModifiedBy>Kei Yau Sin</cp:lastModifiedBy>
  <dcterms:created xsi:type="dcterms:W3CDTF">2020-05-30T16:59:59Z</dcterms:created>
  <dcterms:modified xsi:type="dcterms:W3CDTF">2020-06-08T00:47:27Z</dcterms:modified>
</cp:coreProperties>
</file>