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StockControlCeibalSonda\assets\"/>
    </mc:Choice>
  </mc:AlternateContent>
  <xr:revisionPtr revIDLastSave="0" documentId="13_ncr:1_{9E4C7305-8493-448E-8E0C-6B1B3BF4A1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umo repuestos por usuario" sheetId="1" r:id="rId1"/>
    <sheet name="Stock Programa" sheetId="2" r:id="rId2"/>
    <sheet name="Stock Tilo" sheetId="3" r:id="rId3"/>
    <sheet name="Comparativa Stoc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4" l="1"/>
  <c r="H13" i="1" l="1"/>
  <c r="D24" i="1"/>
  <c r="C24" i="1"/>
  <c r="J23" i="1" a="1"/>
  <c r="J23" i="1" s="1"/>
  <c r="J24" i="1" s="1"/>
  <c r="L12" i="1"/>
  <c r="L10" i="1"/>
  <c r="M10" i="1" s="1"/>
  <c r="K10" i="1"/>
  <c r="N10" i="1" s="1"/>
  <c r="L9" i="1"/>
  <c r="K9" i="1"/>
  <c r="N9" i="1" s="1"/>
  <c r="L8" i="1"/>
  <c r="M8" i="1" s="1"/>
  <c r="K8" i="1"/>
  <c r="N8" i="1" s="1"/>
  <c r="L7" i="1"/>
  <c r="K7" i="1"/>
  <c r="N7" i="1" s="1"/>
  <c r="L6" i="1"/>
  <c r="M6" i="1" s="1"/>
  <c r="K6" i="1"/>
  <c r="N6" i="1" s="1"/>
  <c r="L5" i="1"/>
  <c r="K5" i="1"/>
  <c r="N5" i="1" s="1"/>
  <c r="N12" i="1" s="1"/>
  <c r="M9" i="1" l="1"/>
  <c r="M7" i="1"/>
  <c r="M5" i="1"/>
  <c r="K12" i="1"/>
  <c r="M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<sst xmlns="http://schemas.openxmlformats.org/spreadsheetml/2006/main" count="47" uniqueCount="29">
  <si>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Ceibalitos</t>
  </si>
  <si>
    <t>ci</t>
  </si>
  <si>
    <t>Nombre</t>
  </si>
  <si>
    <t>Consumos tilo</t>
  </si>
  <si>
    <t>Errores</t>
  </si>
  <si>
    <t>% de error</t>
  </si>
  <si>
    <t>Consumo Exacto: 5%</t>
  </si>
  <si>
    <t xml:space="preserve"> Jose Paz</t>
  </si>
  <si>
    <t xml:space="preserve"> Fabian Roman</t>
  </si>
  <si>
    <t xml:space="preserve"> Dyhara Canale</t>
  </si>
  <si>
    <t>Dyhara Canale</t>
  </si>
  <si>
    <t xml:space="preserve"> Federico Pereyra</t>
  </si>
  <si>
    <t xml:space="preserve"> Martin de los Santos</t>
  </si>
  <si>
    <t xml:space="preserve"> Gabriel DoCarmo</t>
  </si>
  <si>
    <t>Gabriel DoCarmo</t>
  </si>
  <si>
    <t>Mathias Godoy</t>
  </si>
  <si>
    <t>Total:</t>
  </si>
  <si>
    <t>REPUESTO TILO</t>
  </si>
  <si>
    <t>CANTIDAD TILO</t>
  </si>
  <si>
    <t>SC-consumo</t>
  </si>
  <si>
    <t xml:space="preserve">Repuesto </t>
  </si>
  <si>
    <t>cant/salida</t>
  </si>
  <si>
    <t>cant/entrada</t>
  </si>
  <si>
    <t>total</t>
  </si>
  <si>
    <t>Formula para crear la sentencia SQL proveniente desde el reporte de TILO:</t>
  </si>
  <si>
    <t>CODE</t>
  </si>
  <si>
    <t>NAME</t>
  </si>
  <si>
    <t>QTY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</si>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</sst>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C9F90"/>
        <bgColor indexed="64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4" xfId="0" applyFill="1" applyBorder="1"/>
    <xf numFmtId="0" fontId="0" fillId="3" borderId="0" xfId="0" applyFill="1"/>
    <xf numFmtId="0" fontId="0" fillId="4" borderId="5" xfId="0" applyFill="1" applyBorder="1"/>
    <xf numFmtId="0" fontId="0" fillId="3" borderId="5" xfId="0" applyFill="1" applyBorder="1"/>
    <xf numFmtId="0" fontId="2" fillId="0" borderId="0" xfId="0" applyFont="1"/>
    <xf numFmtId="0" fontId="0" fillId="3" borderId="6" xfId="0" applyFill="1" applyBorder="1"/>
    <xf numFmtId="0" fontId="0" fillId="5" borderId="7" xfId="0" applyFill="1" applyBorder="1" applyAlignment="1">
      <alignment horizontal="right"/>
    </xf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6" borderId="11" xfId="0" applyFill="1" applyBorder="1"/>
    <xf numFmtId="0" fontId="0" fillId="6" borderId="12" xfId="0" applyFill="1" applyBorder="1"/>
    <xf numFmtId="0" fontId="0" fillId="0" borderId="0" xfId="0" applyAlignment="1">
      <alignment horizontal="center"/>
    </xf>
    <xf numFmtId="0" fontId="3" fillId="7" borderId="13" xfId="0" applyFont="1" applyFill="1" applyBorder="1"/>
    <xf numFmtId="0" fontId="3" fillId="7" borderId="4" xfId="0" applyFont="1" applyFill="1" applyBorder="1" applyAlignment="1">
      <alignment horizontal="center"/>
    </xf>
    <xf numFmtId="0" fontId="3" fillId="7" borderId="4" xfId="0" applyFont="1" applyFill="1" applyBorder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2">
    <dxf>
      <fill>
        <patternFill>
          <bgColor theme="9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4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2" max="2" width="14.28515625" bestFit="1" customWidth="1"/>
    <col min="3" max="3" width="14.5703125" bestFit="1" customWidth="1"/>
    <col min="4" max="4" width="11.85546875" bestFit="1" customWidth="1"/>
    <col min="5" max="5" width="9.85546875" bestFit="1" customWidth="1"/>
    <col min="6" max="6" width="10.7109375" bestFit="1" customWidth="1"/>
    <col min="7" max="7" width="19.42578125" bestFit="1" customWidth="1"/>
    <col min="10" max="10" width="19.42578125" bestFit="1" customWidth="1"/>
    <col min="12" max="12" width="7.28515625" bestFit="1" customWidth="1"/>
  </cols>
  <sheetData>
    <row r="3" spans="1:14" ht="15.75" thickBot="1" x14ac:dyDescent="0.3"/>
    <row r="4" spans="1:14" x14ac:dyDescent="0.25">
      <c r="D4" t="s">
        <v>0</v>
      </c>
      <c r="I4" s="1" t="s">
        <v>1</v>
      </c>
      <c r="J4" s="2" t="s">
        <v>2</v>
      </c>
      <c r="K4" s="3" t="s">
        <v>3</v>
      </c>
      <c r="L4" s="3" t="s">
        <v>4</v>
      </c>
      <c r="M4" s="2" t="s">
        <v>5</v>
      </c>
      <c r="N4" s="4" t="s">
        <v>6</v>
      </c>
    </row>
    <row r="5" spans="1:14" x14ac:dyDescent="0.25">
      <c r="D5">
        <v>54211237</v>
      </c>
      <c r="E5" t="s">
        <v>7</v>
      </c>
      <c r="I5" s="5">
        <v>51167720</v>
      </c>
      <c r="J5" t="s">
        <v>8</v>
      </c>
      <c r="K5" s="5">
        <f>G86</f>
        <v>0</v>
      </c>
      <c r="L5" s="5">
        <f>N85</f>
        <v>0</v>
      </c>
      <c r="M5" s="6" t="e">
        <f t="shared" ref="M5:M10" si="0">L5*100/K5</f>
        <v>#DIV/0!</v>
      </c>
      <c r="N5" s="7">
        <f t="shared" ref="N5:N10" si="1">K5*5/100</f>
        <v>0</v>
      </c>
    </row>
    <row r="6" spans="1:14" x14ac:dyDescent="0.25">
      <c r="D6">
        <v>51167720</v>
      </c>
      <c r="E6" t="s">
        <v>8</v>
      </c>
      <c r="I6" s="8">
        <v>51826217</v>
      </c>
      <c r="J6" t="s">
        <v>9</v>
      </c>
      <c r="K6" s="8">
        <f>G135</f>
        <v>0</v>
      </c>
      <c r="L6" s="8">
        <f>N134</f>
        <v>0</v>
      </c>
      <c r="M6" s="6" t="e">
        <f t="shared" si="0"/>
        <v>#DIV/0!</v>
      </c>
      <c r="N6" s="7">
        <f t="shared" si="1"/>
        <v>0</v>
      </c>
    </row>
    <row r="7" spans="1:14" x14ac:dyDescent="0.25">
      <c r="D7">
        <v>51826217</v>
      </c>
      <c r="E7" t="s">
        <v>10</v>
      </c>
      <c r="I7" s="8">
        <v>51605122</v>
      </c>
      <c r="J7" t="s">
        <v>11</v>
      </c>
      <c r="K7" s="8">
        <f>G171</f>
        <v>0</v>
      </c>
      <c r="L7" s="8">
        <f>N170</f>
        <v>0</v>
      </c>
      <c r="M7" s="6" t="e">
        <f t="shared" si="0"/>
        <v>#DIV/0!</v>
      </c>
      <c r="N7" s="7">
        <f t="shared" si="1"/>
        <v>0</v>
      </c>
    </row>
    <row r="8" spans="1:14" x14ac:dyDescent="0.25">
      <c r="D8">
        <v>51605122</v>
      </c>
      <c r="E8" t="s">
        <v>11</v>
      </c>
      <c r="I8" s="8">
        <v>54211237</v>
      </c>
      <c r="J8" t="s">
        <v>7</v>
      </c>
      <c r="K8" s="8">
        <f>G206</f>
        <v>0</v>
      </c>
      <c r="L8" s="8">
        <f>N205</f>
        <v>0</v>
      </c>
      <c r="M8" s="6" t="e">
        <f t="shared" si="0"/>
        <v>#DIV/0!</v>
      </c>
      <c r="N8" s="7">
        <f t="shared" si="1"/>
        <v>0</v>
      </c>
    </row>
    <row r="9" spans="1:14" x14ac:dyDescent="0.25">
      <c r="D9">
        <v>51690787</v>
      </c>
      <c r="E9" t="s">
        <v>12</v>
      </c>
      <c r="I9" s="8">
        <v>54671681</v>
      </c>
      <c r="J9" t="s">
        <v>13</v>
      </c>
      <c r="K9" s="8">
        <f>G242</f>
        <v>0</v>
      </c>
      <c r="L9" s="8">
        <f>N241</f>
        <v>0</v>
      </c>
      <c r="M9" s="6" t="e">
        <f t="shared" si="0"/>
        <v>#DIV/0!</v>
      </c>
      <c r="N9" s="7">
        <f t="shared" si="1"/>
        <v>0</v>
      </c>
    </row>
    <row r="10" spans="1:14" x14ac:dyDescent="0.25">
      <c r="D10">
        <v>46516259</v>
      </c>
      <c r="E10" t="s">
        <v>14</v>
      </c>
      <c r="I10" s="8">
        <v>53389930</v>
      </c>
      <c r="J10" t="s">
        <v>15</v>
      </c>
      <c r="K10" s="8">
        <f>G47</f>
        <v>0</v>
      </c>
      <c r="L10" s="8">
        <f>N46</f>
        <v>0</v>
      </c>
      <c r="M10" s="6" t="e">
        <f t="shared" si="0"/>
        <v>#DIV/0!</v>
      </c>
      <c r="N10" s="7">
        <f t="shared" si="1"/>
        <v>0</v>
      </c>
    </row>
    <row r="11" spans="1:14" ht="15.75" thickBot="1" x14ac:dyDescent="0.3">
      <c r="D11">
        <v>53389930</v>
      </c>
      <c r="E11" t="s">
        <v>15</v>
      </c>
      <c r="F11" s="9"/>
      <c r="I11" s="10">
        <v>51690787</v>
      </c>
      <c r="J11" t="s">
        <v>12</v>
      </c>
      <c r="K11" s="10"/>
      <c r="L11" s="10"/>
      <c r="M11" s="6"/>
      <c r="N11" s="7"/>
    </row>
    <row r="12" spans="1:14" ht="15.75" thickBot="1" x14ac:dyDescent="0.3">
      <c r="J12" s="11" t="s">
        <v>16</v>
      </c>
      <c r="K12" s="12">
        <f>SUM(K6:K9)</f>
        <v>0</v>
      </c>
      <c r="L12" s="12">
        <f>SUM(L6:L9)</f>
        <v>0</v>
      </c>
      <c r="M12" s="13" t="e">
        <f t="shared" ref="M12" si="2">L12*100/K12</f>
        <v>#DIV/0!</v>
      </c>
      <c r="N12" s="14">
        <f>SUM(N5:N11)</f>
        <v>0</v>
      </c>
    </row>
    <row r="13" spans="1:14" x14ac:dyDescent="0.25">
      <c r="B13" s="27" t="s">
        <v>24</v>
      </c>
      <c r="C13" s="27"/>
      <c r="D13" s="27"/>
      <c r="E13" s="27"/>
      <c r="F13" s="27"/>
      <c r="G13" s="27"/>
      <c r="H13" t="str">
        <f>_xlfn.CONCAT("(","'",C4,"',","getdate()",",","'",B4,"',","'",A4,"')",",")</f>
        <v>('',getdate(),'',''),</v>
      </c>
    </row>
    <row r="15" spans="1:14" s="17" customFormat="1" ht="15.75" customHeight="1" x14ac:dyDescent="0.25">
      <c r="A15" s="18" t="s">
        <v>2</v>
      </c>
    </row>
    <row r="16" spans="1:14" x14ac:dyDescent="0.25">
      <c r="B16" s="15" t="s">
        <v>17</v>
      </c>
      <c r="C16" s="15" t="s">
        <v>18</v>
      </c>
      <c r="D16" t="s">
        <v>19</v>
      </c>
      <c r="E16" s="16" t="s">
        <v>20</v>
      </c>
      <c r="F16" t="s">
        <v>21</v>
      </c>
      <c r="G16" t="s">
        <v>22</v>
      </c>
      <c r="J16" t="s">
        <v>23</v>
      </c>
    </row>
    <row r="18" spans="2:10" x14ac:dyDescent="0.25">
      <c r="D18" s="28"/>
    </row>
    <row r="23" spans="2:10" ht="15.75" thickBot="1" x14ac:dyDescent="0.3">
      <c r="I23" s="19" t="s">
        <v>16</v>
      </c>
      <c r="J23" s="20" t="e" cm="1">
        <f t="array" ref="J23">SUM(ABS(#REF!))</f>
        <v>#REF!</v>
      </c>
    </row>
    <row r="24" spans="2:10" ht="15.75" thickBot="1" x14ac:dyDescent="0.3">
      <c r="B24" t="s">
        <v>16</v>
      </c>
      <c r="C24" t="e">
        <f>SUM(#REF!)</f>
        <v>#REF!</v>
      </c>
      <c r="D24" t="e">
        <f>SUM(#REF!)</f>
        <v>#REF!</v>
      </c>
      <c r="I24" s="21" t="s">
        <v>5</v>
      </c>
      <c r="J24" s="22" t="e">
        <f>J23*100/C24</f>
        <v>#REF!</v>
      </c>
    </row>
  </sheetData>
  <mergeCells count="1">
    <mergeCell ref="B13:G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52F7-44DC-4B0B-8AE2-09FE4C70BBD3}">
  <dimension ref="B2:D2"/>
  <sheetViews>
    <sheetView workbookViewId="0">
      <selection activeCell="D4" sqref="D4"/>
    </sheetView>
  </sheetViews>
  <sheetFormatPr baseColWidth="10" defaultRowHeight="15" x14ac:dyDescent="0.25"/>
  <sheetData>
    <row r="2" spans="2:4" x14ac:dyDescent="0.25">
      <c r="B2" s="24" t="s">
        <v>25</v>
      </c>
      <c r="C2" s="24" t="s">
        <v>26</v>
      </c>
      <c r="D2" s="2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3346-5F90-4722-AA57-32CBCFAE0226}">
  <dimension ref="B2:D2"/>
  <sheetViews>
    <sheetView workbookViewId="0">
      <selection activeCell="E2" sqref="E2"/>
    </sheetView>
  </sheetViews>
  <sheetFormatPr baseColWidth="10" defaultRowHeight="15" x14ac:dyDescent="0.25"/>
  <sheetData>
    <row r="2" spans="2:4" x14ac:dyDescent="0.25">
      <c r="B2" s="24" t="s">
        <v>25</v>
      </c>
      <c r="C2" s="24" t="s">
        <v>26</v>
      </c>
      <c r="D2" s="2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C18A-AEF0-46EF-8BF8-563168736130}">
  <dimension ref="B2:H3"/>
  <sheetViews>
    <sheetView workbookViewId="0">
      <selection activeCell="F3" sqref="F3"/>
    </sheetView>
  </sheetViews>
  <sheetFormatPr baseColWidth="10" defaultRowHeight="15" x14ac:dyDescent="0.25"/>
  <sheetData>
    <row r="2" spans="2:8" x14ac:dyDescent="0.25">
      <c r="B2" s="24" t="s">
        <v>25</v>
      </c>
      <c r="C2" s="24" t="s">
        <v>26</v>
      </c>
      <c r="D2" s="24" t="s">
        <v>27</v>
      </c>
      <c r="E2" s="25" t="s">
        <v>28</v>
      </c>
      <c r="F2" s="26" t="s">
        <v>25</v>
      </c>
      <c r="G2" s="26" t="s">
        <v>26</v>
      </c>
      <c r="H2" s="26" t="s">
        <v>27</v>
      </c>
    </row>
    <row r="3" spans="2:8" x14ac:dyDescent="0.25">
      <c r="E3" s="23">
        <f t="shared" ref="E3" si="0">ABS(D3-H3)</f>
        <v>0</v>
      </c>
      <c r="F3" s="9"/>
    </row>
  </sheetData>
  <conditionalFormatting sqref="E3">
    <cfRule type="cellIs" dxfId="1" priority="1" operator="greaterThan">
      <formula>0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Consumo repuestos por usuario</vt:lpstr>
      <vt:lpstr>Stock Programa</vt:lpstr>
      <vt:lpstr>Stock Tilo</vt:lpstr>
      <vt:lpstr>Comparativa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Paz</dc:creator>
  <cp:lastModifiedBy>José Paz</cp:lastModifiedBy>
  <dcterms:created xsi:type="dcterms:W3CDTF">2015-06-05T18:17:20Z</dcterms:created>
  <dcterms:modified xsi:type="dcterms:W3CDTF">2022-11-28T18:38:17Z</dcterms:modified>
</cp:coreProperties>
</file>