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45/"/>
    </mc:Choice>
  </mc:AlternateContent>
  <xr:revisionPtr revIDLastSave="0" documentId="13_ncr:1_{A3058475-E485-FF45-B212-FCBC79DC0267}" xr6:coauthVersionLast="47" xr6:coauthVersionMax="47" xr10:uidLastSave="{00000000-0000-0000-0000-000000000000}"/>
  <bookViews>
    <workbookView xWindow="0" yWindow="500" windowWidth="28800" windowHeight="16100" xr2:uid="{7C983D60-C3EE-AF40-A683-06F2DC4756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  <c r="N33" i="1"/>
  <c r="N35" i="1"/>
  <c r="N34" i="1"/>
  <c r="K35" i="1"/>
  <c r="L35" i="1"/>
  <c r="L34" i="1"/>
  <c r="L33" i="1"/>
  <c r="M34" i="1"/>
  <c r="M35" i="1"/>
  <c r="M33" i="1"/>
  <c r="K34" i="1"/>
  <c r="K33" i="1"/>
  <c r="N30" i="1"/>
  <c r="N29" i="1"/>
  <c r="N28" i="1"/>
  <c r="M29" i="1"/>
  <c r="M30" i="1"/>
  <c r="M28" i="1"/>
  <c r="L30" i="1"/>
  <c r="L29" i="1"/>
  <c r="K30" i="1"/>
  <c r="K29" i="1"/>
  <c r="L28" i="1"/>
  <c r="K28" i="1"/>
  <c r="I10" i="1"/>
  <c r="I9" i="1"/>
  <c r="F10" i="1"/>
  <c r="F9" i="1"/>
  <c r="C10" i="1"/>
  <c r="C9" i="1"/>
  <c r="E10" i="1"/>
  <c r="H10" i="1"/>
  <c r="H6" i="1"/>
  <c r="H5" i="1"/>
  <c r="H3" i="1"/>
  <c r="H2" i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8" i="1"/>
  <c r="H9" i="1"/>
  <c r="E9" i="1"/>
  <c r="B9" i="1"/>
  <c r="E6" i="1"/>
  <c r="E2" i="1"/>
  <c r="D25" i="1"/>
  <c r="D26" i="1" s="1"/>
  <c r="D27" i="1" s="1"/>
  <c r="D28" i="1" s="1"/>
  <c r="D29" i="1" s="1"/>
  <c r="D30" i="1" s="1"/>
  <c r="D31" i="1" s="1"/>
  <c r="D32" i="1" s="1"/>
  <c r="D21" i="1"/>
  <c r="D22" i="1" s="1"/>
  <c r="D23" i="1" s="1"/>
  <c r="D20" i="1"/>
  <c r="B10" i="1"/>
  <c r="K3" i="1"/>
  <c r="K6" i="1" s="1"/>
  <c r="K2" i="1"/>
  <c r="K7" i="1"/>
  <c r="B6" i="1"/>
  <c r="B5" i="1"/>
  <c r="B3" i="1"/>
  <c r="B2" i="1"/>
</calcChain>
</file>

<file path=xl/sharedStrings.xml><?xml version="1.0" encoding="utf-8"?>
<sst xmlns="http://schemas.openxmlformats.org/spreadsheetml/2006/main" count="80" uniqueCount="38">
  <si>
    <t>2X_s</t>
  </si>
  <si>
    <t>2Y_s</t>
  </si>
  <si>
    <t>2X_c</t>
  </si>
  <si>
    <t>2Y_r</t>
  </si>
  <si>
    <t>Цена деления</t>
  </si>
  <si>
    <t>Fe-Ni</t>
  </si>
  <si>
    <t>H</t>
  </si>
  <si>
    <t>B</t>
  </si>
  <si>
    <t>Fe-Si</t>
  </si>
  <si>
    <t>Ferrit</t>
  </si>
  <si>
    <t>tau</t>
  </si>
  <si>
    <t>U  вых</t>
  </si>
  <si>
    <t>В</t>
  </si>
  <si>
    <t>U  вх</t>
  </si>
  <si>
    <t>nu</t>
  </si>
  <si>
    <t>Гц</t>
  </si>
  <si>
    <t>с</t>
  </si>
  <si>
    <t>tau_0</t>
  </si>
  <si>
    <t>X</t>
  </si>
  <si>
    <t>Y</t>
  </si>
  <si>
    <t>sigma</t>
  </si>
  <si>
    <t>Материал</t>
  </si>
  <si>
    <t>FeNi</t>
  </si>
  <si>
    <t>FeSi</t>
  </si>
  <si>
    <t>N_0</t>
  </si>
  <si>
    <t>N_u</t>
  </si>
  <si>
    <t>S, см</t>
  </si>
  <si>
    <t>2piR, см</t>
  </si>
  <si>
    <t>2xs</t>
  </si>
  <si>
    <t>2ys</t>
  </si>
  <si>
    <t>2xc</t>
  </si>
  <si>
    <t>2yr</t>
  </si>
  <si>
    <t>H, А/м/дел</t>
  </si>
  <si>
    <t>B, Тл/дел</t>
  </si>
  <si>
    <t>epsilon</t>
  </si>
  <si>
    <t>$\epsilon$</t>
  </si>
  <si>
    <t>$H_s$</t>
  </si>
  <si>
    <t>$B_r$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</si>
</sst>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ED43-B9CA-2C47-9EB4-5727EA191C02}">
  <dimension ref="A1:N35"/>
  <sheetViews>
    <sheetView tabSelected="1" topLeftCell="A2" zoomScale="130" zoomScaleNormal="130" workbookViewId="0">
      <selection activeCell="J9" sqref="J9"/>
    </sheetView>
  </sheetViews>
  <sheetFormatPr baseColWidth="10" defaultRowHeight="18" x14ac:dyDescent="0.2"/>
  <cols>
    <col min="1" max="16384" width="10.83203125" style="1"/>
  </cols>
  <sheetData>
    <row r="1" spans="1:14" x14ac:dyDescent="0.2">
      <c r="A1" s="7" t="s">
        <v>5</v>
      </c>
      <c r="B1" s="7"/>
      <c r="C1" s="2" t="s">
        <v>12</v>
      </c>
      <c r="D1" s="7" t="s">
        <v>8</v>
      </c>
      <c r="E1" s="7"/>
      <c r="F1" s="7"/>
      <c r="G1" s="7" t="s">
        <v>9</v>
      </c>
      <c r="H1" s="7"/>
      <c r="I1" s="7"/>
      <c r="J1" s="7" t="s">
        <v>10</v>
      </c>
      <c r="K1" s="7"/>
      <c r="L1" s="7"/>
    </row>
    <row r="2" spans="1:14" x14ac:dyDescent="0.2">
      <c r="A2" s="1" t="s">
        <v>0</v>
      </c>
      <c r="B2" s="1">
        <f>2*2.6</f>
        <v>5.2</v>
      </c>
      <c r="C2" s="1">
        <v>0.05</v>
      </c>
      <c r="D2" s="1" t="s">
        <v>0</v>
      </c>
      <c r="E2" s="1">
        <f>D13*2</f>
        <v>8.4</v>
      </c>
      <c r="F2" s="1">
        <v>0.1</v>
      </c>
      <c r="G2" s="1" t="s">
        <v>0</v>
      </c>
      <c r="H2" s="1">
        <f>2*G13</f>
        <v>7.6</v>
      </c>
      <c r="I2" s="1">
        <v>0.02</v>
      </c>
      <c r="J2" s="1" t="s">
        <v>11</v>
      </c>
      <c r="K2" s="1">
        <f>6.6*0.01</f>
        <v>6.6000000000000003E-2</v>
      </c>
      <c r="L2" s="1" t="s">
        <v>12</v>
      </c>
    </row>
    <row r="3" spans="1:14" x14ac:dyDescent="0.2">
      <c r="A3" s="1" t="s">
        <v>1</v>
      </c>
      <c r="B3" s="1">
        <f>2*2.3</f>
        <v>4.5999999999999996</v>
      </c>
      <c r="C3" s="1">
        <v>0.1</v>
      </c>
      <c r="D3" s="1" t="s">
        <v>1</v>
      </c>
      <c r="E3" s="1">
        <v>5</v>
      </c>
      <c r="F3" s="1">
        <v>0.1</v>
      </c>
      <c r="G3" s="1" t="s">
        <v>1</v>
      </c>
      <c r="H3" s="1">
        <f>2</f>
        <v>2</v>
      </c>
      <c r="I3" s="1">
        <v>0.02</v>
      </c>
      <c r="J3" s="1" t="s">
        <v>13</v>
      </c>
      <c r="K3" s="1">
        <f>8</f>
        <v>8</v>
      </c>
      <c r="L3" s="1" t="s">
        <v>12</v>
      </c>
    </row>
    <row r="5" spans="1:14" x14ac:dyDescent="0.2">
      <c r="A5" s="1" t="s">
        <v>2</v>
      </c>
      <c r="B5" s="1">
        <f>2*1.2</f>
        <v>2.4</v>
      </c>
      <c r="D5" s="1" t="s">
        <v>2</v>
      </c>
      <c r="E5" s="1">
        <v>1</v>
      </c>
      <c r="G5" s="1" t="s">
        <v>2</v>
      </c>
      <c r="H5" s="1">
        <f>2*0.4</f>
        <v>0.8</v>
      </c>
      <c r="J5" s="1" t="s">
        <v>14</v>
      </c>
      <c r="K5" s="1">
        <v>50</v>
      </c>
      <c r="L5" s="1" t="s">
        <v>15</v>
      </c>
    </row>
    <row r="6" spans="1:14" x14ac:dyDescent="0.2">
      <c r="A6" s="1" t="s">
        <v>3</v>
      </c>
      <c r="B6" s="1">
        <f>2*2.2</f>
        <v>4.4000000000000004</v>
      </c>
      <c r="D6" s="1" t="s">
        <v>3</v>
      </c>
      <c r="E6" s="1">
        <f>2*1</f>
        <v>2</v>
      </c>
      <c r="G6" s="1" t="s">
        <v>3</v>
      </c>
      <c r="H6" s="1">
        <f>2*1.2</f>
        <v>2.4</v>
      </c>
      <c r="J6" s="1" t="s">
        <v>10</v>
      </c>
      <c r="K6" s="1">
        <f>K3/(50*2*3.14*K2)</f>
        <v>0.38602586373287012</v>
      </c>
      <c r="L6" s="1" t="s">
        <v>16</v>
      </c>
    </row>
    <row r="7" spans="1:14" x14ac:dyDescent="0.2">
      <c r="B7" s="3"/>
      <c r="C7" s="3" t="s">
        <v>20</v>
      </c>
      <c r="F7" s="1" t="s">
        <v>20</v>
      </c>
      <c r="I7" s="1" t="s">
        <v>20</v>
      </c>
      <c r="J7" s="1" t="s">
        <v>17</v>
      </c>
      <c r="K7" s="1">
        <f>20*10^3*20*10^-6</f>
        <v>0.39999999999999997</v>
      </c>
      <c r="L7" s="1" t="s">
        <v>16</v>
      </c>
    </row>
    <row r="8" spans="1:14" x14ac:dyDescent="0.2">
      <c r="A8" s="7" t="s">
        <v>4</v>
      </c>
      <c r="B8" s="7"/>
      <c r="C8" s="7"/>
    </row>
    <row r="9" spans="1:14" x14ac:dyDescent="0.2">
      <c r="A9" s="1" t="s">
        <v>6</v>
      </c>
      <c r="B9" s="1">
        <f>C2*35/(0.24*0.3)</f>
        <v>24.305555555555557</v>
      </c>
      <c r="C9" s="1">
        <f>B9/2</f>
        <v>12.152777777777779</v>
      </c>
      <c r="D9" s="4" t="s">
        <v>6</v>
      </c>
      <c r="E9" s="4">
        <f>F2*40/(0.1*0.3)</f>
        <v>133.33333333333334</v>
      </c>
      <c r="F9" s="4">
        <f>E9/2</f>
        <v>66.666666666666671</v>
      </c>
      <c r="G9" s="4" t="s">
        <v>6</v>
      </c>
      <c r="H9" s="4">
        <f>I2*40/(0.25*0.3)</f>
        <v>10.666666666666668</v>
      </c>
      <c r="I9" s="4">
        <f>H9/2</f>
        <v>5.3333333333333339</v>
      </c>
    </row>
    <row r="10" spans="1:14" x14ac:dyDescent="0.2">
      <c r="A10" s="1" t="s">
        <v>7</v>
      </c>
      <c r="B10" s="1">
        <f>20*1000*20*(10^-6)*C3/(3.8*(10^-4)*220)</f>
        <v>0.47846889952153104</v>
      </c>
      <c r="C10" s="1">
        <f>B10/2</f>
        <v>0.23923444976076552</v>
      </c>
      <c r="D10" s="4" t="s">
        <v>7</v>
      </c>
      <c r="E10" s="4">
        <f>20*1000*20*(10^-6)*F3/(1.2*(10^-4)*400)</f>
        <v>0.83333333333333337</v>
      </c>
      <c r="F10" s="4">
        <f>E10/2</f>
        <v>0.41666666666666669</v>
      </c>
      <c r="G10" s="4" t="s">
        <v>7</v>
      </c>
      <c r="H10" s="4">
        <f>20*1000*20*(10^-6)*I3/(3*(10^-4)*400)</f>
        <v>6.6666666666666666E-2</v>
      </c>
      <c r="I10" s="4">
        <f>H10/2</f>
        <v>3.3333333333333333E-2</v>
      </c>
    </row>
    <row r="12" spans="1:14" x14ac:dyDescent="0.2">
      <c r="A12" s="1" t="s">
        <v>18</v>
      </c>
      <c r="B12" s="1" t="s">
        <v>19</v>
      </c>
      <c r="D12" s="2" t="s">
        <v>18</v>
      </c>
      <c r="E12" s="2" t="s">
        <v>19</v>
      </c>
      <c r="G12" s="6" t="s">
        <v>18</v>
      </c>
      <c r="H12" s="6" t="s">
        <v>19</v>
      </c>
      <c r="J12" s="1" t="s">
        <v>21</v>
      </c>
      <c r="K12" s="1" t="s">
        <v>24</v>
      </c>
      <c r="L12" s="1" t="s">
        <v>25</v>
      </c>
      <c r="M12" s="1" t="s">
        <v>26</v>
      </c>
      <c r="N12" s="1" t="s">
        <v>27</v>
      </c>
    </row>
    <row r="13" spans="1:14" x14ac:dyDescent="0.2">
      <c r="A13" s="1">
        <v>2</v>
      </c>
      <c r="B13" s="1">
        <v>2.2000000000000002</v>
      </c>
      <c r="D13" s="1">
        <v>4.2</v>
      </c>
      <c r="E13" s="1">
        <v>2.4500000000000002</v>
      </c>
      <c r="G13" s="1">
        <v>3.8</v>
      </c>
      <c r="H13" s="1">
        <v>2.35</v>
      </c>
      <c r="J13" s="1" t="s">
        <v>22</v>
      </c>
      <c r="K13" s="1">
        <v>35</v>
      </c>
      <c r="L13" s="1">
        <v>220</v>
      </c>
      <c r="M13" s="1">
        <v>3.8</v>
      </c>
      <c r="N13" s="1">
        <v>24</v>
      </c>
    </row>
    <row r="14" spans="1:14" x14ac:dyDescent="0.2">
      <c r="A14" s="1">
        <v>1.8</v>
      </c>
      <c r="B14" s="1">
        <v>2.1</v>
      </c>
      <c r="D14" s="1">
        <v>4</v>
      </c>
      <c r="E14" s="1">
        <v>2.4</v>
      </c>
      <c r="G14" s="1">
        <v>3.6</v>
      </c>
      <c r="H14" s="1">
        <v>2.2999999999999998</v>
      </c>
      <c r="J14" s="1" t="s">
        <v>23</v>
      </c>
      <c r="K14" s="1">
        <v>40</v>
      </c>
      <c r="L14" s="1">
        <v>400</v>
      </c>
      <c r="M14" s="1">
        <v>1.2</v>
      </c>
      <c r="N14" s="1">
        <v>10</v>
      </c>
    </row>
    <row r="15" spans="1:14" x14ac:dyDescent="0.2">
      <c r="A15" s="1">
        <v>1.6</v>
      </c>
      <c r="B15" s="1">
        <v>2.0499999999999998</v>
      </c>
      <c r="D15" s="1">
        <v>3.8</v>
      </c>
      <c r="E15" s="1">
        <v>2.36</v>
      </c>
      <c r="G15" s="1">
        <v>3.4</v>
      </c>
      <c r="H15" s="1">
        <v>2.2000000000000002</v>
      </c>
      <c r="J15" s="1" t="s">
        <v>9</v>
      </c>
      <c r="K15" s="1">
        <v>40</v>
      </c>
      <c r="L15" s="1">
        <v>400</v>
      </c>
      <c r="M15" s="1">
        <v>3</v>
      </c>
      <c r="N15" s="1">
        <v>25</v>
      </c>
    </row>
    <row r="16" spans="1:14" x14ac:dyDescent="0.2">
      <c r="A16" s="1">
        <v>1.4</v>
      </c>
      <c r="B16" s="1">
        <v>2</v>
      </c>
      <c r="D16" s="1">
        <v>3.6</v>
      </c>
      <c r="E16" s="5">
        <v>2.3199999999999998</v>
      </c>
      <c r="G16" s="1">
        <v>3.2</v>
      </c>
      <c r="H16" s="1">
        <v>2.15</v>
      </c>
    </row>
    <row r="17" spans="1:14" x14ac:dyDescent="0.2">
      <c r="A17" s="1">
        <v>1.2</v>
      </c>
      <c r="B17" s="1">
        <v>1.9</v>
      </c>
      <c r="D17" s="1">
        <v>3.4</v>
      </c>
      <c r="E17" s="1">
        <v>2.27</v>
      </c>
      <c r="G17" s="1">
        <v>3</v>
      </c>
      <c r="H17" s="1">
        <v>2.1</v>
      </c>
      <c r="J17" s="3"/>
      <c r="K17" s="3" t="s">
        <v>28</v>
      </c>
      <c r="L17" s="1" t="s">
        <v>29</v>
      </c>
      <c r="M17" s="1" t="s">
        <v>30</v>
      </c>
      <c r="N17" s="1" t="s">
        <v>31</v>
      </c>
    </row>
    <row r="18" spans="1:14" x14ac:dyDescent="0.2">
      <c r="A18" s="1">
        <v>1</v>
      </c>
      <c r="B18" s="1">
        <v>1.7</v>
      </c>
      <c r="D18" s="1">
        <v>3.2</v>
      </c>
      <c r="E18" s="1">
        <v>2.2000000000000002</v>
      </c>
      <c r="G18" s="1">
        <f>G17-0.2</f>
        <v>2.8</v>
      </c>
      <c r="H18" s="1">
        <v>2.0499999999999998</v>
      </c>
      <c r="J18" s="6" t="s">
        <v>22</v>
      </c>
      <c r="K18" s="6">
        <v>5.2</v>
      </c>
      <c r="L18" s="1">
        <v>4.5999999999999996</v>
      </c>
      <c r="M18" s="1">
        <v>2.4</v>
      </c>
      <c r="N18" s="1">
        <v>4.4000000000000004</v>
      </c>
    </row>
    <row r="19" spans="1:14" x14ac:dyDescent="0.2">
      <c r="A19" s="1">
        <v>0.8</v>
      </c>
      <c r="B19" s="1">
        <v>1.1000000000000001</v>
      </c>
      <c r="D19" s="1">
        <v>3</v>
      </c>
      <c r="E19" s="1">
        <v>2.15</v>
      </c>
      <c r="G19" s="6">
        <f t="shared" ref="G19:G31" si="0">G18-0.2</f>
        <v>2.5999999999999996</v>
      </c>
      <c r="H19" s="1">
        <v>2</v>
      </c>
      <c r="J19" s="6" t="s">
        <v>23</v>
      </c>
      <c r="K19" s="6">
        <v>8.4</v>
      </c>
      <c r="L19" s="1">
        <v>5</v>
      </c>
      <c r="M19" s="1">
        <v>1</v>
      </c>
      <c r="N19" s="1">
        <v>2</v>
      </c>
    </row>
    <row r="20" spans="1:14" x14ac:dyDescent="0.2">
      <c r="A20" s="1">
        <v>0.6</v>
      </c>
      <c r="B20" s="1">
        <v>0.4</v>
      </c>
      <c r="D20" s="1">
        <f>D19-0.2</f>
        <v>2.8</v>
      </c>
      <c r="E20" s="1">
        <v>2.1</v>
      </c>
      <c r="G20" s="6">
        <f t="shared" si="0"/>
        <v>2.3999999999999995</v>
      </c>
      <c r="H20" s="1">
        <v>1.9</v>
      </c>
      <c r="J20" s="6" t="s">
        <v>9</v>
      </c>
      <c r="K20" s="6">
        <v>7.6</v>
      </c>
      <c r="L20" s="1">
        <v>2</v>
      </c>
      <c r="M20" s="1">
        <v>0.8</v>
      </c>
      <c r="N20" s="1">
        <v>2.4</v>
      </c>
    </row>
    <row r="21" spans="1:14" x14ac:dyDescent="0.2">
      <c r="A21" s="1">
        <v>0.4</v>
      </c>
      <c r="B21" s="1">
        <v>0.1</v>
      </c>
      <c r="D21" s="2">
        <f t="shared" ref="D21:D32" si="1">D20-0.2</f>
        <v>2.5999999999999996</v>
      </c>
      <c r="E21" s="1">
        <v>2.0499999999999998</v>
      </c>
      <c r="G21" s="6">
        <f t="shared" si="0"/>
        <v>2.1999999999999993</v>
      </c>
      <c r="H21" s="1">
        <v>1.85</v>
      </c>
      <c r="J21" s="6"/>
      <c r="K21" s="6"/>
    </row>
    <row r="22" spans="1:14" x14ac:dyDescent="0.2">
      <c r="A22" s="1">
        <v>0</v>
      </c>
      <c r="B22" s="1">
        <v>0</v>
      </c>
      <c r="D22" s="2">
        <f t="shared" si="1"/>
        <v>2.3999999999999995</v>
      </c>
      <c r="E22" s="1">
        <v>2</v>
      </c>
      <c r="G22" s="6">
        <f t="shared" si="0"/>
        <v>1.9999999999999993</v>
      </c>
      <c r="H22" s="1">
        <v>1.8</v>
      </c>
      <c r="J22" s="6" t="s">
        <v>21</v>
      </c>
      <c r="K22" s="6" t="s">
        <v>32</v>
      </c>
      <c r="L22" s="6" t="s">
        <v>33</v>
      </c>
      <c r="M22" s="6"/>
    </row>
    <row r="23" spans="1:14" x14ac:dyDescent="0.2">
      <c r="D23" s="2">
        <f t="shared" si="1"/>
        <v>2.1999999999999993</v>
      </c>
      <c r="E23" s="1">
        <v>1.9</v>
      </c>
      <c r="G23" s="6">
        <f t="shared" si="0"/>
        <v>1.7999999999999994</v>
      </c>
      <c r="H23" s="1">
        <v>1.7</v>
      </c>
      <c r="J23" s="6" t="s">
        <v>22</v>
      </c>
      <c r="K23" s="1">
        <v>24.3</v>
      </c>
      <c r="L23" s="1">
        <v>0.48</v>
      </c>
    </row>
    <row r="24" spans="1:14" x14ac:dyDescent="0.2">
      <c r="A24" s="1">
        <f>3.1*B3*B9*B10</f>
        <v>165.83599149388621</v>
      </c>
      <c r="D24" s="2">
        <v>1.8</v>
      </c>
      <c r="E24" s="1">
        <v>1.8</v>
      </c>
      <c r="G24" s="6">
        <f t="shared" si="0"/>
        <v>1.5999999999999994</v>
      </c>
      <c r="H24" s="1">
        <v>1.6</v>
      </c>
      <c r="J24" s="6" t="s">
        <v>23</v>
      </c>
      <c r="K24" s="1">
        <v>133.30000000000001</v>
      </c>
      <c r="L24" s="1">
        <v>0.83</v>
      </c>
    </row>
    <row r="25" spans="1:14" x14ac:dyDescent="0.2">
      <c r="D25" s="2">
        <f t="shared" si="1"/>
        <v>1.6</v>
      </c>
      <c r="E25" s="1">
        <v>1.7</v>
      </c>
      <c r="G25" s="6">
        <f t="shared" si="0"/>
        <v>1.3999999999999995</v>
      </c>
      <c r="H25" s="1">
        <v>1.5</v>
      </c>
      <c r="J25" s="6" t="s">
        <v>9</v>
      </c>
      <c r="K25" s="1">
        <v>10.7</v>
      </c>
      <c r="L25" s="1">
        <v>7.0000000000000007E-2</v>
      </c>
    </row>
    <row r="26" spans="1:14" x14ac:dyDescent="0.2">
      <c r="D26" s="2">
        <f t="shared" si="1"/>
        <v>1.4000000000000001</v>
      </c>
      <c r="E26" s="1">
        <v>1.6</v>
      </c>
      <c r="G26" s="6">
        <f t="shared" si="0"/>
        <v>1.1999999999999995</v>
      </c>
      <c r="H26" s="1">
        <v>1.2</v>
      </c>
    </row>
    <row r="27" spans="1:14" x14ac:dyDescent="0.2">
      <c r="D27" s="2">
        <f t="shared" si="1"/>
        <v>1.2000000000000002</v>
      </c>
      <c r="E27" s="1">
        <v>1.5</v>
      </c>
      <c r="G27" s="6">
        <f t="shared" si="0"/>
        <v>0.99999999999999956</v>
      </c>
      <c r="H27" s="1">
        <v>1.1000000000000001</v>
      </c>
      <c r="J27" s="1" t="s">
        <v>21</v>
      </c>
      <c r="K27" s="1" t="s">
        <v>6</v>
      </c>
      <c r="L27" s="1" t="s">
        <v>34</v>
      </c>
      <c r="M27" s="1" t="s">
        <v>7</v>
      </c>
      <c r="N27" s="1" t="s">
        <v>34</v>
      </c>
    </row>
    <row r="28" spans="1:14" x14ac:dyDescent="0.2">
      <c r="D28" s="2">
        <f t="shared" si="1"/>
        <v>1.0000000000000002</v>
      </c>
      <c r="E28" s="1">
        <v>1.4</v>
      </c>
      <c r="G28" s="6">
        <f t="shared" si="0"/>
        <v>0.7999999999999996</v>
      </c>
      <c r="H28" s="1">
        <v>1</v>
      </c>
      <c r="J28" s="1" t="s">
        <v>22</v>
      </c>
      <c r="K28" s="1">
        <f>$K$23 * K18</f>
        <v>126.36000000000001</v>
      </c>
      <c r="L28" s="1">
        <f xml:space="preserve"> $C$9/K28</f>
        <v>9.6175829200520549E-2</v>
      </c>
      <c r="M28" s="1">
        <f>L23*L18</f>
        <v>2.2079999999999997</v>
      </c>
      <c r="N28" s="1">
        <f>C10/M28</f>
        <v>0.10834893558005686</v>
      </c>
    </row>
    <row r="29" spans="1:14" x14ac:dyDescent="0.2">
      <c r="D29" s="2">
        <f t="shared" si="1"/>
        <v>0.80000000000000027</v>
      </c>
      <c r="E29" s="1">
        <v>1.2</v>
      </c>
      <c r="G29" s="6">
        <f t="shared" si="0"/>
        <v>0.59999999999999964</v>
      </c>
      <c r="H29" s="1">
        <v>0.6</v>
      </c>
      <c r="J29" s="1" t="s">
        <v>23</v>
      </c>
      <c r="K29" s="6">
        <f>K24*K19</f>
        <v>1119.7200000000003</v>
      </c>
      <c r="L29" s="6">
        <f>F9/K29</f>
        <v>5.9538694197358855E-2</v>
      </c>
      <c r="M29" s="6">
        <f t="shared" ref="M29:M30" si="2">L24*L19</f>
        <v>4.1499999999999995</v>
      </c>
      <c r="N29" s="1">
        <f>F10/M29</f>
        <v>0.10040160642570282</v>
      </c>
    </row>
    <row r="30" spans="1:14" x14ac:dyDescent="0.2">
      <c r="D30" s="2">
        <f t="shared" si="1"/>
        <v>0.60000000000000031</v>
      </c>
      <c r="E30" s="1">
        <v>1</v>
      </c>
      <c r="G30" s="6">
        <f t="shared" si="0"/>
        <v>0.39999999999999963</v>
      </c>
      <c r="H30" s="1">
        <v>0.4</v>
      </c>
      <c r="J30" s="1" t="s">
        <v>9</v>
      </c>
      <c r="K30" s="6">
        <f>K25*K20</f>
        <v>81.319999999999993</v>
      </c>
      <c r="L30" s="6">
        <f>I9/K30</f>
        <v>6.5584522052795552E-2</v>
      </c>
      <c r="M30" s="6">
        <f t="shared" si="2"/>
        <v>0.14000000000000001</v>
      </c>
      <c r="N30" s="1">
        <f>I10/M30</f>
        <v>0.23809523809523808</v>
      </c>
    </row>
    <row r="31" spans="1:14" x14ac:dyDescent="0.2">
      <c r="D31" s="2">
        <f t="shared" si="1"/>
        <v>0.4000000000000003</v>
      </c>
      <c r="E31" s="1">
        <v>0.8</v>
      </c>
      <c r="G31" s="6">
        <f t="shared" si="0"/>
        <v>0.19999999999999962</v>
      </c>
      <c r="H31" s="1">
        <v>0.1</v>
      </c>
    </row>
    <row r="32" spans="1:14" x14ac:dyDescent="0.2">
      <c r="D32" s="2">
        <f t="shared" si="1"/>
        <v>0.20000000000000029</v>
      </c>
      <c r="E32" s="1">
        <v>0.4</v>
      </c>
      <c r="G32" s="6">
        <v>0</v>
      </c>
      <c r="H32" s="1">
        <v>0</v>
      </c>
      <c r="J32" s="6" t="s">
        <v>21</v>
      </c>
      <c r="K32" s="1" t="s">
        <v>36</v>
      </c>
      <c r="L32" s="1" t="s">
        <v>35</v>
      </c>
      <c r="M32" s="1" t="s">
        <v>37</v>
      </c>
      <c r="N32" s="6" t="s">
        <v>35</v>
      </c>
    </row>
    <row r="33" spans="4:14" x14ac:dyDescent="0.2">
      <c r="D33" s="1">
        <v>0</v>
      </c>
      <c r="E33" s="1">
        <v>0</v>
      </c>
      <c r="G33" s="6"/>
      <c r="J33" s="6" t="s">
        <v>22</v>
      </c>
      <c r="K33" s="1">
        <f xml:space="preserve"> K23*M18</f>
        <v>58.32</v>
      </c>
      <c r="L33" s="1">
        <f>C9/K33</f>
        <v>0.20838096326779457</v>
      </c>
      <c r="M33" s="1">
        <f>N18*L23</f>
        <v>2.1120000000000001</v>
      </c>
      <c r="N33" s="1">
        <f>C10/M33</f>
        <v>0.11327388719733215</v>
      </c>
    </row>
    <row r="34" spans="4:14" x14ac:dyDescent="0.2">
      <c r="J34" s="6" t="s">
        <v>23</v>
      </c>
      <c r="K34" s="6">
        <f t="shared" ref="K34:K35" si="3" xml:space="preserve"> K24*M19</f>
        <v>133.30000000000001</v>
      </c>
      <c r="L34" s="1">
        <f>F9/K34</f>
        <v>0.50012503125781449</v>
      </c>
      <c r="M34" s="6">
        <f t="shared" ref="M34:M35" si="4">N19*L24</f>
        <v>1.66</v>
      </c>
      <c r="N34" s="1">
        <f>F10/M34</f>
        <v>0.25100401606425704</v>
      </c>
    </row>
    <row r="35" spans="4:14" x14ac:dyDescent="0.2">
      <c r="J35" s="6" t="s">
        <v>9</v>
      </c>
      <c r="K35" s="6">
        <f t="shared" si="3"/>
        <v>8.56</v>
      </c>
      <c r="L35" s="1">
        <f>I9/K35</f>
        <v>0.6230529595015577</v>
      </c>
      <c r="M35" s="6">
        <f t="shared" si="4"/>
        <v>0.16800000000000001</v>
      </c>
      <c r="N35" s="1">
        <f>I10/M35</f>
        <v>0.1984126984126984</v>
      </c>
    </row>
  </sheetData>
  <mergeCells count="5">
    <mergeCell ref="A8:C8"/>
    <mergeCell ref="D1:F1"/>
    <mergeCell ref="G1:I1"/>
    <mergeCell ref="J1:L1"/>
    <mergeCell ref="A1:B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2022-09-21T06:14:52Z</dcterms:created>
  <dcterms:modified xsi:type="dcterms:W3CDTF">2022-09-28T17:04:54Z</dcterms:modified>
</cp:coreProperties>
</file>