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hysics_labs\2 course\lab432\"/>
    </mc:Choice>
  </mc:AlternateContent>
  <xr:revisionPtr revIDLastSave="0" documentId="13_ncr:1_{A2771EDC-2D69-4512-95F8-6B715E987A95}" xr6:coauthVersionLast="37" xr6:coauthVersionMax="47" xr10:uidLastSave="{00000000-0000-0000-0000-000000000000}"/>
  <bookViews>
    <workbookView xWindow="0" yWindow="0" windowWidth="28800" windowHeight="18000" xr2:uid="{7FD69A57-2981-3A40-8853-6D596F449D2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I29" i="1"/>
  <c r="I30" i="1"/>
  <c r="I31" i="1"/>
  <c r="I32" i="1"/>
  <c r="I27" i="1"/>
  <c r="G28" i="1"/>
  <c r="G29" i="1"/>
  <c r="G30" i="1"/>
  <c r="G31" i="1"/>
  <c r="G32" i="1"/>
  <c r="G27" i="1"/>
  <c r="H11" i="1"/>
  <c r="F10" i="1"/>
  <c r="H10" i="1" s="1"/>
  <c r="H8" i="1"/>
  <c r="H9" i="1"/>
  <c r="H7" i="1"/>
  <c r="F8" i="1"/>
  <c r="F9" i="1"/>
  <c r="F7" i="1"/>
  <c r="H3" i="1"/>
  <c r="H2" i="1"/>
  <c r="B32" i="1" l="1"/>
  <c r="B31" i="1"/>
  <c r="B30" i="1"/>
  <c r="B29" i="1"/>
  <c r="B28" i="1"/>
  <c r="B27" i="1"/>
  <c r="B18" i="1"/>
  <c r="B19" i="1"/>
  <c r="B20" i="1"/>
  <c r="B21" i="1"/>
  <c r="B22" i="1"/>
  <c r="B23" i="1"/>
  <c r="B24" i="1"/>
  <c r="B17" i="1"/>
  <c r="A14" i="1"/>
  <c r="A11" i="1"/>
  <c r="A10" i="1"/>
  <c r="A9" i="1"/>
  <c r="A8" i="1"/>
  <c r="B4" i="1"/>
  <c r="E3" i="1"/>
  <c r="E2" i="1"/>
  <c r="D2" i="1"/>
</calcChain>
</file>

<file path=xl/sharedStrings.xml><?xml version="1.0" encoding="utf-8"?>
<sst xmlns="http://schemas.openxmlformats.org/spreadsheetml/2006/main" count="40" uniqueCount="37">
  <si>
    <t>Рабочая частота</t>
  </si>
  <si>
    <t>МГц</t>
  </si>
  <si>
    <t>Высоты</t>
  </si>
  <si>
    <t>мкм</t>
  </si>
  <si>
    <t>deltaH</t>
  </si>
  <si>
    <t xml:space="preserve">длина </t>
  </si>
  <si>
    <t>волны</t>
  </si>
  <si>
    <t>скорость</t>
  </si>
  <si>
    <t>пункт 3в</t>
  </si>
  <si>
    <t>разность,мкм</t>
  </si>
  <si>
    <t>частота, МГц</t>
  </si>
  <si>
    <t>коммент</t>
  </si>
  <si>
    <t>от -2 до 2</t>
  </si>
  <si>
    <t>от -3 до 3</t>
  </si>
  <si>
    <t>частота</t>
  </si>
  <si>
    <t>винт</t>
  </si>
  <si>
    <t>Темное поле</t>
  </si>
  <si>
    <t>Калибровка</t>
  </si>
  <si>
    <t>цена дел</t>
  </si>
  <si>
    <t>мм</t>
  </si>
  <si>
    <t>колво</t>
  </si>
  <si>
    <t>темная, дел</t>
  </si>
  <si>
    <t>$\Lambda, \text{ мкм}$</t>
  </si>
  <si>
    <t>m</t>
  </si>
  <si>
    <t>$\nu, \text{МГц}$</t>
  </si>
  <si>
    <t>f</t>
  </si>
  <si>
    <t>lambda</t>
  </si>
  <si>
    <t>$v, \text{ м/с}$</t>
  </si>
  <si>
    <t>$\nu, \text{ МГц}$</t>
  </si>
  <si>
    <t>$N, \text{ мм}$</t>
  </si>
  <si>
    <t>\Lambda, \text{ мкм}$</t>
  </si>
  <si>
    <t>Метод</t>
  </si>
  <si>
    <t>Дифракционная картина</t>
  </si>
  <si>
    <t>Тёмное поле</t>
  </si>
  <si>
    <t>$v, \text{ м/c}$</t>
  </si>
  <si>
    <t>$1429 \pm 50$</t>
  </si>
  <si>
    <t>$1627 \pm 40$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</si>
</sst>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FD3-C535-A94D-9CC3-FA190407952B}">
  <dimension ref="A1:I37"/>
  <sheetViews>
    <sheetView tabSelected="1" topLeftCell="B19" zoomScale="130" zoomScaleNormal="130" workbookViewId="0">
      <selection activeCell="J29" sqref="J29"/>
    </sheetView>
  </sheetViews>
  <sheetFormatPr defaultColWidth="10.875" defaultRowHeight="18.75" x14ac:dyDescent="0.3"/>
  <cols>
    <col min="1" max="1" width="14.5" style="1" bestFit="1" customWidth="1"/>
    <col min="2" max="2" width="15.625" style="1" bestFit="1" customWidth="1"/>
    <col min="3" max="4" width="10.875" style="1"/>
    <col min="5" max="5" width="6.25" style="1" bestFit="1" customWidth="1"/>
    <col min="6" max="6" width="29" style="1" bestFit="1" customWidth="1"/>
    <col min="7" max="7" width="22" style="1" bestFit="1" customWidth="1"/>
    <col min="8" max="8" width="18.25" style="1" bestFit="1" customWidth="1"/>
    <col min="9" max="9" width="23.125" style="1" bestFit="1" customWidth="1"/>
    <col min="10" max="16384" width="10.875" style="1"/>
  </cols>
  <sheetData>
    <row r="1" spans="1:8" s="3" customFormat="1" ht="20.25" x14ac:dyDescent="0.3">
      <c r="A1" s="4" t="s">
        <v>0</v>
      </c>
      <c r="B1" s="4"/>
      <c r="C1" s="4" t="s">
        <v>2</v>
      </c>
      <c r="D1" s="4"/>
      <c r="E1" s="3" t="s">
        <v>3</v>
      </c>
    </row>
    <row r="2" spans="1:8" x14ac:dyDescent="0.3">
      <c r="A2" s="1">
        <v>1.3058479999999999</v>
      </c>
      <c r="B2" s="1" t="s">
        <v>1</v>
      </c>
      <c r="C2" s="1" t="s">
        <v>4</v>
      </c>
      <c r="D2" s="1">
        <f>46.2+50-30.4</f>
        <v>65.800000000000011</v>
      </c>
      <c r="E2" s="1">
        <f>D2*10</f>
        <v>658.00000000000011</v>
      </c>
      <c r="G2" s="1" t="s">
        <v>25</v>
      </c>
      <c r="H2" s="1">
        <f>28*10^-2</f>
        <v>0.28000000000000003</v>
      </c>
    </row>
    <row r="3" spans="1:8" x14ac:dyDescent="0.3">
      <c r="C3" s="1" t="s">
        <v>5</v>
      </c>
      <c r="D3" s="1" t="s">
        <v>6</v>
      </c>
      <c r="E3" s="1">
        <f>2*E2</f>
        <v>1316.0000000000002</v>
      </c>
      <c r="G3" s="1" t="s">
        <v>26</v>
      </c>
      <c r="H3" s="1">
        <f>6400*10^(-10)</f>
        <v>6.4000000000000001E-7</v>
      </c>
    </row>
    <row r="4" spans="1:8" x14ac:dyDescent="0.3">
      <c r="A4" s="1" t="s">
        <v>7</v>
      </c>
      <c r="B4" s="1">
        <f>A2*E3</f>
        <v>1718.4959680000002</v>
      </c>
    </row>
    <row r="6" spans="1:8" s="3" customFormat="1" ht="20.25" x14ac:dyDescent="0.3">
      <c r="A6" s="4" t="s">
        <v>8</v>
      </c>
      <c r="B6" s="4"/>
      <c r="C6" s="4"/>
      <c r="D6" s="4"/>
      <c r="E6" s="3" t="s">
        <v>23</v>
      </c>
      <c r="F6" s="3" t="s">
        <v>22</v>
      </c>
      <c r="G6" s="3" t="s">
        <v>24</v>
      </c>
      <c r="H6" s="3" t="s">
        <v>27</v>
      </c>
    </row>
    <row r="7" spans="1:8" x14ac:dyDescent="0.3">
      <c r="A7" s="1" t="s">
        <v>9</v>
      </c>
      <c r="B7" s="1" t="s">
        <v>10</v>
      </c>
      <c r="C7" s="6" t="s">
        <v>11</v>
      </c>
      <c r="D7" s="6" t="s">
        <v>13</v>
      </c>
      <c r="E7" s="1">
        <v>3</v>
      </c>
      <c r="F7" s="8">
        <f>E7*$H$2*$H$3/(0.5*A8*10^-6) * 10^6</f>
        <v>1357.5757575757577</v>
      </c>
      <c r="G7" s="7">
        <v>1.044</v>
      </c>
      <c r="H7" s="8">
        <f>G7*F7</f>
        <v>1417.3090909090911</v>
      </c>
    </row>
    <row r="8" spans="1:8" x14ac:dyDescent="0.3">
      <c r="A8" s="1">
        <f>(6+100+92)*4</f>
        <v>792</v>
      </c>
      <c r="B8" s="1">
        <v>1.044</v>
      </c>
      <c r="C8" s="6"/>
      <c r="D8" s="6"/>
      <c r="E8" s="1">
        <v>3</v>
      </c>
      <c r="F8" s="8">
        <f t="shared" ref="F8:F10" si="0">E8*$H$2*$H$3/(0.5*A9*10^-6) * 10^6</f>
        <v>1210.8108108108111</v>
      </c>
      <c r="G8" s="7">
        <v>1.1996</v>
      </c>
      <c r="H8" s="8">
        <f t="shared" ref="H8:H10" si="1">G8*F8</f>
        <v>1452.4886486486489</v>
      </c>
    </row>
    <row r="9" spans="1:8" x14ac:dyDescent="0.3">
      <c r="A9" s="1">
        <f>(16+200+6)*4</f>
        <v>888</v>
      </c>
      <c r="B9" s="1">
        <v>1.1996</v>
      </c>
      <c r="C9" s="6"/>
      <c r="D9" s="6"/>
      <c r="E9" s="1">
        <v>3</v>
      </c>
      <c r="F9" s="8">
        <f t="shared" si="0"/>
        <v>1088.2591093117412</v>
      </c>
      <c r="G9" s="7">
        <v>1.3247</v>
      </c>
      <c r="H9" s="8">
        <f t="shared" si="1"/>
        <v>1441.6168421052637</v>
      </c>
    </row>
    <row r="10" spans="1:8" x14ac:dyDescent="0.3">
      <c r="A10" s="1">
        <f>(28+200+19)*4</f>
        <v>988</v>
      </c>
      <c r="B10" s="1">
        <v>1.3247</v>
      </c>
      <c r="C10" s="6"/>
      <c r="D10" s="6"/>
      <c r="E10" s="1">
        <v>3</v>
      </c>
      <c r="F10" s="8">
        <f>E10*$H$2*$H$3/(0.5*A11*10^-6) * 10^6</f>
        <v>946.47887323943689</v>
      </c>
      <c r="G10" s="7">
        <v>1.4834000000000001</v>
      </c>
      <c r="H10" s="8">
        <f t="shared" si="1"/>
        <v>1404.0067605633808</v>
      </c>
    </row>
    <row r="11" spans="1:8" x14ac:dyDescent="0.3">
      <c r="A11" s="1">
        <f>(199+85)*4</f>
        <v>1136</v>
      </c>
      <c r="B11" s="1">
        <v>1.4834000000000001</v>
      </c>
      <c r="C11" s="6"/>
      <c r="D11" s="1" t="s">
        <v>12</v>
      </c>
      <c r="H11" s="8">
        <f>AVERAGE(H7:H10)</f>
        <v>1428.8553355565959</v>
      </c>
    </row>
    <row r="12" spans="1:8" s="3" customFormat="1" ht="20.25" x14ac:dyDescent="0.3">
      <c r="A12" s="4" t="s">
        <v>16</v>
      </c>
      <c r="B12" s="4"/>
      <c r="C12" s="4"/>
      <c r="D12" s="4"/>
    </row>
    <row r="13" spans="1:8" x14ac:dyDescent="0.3">
      <c r="A13" s="1" t="s">
        <v>15</v>
      </c>
      <c r="B13" s="1" t="s">
        <v>14</v>
      </c>
    </row>
    <row r="14" spans="1:8" x14ac:dyDescent="0.3">
      <c r="A14" s="1">
        <f>4*46</f>
        <v>184</v>
      </c>
      <c r="B14" s="1">
        <v>1.01187</v>
      </c>
    </row>
    <row r="15" spans="1:8" x14ac:dyDescent="0.3">
      <c r="A15" s="5" t="s">
        <v>17</v>
      </c>
      <c r="B15" s="5"/>
      <c r="C15" s="5"/>
    </row>
    <row r="16" spans="1:8" x14ac:dyDescent="0.3">
      <c r="A16" s="1" t="s">
        <v>18</v>
      </c>
      <c r="B16" s="1">
        <v>0.02</v>
      </c>
      <c r="C16" s="1" t="s">
        <v>19</v>
      </c>
    </row>
    <row r="17" spans="1:9" x14ac:dyDescent="0.3">
      <c r="A17" s="1">
        <v>9</v>
      </c>
      <c r="B17" s="1">
        <f>A17*$B$16</f>
        <v>0.18</v>
      </c>
    </row>
    <row r="18" spans="1:9" x14ac:dyDescent="0.3">
      <c r="A18" s="1">
        <v>30</v>
      </c>
      <c r="B18" s="1">
        <f t="shared" ref="B18:B24" si="2">A18*$B$16</f>
        <v>0.6</v>
      </c>
    </row>
    <row r="19" spans="1:9" x14ac:dyDescent="0.3">
      <c r="A19" s="1">
        <v>51</v>
      </c>
      <c r="B19" s="1">
        <f t="shared" si="2"/>
        <v>1.02</v>
      </c>
    </row>
    <row r="20" spans="1:9" x14ac:dyDescent="0.3">
      <c r="A20" s="1">
        <v>73</v>
      </c>
      <c r="B20" s="1">
        <f t="shared" si="2"/>
        <v>1.46</v>
      </c>
    </row>
    <row r="21" spans="1:9" x14ac:dyDescent="0.3">
      <c r="A21" s="1">
        <v>94</v>
      </c>
      <c r="B21" s="1">
        <f t="shared" si="2"/>
        <v>1.8800000000000001</v>
      </c>
    </row>
    <row r="22" spans="1:9" x14ac:dyDescent="0.3">
      <c r="A22" s="1">
        <v>115</v>
      </c>
      <c r="B22" s="1">
        <f t="shared" si="2"/>
        <v>2.3000000000000003</v>
      </c>
    </row>
    <row r="23" spans="1:9" x14ac:dyDescent="0.3">
      <c r="A23" s="1">
        <v>136</v>
      </c>
      <c r="B23" s="1">
        <f t="shared" si="2"/>
        <v>2.72</v>
      </c>
    </row>
    <row r="24" spans="1:9" x14ac:dyDescent="0.3">
      <c r="A24" s="1">
        <v>157</v>
      </c>
      <c r="B24" s="1">
        <f t="shared" si="2"/>
        <v>3.14</v>
      </c>
    </row>
    <row r="26" spans="1:9" x14ac:dyDescent="0.3">
      <c r="A26" s="1" t="s">
        <v>21</v>
      </c>
      <c r="B26" s="1" t="s">
        <v>21</v>
      </c>
      <c r="C26" s="1" t="s">
        <v>20</v>
      </c>
      <c r="D26" s="1" t="s">
        <v>14</v>
      </c>
      <c r="F26" s="9" t="s">
        <v>28</v>
      </c>
      <c r="G26" s="9" t="s">
        <v>29</v>
      </c>
      <c r="H26" s="9" t="s">
        <v>23</v>
      </c>
      <c r="I26" s="9" t="s">
        <v>30</v>
      </c>
    </row>
    <row r="27" spans="1:9" x14ac:dyDescent="0.3">
      <c r="A27" s="1">
        <v>3</v>
      </c>
      <c r="B27" s="1">
        <f>3.2*50</f>
        <v>160</v>
      </c>
      <c r="C27" s="1">
        <v>11</v>
      </c>
      <c r="D27" s="1">
        <v>1.1113</v>
      </c>
      <c r="F27" s="7">
        <v>1.1113</v>
      </c>
      <c r="G27" s="10">
        <f>(B27-A27)/21</f>
        <v>7.4761904761904763</v>
      </c>
      <c r="H27" s="2">
        <v>11</v>
      </c>
      <c r="I27" s="8">
        <f>2*1000*G27/(H27-1)</f>
        <v>1495.2380952380952</v>
      </c>
    </row>
    <row r="28" spans="1:9" x14ac:dyDescent="0.3">
      <c r="A28" s="1">
        <v>7</v>
      </c>
      <c r="B28" s="1">
        <f>3.3*50 + 2</f>
        <v>167</v>
      </c>
      <c r="C28" s="1">
        <v>12</v>
      </c>
      <c r="D28" s="1">
        <v>1.2023999999999999</v>
      </c>
      <c r="F28" s="7">
        <v>1.2023999999999999</v>
      </c>
      <c r="G28" s="10">
        <f t="shared" ref="G28:G32" si="3">(B28-A28)/21</f>
        <v>7.6190476190476186</v>
      </c>
      <c r="H28" s="2">
        <v>12</v>
      </c>
      <c r="I28" s="8">
        <f t="shared" ref="I28:I32" si="4">2*1000*G28/(H28-1)</f>
        <v>1385.2813852813852</v>
      </c>
    </row>
    <row r="29" spans="1:9" x14ac:dyDescent="0.3">
      <c r="A29" s="1">
        <v>10</v>
      </c>
      <c r="B29" s="1">
        <f>3.1*50+3</f>
        <v>158</v>
      </c>
      <c r="C29" s="1">
        <v>13</v>
      </c>
      <c r="D29" s="1">
        <v>1.3036000000000001</v>
      </c>
      <c r="F29" s="7">
        <v>1.3036000000000001</v>
      </c>
      <c r="G29" s="10">
        <f t="shared" si="3"/>
        <v>7.0476190476190474</v>
      </c>
      <c r="H29" s="2">
        <v>12</v>
      </c>
      <c r="I29" s="8">
        <f t="shared" si="4"/>
        <v>1281.3852813852814</v>
      </c>
    </row>
    <row r="30" spans="1:9" x14ac:dyDescent="0.3">
      <c r="A30" s="1">
        <v>0</v>
      </c>
      <c r="B30" s="1">
        <f>2.5*50</f>
        <v>125</v>
      </c>
      <c r="C30" s="1">
        <v>11</v>
      </c>
      <c r="D30" s="1">
        <v>1.4006000000000001</v>
      </c>
      <c r="F30" s="7">
        <v>1.4006000000000001</v>
      </c>
      <c r="G30" s="10">
        <f t="shared" si="3"/>
        <v>5.9523809523809526</v>
      </c>
      <c r="H30" s="2">
        <v>11</v>
      </c>
      <c r="I30" s="8">
        <f t="shared" si="4"/>
        <v>1190.4761904761904</v>
      </c>
    </row>
    <row r="31" spans="1:9" x14ac:dyDescent="0.3">
      <c r="A31" s="1">
        <v>0</v>
      </c>
      <c r="B31" s="1">
        <f>2.3*50 + 2</f>
        <v>116.99999999999999</v>
      </c>
      <c r="C31" s="1">
        <v>11</v>
      </c>
      <c r="D31" s="1">
        <v>1.5087999999999999</v>
      </c>
      <c r="F31" s="7">
        <v>1.5087999999999999</v>
      </c>
      <c r="G31" s="10">
        <f t="shared" si="3"/>
        <v>5.5714285714285712</v>
      </c>
      <c r="H31" s="2">
        <v>11</v>
      </c>
      <c r="I31" s="8">
        <f t="shared" si="4"/>
        <v>1114.2857142857142</v>
      </c>
    </row>
    <row r="32" spans="1:9" x14ac:dyDescent="0.3">
      <c r="A32" s="1">
        <v>0</v>
      </c>
      <c r="B32" s="1">
        <f>2.3 * 50 + 4</f>
        <v>118.99999999999999</v>
      </c>
      <c r="C32" s="1">
        <v>12</v>
      </c>
      <c r="D32" s="1">
        <v>1.6194999999999999</v>
      </c>
      <c r="F32" s="7">
        <v>1.6194999999999999</v>
      </c>
      <c r="G32" s="10">
        <f t="shared" si="3"/>
        <v>5.6666666666666661</v>
      </c>
      <c r="H32" s="2">
        <v>12</v>
      </c>
      <c r="I32" s="8">
        <f t="shared" si="4"/>
        <v>1030.3030303030303</v>
      </c>
    </row>
    <row r="35" spans="6:8" x14ac:dyDescent="0.3">
      <c r="F35" s="9" t="s">
        <v>31</v>
      </c>
      <c r="G35" s="9" t="s">
        <v>34</v>
      </c>
      <c r="H35" s="9"/>
    </row>
    <row r="36" spans="6:8" x14ac:dyDescent="0.3">
      <c r="F36" s="1" t="s">
        <v>32</v>
      </c>
      <c r="G36" s="1" t="s">
        <v>35</v>
      </c>
    </row>
    <row r="37" spans="6:8" x14ac:dyDescent="0.3">
      <c r="F37" s="1" t="s">
        <v>33</v>
      </c>
      <c r="G37" s="1" t="s">
        <v>36</v>
      </c>
    </row>
  </sheetData>
  <mergeCells count="7">
    <mergeCell ref="A12:D12"/>
    <mergeCell ref="A6:D6"/>
    <mergeCell ref="A15:C15"/>
    <mergeCell ref="A1:B1"/>
    <mergeCell ref="C1:D1"/>
    <mergeCell ref="C7:C11"/>
    <mergeCell ref="D7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2023-04-14T06:33:10Z</dcterms:created>
  <dcterms:modified xsi:type="dcterms:W3CDTF">2023-05-19T02:47:17Z</dcterms:modified>
</cp:coreProperties>
</file>