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university-my.sharepoint.com/personal/kgarcia_jacobs-university_de/Documents/Documents/3 Jacobs University/Thesis/Detlef Gabel/Projects/NMR/exp3/"/>
    </mc:Choice>
  </mc:AlternateContent>
  <xr:revisionPtr revIDLastSave="1151" documentId="8_{5117114F-4F8E-4129-9E42-0C3EF920FF6E}" xr6:coauthVersionLast="46" xr6:coauthVersionMax="46" xr10:uidLastSave="{EA1F155C-D05A-4376-A4FE-7B5FEBC2B9E5}"/>
  <bookViews>
    <workbookView xWindow="-108" yWindow="-108" windowWidth="23256" windowHeight="13176" tabRatio="726" activeTab="6" xr2:uid="{75A41E40-2105-4E17-8B31-9D32FD793064}"/>
  </bookViews>
  <sheets>
    <sheet name="Exp2" sheetId="1" r:id="rId1"/>
    <sheet name="Exp2 Not Contaminated" sheetId="2" r:id="rId2"/>
    <sheet name="Exp2 wanted" sheetId="3" r:id="rId3"/>
    <sheet name="Exp2  Overview" sheetId="4" r:id="rId4"/>
    <sheet name="Exp3" sheetId="5" r:id="rId5"/>
    <sheet name="Exp 3 Final Rsults" sheetId="6" r:id="rId6"/>
    <sheet name="Compare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7" l="1"/>
  <c r="J42" i="7" s="1"/>
  <c r="D42" i="7"/>
  <c r="H41" i="7"/>
  <c r="J41" i="7" s="1"/>
  <c r="D41" i="7"/>
  <c r="H40" i="7"/>
  <c r="J40" i="7" s="1"/>
  <c r="D40" i="7"/>
  <c r="J39" i="7"/>
  <c r="H39" i="7"/>
  <c r="D39" i="7"/>
  <c r="H38" i="7"/>
  <c r="J38" i="7" s="1"/>
  <c r="D38" i="7"/>
  <c r="J37" i="7"/>
  <c r="H37" i="7"/>
  <c r="D37" i="7"/>
  <c r="H36" i="7"/>
  <c r="J36" i="7" s="1"/>
  <c r="D36" i="7"/>
  <c r="J35" i="7"/>
  <c r="H35" i="7"/>
  <c r="D35" i="7"/>
  <c r="H34" i="7"/>
  <c r="J34" i="7" s="1"/>
  <c r="D34" i="7"/>
  <c r="H33" i="7"/>
  <c r="J33" i="7" s="1"/>
  <c r="D33" i="7"/>
  <c r="H32" i="7"/>
  <c r="J32" i="7" s="1"/>
  <c r="D32" i="7"/>
  <c r="J31" i="7"/>
  <c r="H31" i="7"/>
  <c r="D31" i="7"/>
  <c r="H30" i="7"/>
  <c r="J30" i="7" s="1"/>
  <c r="D30" i="7"/>
  <c r="J29" i="7"/>
  <c r="H29" i="7"/>
  <c r="D29" i="7"/>
  <c r="H28" i="7"/>
  <c r="J28" i="7" s="1"/>
  <c r="D28" i="7"/>
  <c r="J27" i="7"/>
  <c r="H27" i="7"/>
  <c r="D27" i="7"/>
  <c r="H26" i="7"/>
  <c r="J26" i="7" s="1"/>
  <c r="D26" i="7"/>
  <c r="K21" i="7"/>
  <c r="H21" i="7"/>
  <c r="J21" i="7" s="1"/>
  <c r="D21" i="7"/>
  <c r="K20" i="7"/>
  <c r="H20" i="7"/>
  <c r="J20" i="7" s="1"/>
  <c r="D20" i="7"/>
  <c r="K19" i="7"/>
  <c r="H19" i="7"/>
  <c r="J19" i="7" s="1"/>
  <c r="D19" i="7"/>
  <c r="K18" i="7"/>
  <c r="H18" i="7"/>
  <c r="J18" i="7" s="1"/>
  <c r="D18" i="7"/>
  <c r="K17" i="7"/>
  <c r="H17" i="7"/>
  <c r="J17" i="7" s="1"/>
  <c r="D17" i="7"/>
  <c r="K16" i="7"/>
  <c r="H16" i="7"/>
  <c r="J16" i="7" s="1"/>
  <c r="D16" i="7"/>
  <c r="K15" i="7"/>
  <c r="H15" i="7"/>
  <c r="J15" i="7" s="1"/>
  <c r="D15" i="7"/>
  <c r="K14" i="7"/>
  <c r="H14" i="7"/>
  <c r="J14" i="7" s="1"/>
  <c r="D14" i="7"/>
  <c r="K13" i="7"/>
  <c r="H13" i="7"/>
  <c r="J13" i="7" s="1"/>
  <c r="D13" i="7"/>
  <c r="K12" i="7"/>
  <c r="H12" i="7"/>
  <c r="J12" i="7" s="1"/>
  <c r="D12" i="7"/>
  <c r="K11" i="7"/>
  <c r="H11" i="7"/>
  <c r="J11" i="7" s="1"/>
  <c r="D11" i="7"/>
  <c r="K10" i="7"/>
  <c r="H10" i="7"/>
  <c r="J10" i="7" s="1"/>
  <c r="D10" i="7"/>
  <c r="K9" i="7"/>
  <c r="H9" i="7"/>
  <c r="J9" i="7" s="1"/>
  <c r="D9" i="7"/>
  <c r="K8" i="7"/>
  <c r="H8" i="7"/>
  <c r="J8" i="7" s="1"/>
  <c r="D8" i="7"/>
  <c r="K7" i="7"/>
  <c r="H7" i="7"/>
  <c r="J7" i="7" s="1"/>
  <c r="D7" i="7"/>
  <c r="K6" i="7"/>
  <c r="H6" i="7"/>
  <c r="J6" i="7" s="1"/>
  <c r="D6" i="7"/>
  <c r="K5" i="7"/>
  <c r="H5" i="7"/>
  <c r="J5" i="7" s="1"/>
  <c r="D5" i="7"/>
  <c r="K4" i="7"/>
  <c r="H4" i="7"/>
  <c r="J4" i="7" s="1"/>
  <c r="D4" i="7"/>
  <c r="AB21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4" i="2"/>
  <c r="AA8" i="2"/>
  <c r="AA10" i="2"/>
  <c r="AA12" i="2"/>
  <c r="AA16" i="2"/>
  <c r="AA18" i="2"/>
  <c r="AA20" i="2"/>
  <c r="Y6" i="2"/>
  <c r="AA6" i="2" s="1"/>
  <c r="Y7" i="2"/>
  <c r="AA7" i="2" s="1"/>
  <c r="Y8" i="2"/>
  <c r="Y9" i="2"/>
  <c r="AA9" i="2" s="1"/>
  <c r="Y10" i="2"/>
  <c r="Y11" i="2"/>
  <c r="AA11" i="2" s="1"/>
  <c r="Y12" i="2"/>
  <c r="Y13" i="2"/>
  <c r="AA13" i="2" s="1"/>
  <c r="Y14" i="2"/>
  <c r="AA14" i="2" s="1"/>
  <c r="Y15" i="2"/>
  <c r="AA15" i="2" s="1"/>
  <c r="Y16" i="2"/>
  <c r="Y17" i="2"/>
  <c r="AA17" i="2" s="1"/>
  <c r="Y18" i="2"/>
  <c r="Y19" i="2"/>
  <c r="AA19" i="2" s="1"/>
  <c r="Y20" i="2"/>
  <c r="Y21" i="2"/>
  <c r="AA21" i="2" s="1"/>
  <c r="Y5" i="2"/>
  <c r="AA5" i="2" s="1"/>
  <c r="Y4" i="2"/>
  <c r="AA4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4" i="2"/>
  <c r="F35" i="6"/>
  <c r="F34" i="6"/>
  <c r="F33" i="6"/>
  <c r="F32" i="6"/>
  <c r="F31" i="6"/>
  <c r="F30" i="6"/>
  <c r="F29" i="6"/>
  <c r="F28" i="6"/>
  <c r="F27" i="6"/>
  <c r="F26" i="6"/>
  <c r="H20" i="6"/>
  <c r="J20" i="6" s="1"/>
  <c r="D20" i="6"/>
  <c r="H19" i="6"/>
  <c r="J19" i="6" s="1"/>
  <c r="D19" i="6"/>
  <c r="H18" i="6"/>
  <c r="J18" i="6" s="1"/>
  <c r="D18" i="6"/>
  <c r="H17" i="6"/>
  <c r="J17" i="6" s="1"/>
  <c r="D17" i="6"/>
  <c r="H16" i="6"/>
  <c r="J16" i="6" s="1"/>
  <c r="D16" i="6"/>
  <c r="H15" i="6"/>
  <c r="J15" i="6" s="1"/>
  <c r="D15" i="6"/>
  <c r="H14" i="6"/>
  <c r="J14" i="6" s="1"/>
  <c r="D14" i="6"/>
  <c r="H13" i="6"/>
  <c r="J13" i="6" s="1"/>
  <c r="D13" i="6"/>
  <c r="H12" i="6"/>
  <c r="J12" i="6" s="1"/>
  <c r="D12" i="6"/>
  <c r="H11" i="6"/>
  <c r="J11" i="6" s="1"/>
  <c r="D11" i="6"/>
  <c r="H10" i="6"/>
  <c r="J10" i="6" s="1"/>
  <c r="D10" i="6"/>
  <c r="H9" i="6"/>
  <c r="J9" i="6" s="1"/>
  <c r="D9" i="6"/>
  <c r="H8" i="6"/>
  <c r="J8" i="6" s="1"/>
  <c r="D8" i="6"/>
  <c r="H7" i="6"/>
  <c r="J7" i="6" s="1"/>
  <c r="D7" i="6"/>
  <c r="H6" i="6"/>
  <c r="J6" i="6" s="1"/>
  <c r="D6" i="6"/>
  <c r="H5" i="6"/>
  <c r="J5" i="6" s="1"/>
  <c r="D5" i="6"/>
  <c r="H4" i="6"/>
  <c r="J4" i="6" s="1"/>
  <c r="D4" i="6"/>
  <c r="C51" i="5"/>
  <c r="P59" i="1"/>
  <c r="P58" i="1"/>
  <c r="P57" i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27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50" i="2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45" i="5"/>
  <c r="D45" i="5" s="1"/>
  <c r="C26" i="5"/>
  <c r="D26" i="5" s="1"/>
  <c r="C27" i="5"/>
  <c r="D27" i="5" s="1"/>
  <c r="C28" i="5"/>
  <c r="C29" i="5"/>
  <c r="C30" i="5"/>
  <c r="C31" i="5"/>
  <c r="C32" i="5"/>
  <c r="C33" i="5"/>
  <c r="C34" i="5"/>
  <c r="C35" i="5"/>
  <c r="D35" i="5" s="1"/>
  <c r="C36" i="5"/>
  <c r="C37" i="5"/>
  <c r="D37" i="5" s="1"/>
  <c r="C38" i="5"/>
  <c r="D38" i="5" s="1"/>
  <c r="C39" i="5"/>
  <c r="D39" i="5" s="1"/>
  <c r="C40" i="5"/>
  <c r="C41" i="5"/>
  <c r="C42" i="5"/>
  <c r="C43" i="5"/>
  <c r="D43" i="5" s="1"/>
  <c r="C44" i="5"/>
  <c r="D44" i="5" s="1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D3" i="5"/>
  <c r="D22" i="5"/>
  <c r="F45" i="5" s="1"/>
  <c r="D21" i="5"/>
  <c r="D20" i="5"/>
  <c r="F43" i="5" s="1"/>
  <c r="D19" i="5"/>
  <c r="D18" i="5"/>
  <c r="D17" i="5"/>
  <c r="D16" i="5"/>
  <c r="F39" i="5" s="1"/>
  <c r="D15" i="5"/>
  <c r="F38" i="5" s="1"/>
  <c r="D14" i="5"/>
  <c r="D13" i="5"/>
  <c r="D12" i="5"/>
  <c r="F35" i="5" s="1"/>
  <c r="D11" i="5"/>
  <c r="D10" i="5"/>
  <c r="D9" i="5"/>
  <c r="D8" i="5"/>
  <c r="D7" i="5"/>
  <c r="D6" i="5"/>
  <c r="D5" i="5"/>
  <c r="D4" i="5"/>
  <c r="D3" i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F42" i="5" l="1"/>
  <c r="F34" i="5"/>
  <c r="F37" i="5"/>
  <c r="F32" i="5"/>
  <c r="F36" i="5"/>
  <c r="F28" i="5"/>
  <c r="F33" i="5"/>
  <c r="D36" i="5"/>
  <c r="F44" i="5"/>
  <c r="F29" i="5"/>
  <c r="D29" i="5"/>
  <c r="F30" i="5"/>
  <c r="D28" i="5"/>
  <c r="F41" i="5"/>
  <c r="F27" i="5"/>
  <c r="F31" i="5"/>
  <c r="F40" i="5"/>
  <c r="F26" i="5"/>
  <c r="D42" i="5"/>
  <c r="D34" i="5"/>
  <c r="D41" i="5"/>
  <c r="D33" i="5"/>
  <c r="D40" i="5"/>
  <c r="D32" i="5"/>
  <c r="D31" i="5"/>
  <c r="D30" i="5"/>
</calcChain>
</file>

<file path=xl/sharedStrings.xml><?xml version="1.0" encoding="utf-8"?>
<sst xmlns="http://schemas.openxmlformats.org/spreadsheetml/2006/main" count="147" uniqueCount="35">
  <si>
    <t>MeOH</t>
  </si>
  <si>
    <t>DCM</t>
  </si>
  <si>
    <t>Sample</t>
  </si>
  <si>
    <t>%</t>
  </si>
  <si>
    <t>CH3</t>
  </si>
  <si>
    <t>CH2</t>
  </si>
  <si>
    <t>OH</t>
  </si>
  <si>
    <t>Ideal</t>
  </si>
  <si>
    <t>Observation</t>
  </si>
  <si>
    <t>Contaminated</t>
  </si>
  <si>
    <t xml:space="preserve"> </t>
  </si>
  <si>
    <t>Column1</t>
  </si>
  <si>
    <t>Column2</t>
  </si>
  <si>
    <t>Difference</t>
  </si>
  <si>
    <t>**</t>
  </si>
  <si>
    <t>*</t>
  </si>
  <si>
    <t>revisar</t>
  </si>
  <si>
    <t>multiplicar el 1, y revisar</t>
  </si>
  <si>
    <t>DCM %</t>
  </si>
  <si>
    <t>Methanol %</t>
  </si>
  <si>
    <t>t</t>
  </si>
  <si>
    <t>ex3</t>
  </si>
  <si>
    <t>ex2</t>
  </si>
  <si>
    <t>idealtxt</t>
  </si>
  <si>
    <t>DCM Theory</t>
  </si>
  <si>
    <t>Methanol Theory</t>
  </si>
  <si>
    <t>Eliminados</t>
  </si>
  <si>
    <t>Poco</t>
  </si>
  <si>
    <t>Contaminado</t>
  </si>
  <si>
    <t>Absurd</t>
  </si>
  <si>
    <t>2nd Gradient Mixer</t>
  </si>
  <si>
    <t>Time</t>
  </si>
  <si>
    <t>1st Gradient Mixer</t>
  </si>
  <si>
    <t>Removed</t>
  </si>
  <si>
    <t>Time [mts]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</si>
</sst>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1" fillId="2" borderId="0" xfId="1"/>
    <xf numFmtId="0" fontId="1" fillId="0" borderId="0" xfId="1" applyFill="1"/>
    <xf numFmtId="0" fontId="0" fillId="0" borderId="0" xfId="0" applyFill="1"/>
    <xf numFmtId="0" fontId="2" fillId="0" borderId="0" xfId="1" applyFont="1" applyFill="1"/>
    <xf numFmtId="0" fontId="1" fillId="3" borderId="0" xfId="1" applyFill="1"/>
    <xf numFmtId="0" fontId="0" fillId="4" borderId="0" xfId="0" applyFill="1"/>
    <xf numFmtId="0" fontId="1" fillId="4" borderId="0" xfId="1" applyFill="1"/>
    <xf numFmtId="0" fontId="0" fillId="5" borderId="0" xfId="0" applyFill="1"/>
    <xf numFmtId="0" fontId="1" fillId="5" borderId="0" xfId="1" applyFill="1"/>
    <xf numFmtId="0" fontId="0" fillId="0" borderId="0" xfId="0" applyNumberFormat="1"/>
    <xf numFmtId="0" fontId="2" fillId="3" borderId="0" xfId="1" applyFont="1" applyFill="1"/>
    <xf numFmtId="0" fontId="0" fillId="6" borderId="0" xfId="0" applyFill="1"/>
    <xf numFmtId="0" fontId="0" fillId="7" borderId="0" xfId="0" applyFill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4" borderId="0" xfId="1" applyFont="1" applyFill="1"/>
    <xf numFmtId="0" fontId="2" fillId="4" borderId="0" xfId="0" applyFont="1" applyFill="1"/>
    <xf numFmtId="0" fontId="0" fillId="0" borderId="0" xfId="0" applyAlignment="1"/>
    <xf numFmtId="0" fontId="2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F9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'Exp2'!$A$3:$A$22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'Exp2'!$D$3:$D$22</c:f>
              <c:numCache>
                <c:formatCode>General</c:formatCode>
                <c:ptCount val="20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37.6</c:v>
                </c:pt>
                <c:pt idx="10">
                  <c:v>50.6</c:v>
                </c:pt>
                <c:pt idx="11">
                  <c:v>52.7</c:v>
                </c:pt>
                <c:pt idx="12">
                  <c:v>53.949999999999996</c:v>
                </c:pt>
                <c:pt idx="13">
                  <c:v>57.9</c:v>
                </c:pt>
                <c:pt idx="14">
                  <c:v>39.35</c:v>
                </c:pt>
                <c:pt idx="15">
                  <c:v>67.849999999999994</c:v>
                </c:pt>
                <c:pt idx="16">
                  <c:v>64.7</c:v>
                </c:pt>
                <c:pt idx="17">
                  <c:v>58.3</c:v>
                </c:pt>
                <c:pt idx="18">
                  <c:v>44.75</c:v>
                </c:pt>
                <c:pt idx="19">
                  <c:v>83.399999999999991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2-4113-8F88-9C04434E47E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'Exp2'!$T$3:$T$43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'Exp2'!$U$3:$U$42</c:f>
              <c:numCache>
                <c:formatCode>General</c:formatCode>
                <c:ptCount val="40"/>
                <c:pt idx="0">
                  <c:v>40.5</c:v>
                </c:pt>
                <c:pt idx="1">
                  <c:v>41</c:v>
                </c:pt>
                <c:pt idx="2">
                  <c:v>41.5</c:v>
                </c:pt>
                <c:pt idx="3">
                  <c:v>42</c:v>
                </c:pt>
                <c:pt idx="4">
                  <c:v>42.5</c:v>
                </c:pt>
                <c:pt idx="5">
                  <c:v>43</c:v>
                </c:pt>
                <c:pt idx="6">
                  <c:v>43.5</c:v>
                </c:pt>
                <c:pt idx="7">
                  <c:v>44</c:v>
                </c:pt>
                <c:pt idx="8">
                  <c:v>44.5</c:v>
                </c:pt>
                <c:pt idx="9">
                  <c:v>45</c:v>
                </c:pt>
                <c:pt idx="10">
                  <c:v>45.5</c:v>
                </c:pt>
                <c:pt idx="11">
                  <c:v>46</c:v>
                </c:pt>
                <c:pt idx="12">
                  <c:v>46.5</c:v>
                </c:pt>
                <c:pt idx="13">
                  <c:v>47</c:v>
                </c:pt>
                <c:pt idx="14">
                  <c:v>47.5</c:v>
                </c:pt>
                <c:pt idx="15">
                  <c:v>48</c:v>
                </c:pt>
                <c:pt idx="16">
                  <c:v>48.5</c:v>
                </c:pt>
                <c:pt idx="17">
                  <c:v>49</c:v>
                </c:pt>
                <c:pt idx="18">
                  <c:v>49.5</c:v>
                </c:pt>
                <c:pt idx="19">
                  <c:v>50</c:v>
                </c:pt>
                <c:pt idx="20">
                  <c:v>50.5</c:v>
                </c:pt>
                <c:pt idx="21">
                  <c:v>51</c:v>
                </c:pt>
                <c:pt idx="22">
                  <c:v>51.5</c:v>
                </c:pt>
                <c:pt idx="23">
                  <c:v>52</c:v>
                </c:pt>
                <c:pt idx="24">
                  <c:v>52.5</c:v>
                </c:pt>
                <c:pt idx="25">
                  <c:v>53</c:v>
                </c:pt>
                <c:pt idx="26">
                  <c:v>53.5</c:v>
                </c:pt>
                <c:pt idx="27">
                  <c:v>54</c:v>
                </c:pt>
                <c:pt idx="28">
                  <c:v>54.5</c:v>
                </c:pt>
                <c:pt idx="29">
                  <c:v>55</c:v>
                </c:pt>
                <c:pt idx="30">
                  <c:v>55.5</c:v>
                </c:pt>
                <c:pt idx="31">
                  <c:v>56</c:v>
                </c:pt>
                <c:pt idx="32">
                  <c:v>56.5</c:v>
                </c:pt>
                <c:pt idx="33">
                  <c:v>57</c:v>
                </c:pt>
                <c:pt idx="34">
                  <c:v>57.5</c:v>
                </c:pt>
                <c:pt idx="35">
                  <c:v>58</c:v>
                </c:pt>
                <c:pt idx="36">
                  <c:v>58.5</c:v>
                </c:pt>
                <c:pt idx="37">
                  <c:v>59</c:v>
                </c:pt>
                <c:pt idx="38">
                  <c:v>59.5</c:v>
                </c:pt>
                <c:pt idx="3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2-4113-8F88-9C04434E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3600"/>
        <c:axId val="560641040"/>
      </c:scatterChart>
      <c:valAx>
        <c:axId val="5606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040"/>
        <c:crosses val="autoZero"/>
        <c:crossBetween val="midCat"/>
      </c:valAx>
      <c:valAx>
        <c:axId val="560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Gradient Mixer Methanol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Compare!$D$26:$D$42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</c:numCache>
            </c:numRef>
          </c:xVal>
          <c:yVal>
            <c:numRef>
              <c:f>Compare!$J$26:$J$42</c:f>
              <c:numCache>
                <c:formatCode>General</c:formatCode>
                <c:ptCount val="17"/>
                <c:pt idx="0">
                  <c:v>37.1</c:v>
                </c:pt>
                <c:pt idx="1">
                  <c:v>40.300000000000004</c:v>
                </c:pt>
                <c:pt idx="2">
                  <c:v>41.800000000000004</c:v>
                </c:pt>
                <c:pt idx="3">
                  <c:v>43.2</c:v>
                </c:pt>
                <c:pt idx="4">
                  <c:v>45.45</c:v>
                </c:pt>
                <c:pt idx="5">
                  <c:v>47.35</c:v>
                </c:pt>
                <c:pt idx="6">
                  <c:v>50.75</c:v>
                </c:pt>
                <c:pt idx="7">
                  <c:v>50.65</c:v>
                </c:pt>
                <c:pt idx="8">
                  <c:v>51.7</c:v>
                </c:pt>
                <c:pt idx="9">
                  <c:v>53</c:v>
                </c:pt>
                <c:pt idx="10">
                  <c:v>54.25</c:v>
                </c:pt>
                <c:pt idx="11">
                  <c:v>55.1</c:v>
                </c:pt>
                <c:pt idx="12">
                  <c:v>56</c:v>
                </c:pt>
                <c:pt idx="13">
                  <c:v>57.45</c:v>
                </c:pt>
                <c:pt idx="14">
                  <c:v>58.2</c:v>
                </c:pt>
                <c:pt idx="15">
                  <c:v>58.95</c:v>
                </c:pt>
                <c:pt idx="16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8-4CA7-A12F-A07A2106DF7E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Compare!$D$26:$D$42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</c:numCache>
            </c:numRef>
          </c:xVal>
          <c:yVal>
            <c:numRef>
              <c:f>Compare!$K$26:$K$42</c:f>
              <c:numCache>
                <c:formatCode>General</c:formatCode>
                <c:ptCount val="17"/>
                <c:pt idx="0">
                  <c:v>41</c:v>
                </c:pt>
                <c:pt idx="1">
                  <c:v>42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68-4CA7-A12F-A07A2106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16504"/>
        <c:axId val="814508344"/>
      </c:scatterChart>
      <c:valAx>
        <c:axId val="7740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8344"/>
        <c:crosses val="autoZero"/>
        <c:crossBetween val="midCat"/>
      </c:valAx>
      <c:valAx>
        <c:axId val="814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72539718186347E-2"/>
          <c:y val="4.974724485862661E-2"/>
          <c:w val="0.8569931265672599"/>
          <c:h val="0.7133012070366731"/>
        </c:manualLayout>
      </c:layout>
      <c:scatterChart>
        <c:scatterStyle val="smoothMarker"/>
        <c:varyColors val="0"/>
        <c:ser>
          <c:idx val="0"/>
          <c:order val="0"/>
          <c:tx>
            <c:v>1st Gradient Mixer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Compare!$D$8:$D$17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xVal>
          <c:yVal>
            <c:numRef>
              <c:f>Compare!$H$8:$H$17</c:f>
              <c:numCache>
                <c:formatCode>General</c:formatCode>
                <c:ptCount val="10"/>
                <c:pt idx="0">
                  <c:v>41.6</c:v>
                </c:pt>
                <c:pt idx="1">
                  <c:v>45.25</c:v>
                </c:pt>
                <c:pt idx="2">
                  <c:v>37.75</c:v>
                </c:pt>
                <c:pt idx="3">
                  <c:v>49.15</c:v>
                </c:pt>
                <c:pt idx="4">
                  <c:v>48.5</c:v>
                </c:pt>
                <c:pt idx="5">
                  <c:v>50.6</c:v>
                </c:pt>
                <c:pt idx="6">
                  <c:v>52.7</c:v>
                </c:pt>
                <c:pt idx="7">
                  <c:v>53.949999999999996</c:v>
                </c:pt>
                <c:pt idx="8">
                  <c:v>57.9</c:v>
                </c:pt>
                <c:pt idx="9">
                  <c:v>39.35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7-4919-8876-C7758BF8BB76}"/>
            </c:ext>
          </c:extLst>
        </c:ser>
        <c:ser>
          <c:idx val="1"/>
          <c:order val="1"/>
          <c:tx>
            <c:v>2nd Gradient Mixer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Compare!$D$29:$D$38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xVal>
          <c:yVal>
            <c:numRef>
              <c:f>Compare!$J$29:$J$38</c:f>
              <c:numCache>
                <c:formatCode>General</c:formatCode>
                <c:ptCount val="10"/>
                <c:pt idx="0">
                  <c:v>43.2</c:v>
                </c:pt>
                <c:pt idx="1">
                  <c:v>45.45</c:v>
                </c:pt>
                <c:pt idx="2">
                  <c:v>47.35</c:v>
                </c:pt>
                <c:pt idx="3">
                  <c:v>50.75</c:v>
                </c:pt>
                <c:pt idx="4">
                  <c:v>50.65</c:v>
                </c:pt>
                <c:pt idx="5">
                  <c:v>51.7</c:v>
                </c:pt>
                <c:pt idx="6">
                  <c:v>53</c:v>
                </c:pt>
                <c:pt idx="7">
                  <c:v>54.25</c:v>
                </c:pt>
                <c:pt idx="8">
                  <c:v>55.1</c:v>
                </c:pt>
                <c:pt idx="9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7-4919-8876-C7758BF8BB76}"/>
            </c:ext>
          </c:extLst>
        </c:ser>
        <c:ser>
          <c:idx val="2"/>
          <c:order val="2"/>
          <c:tx>
            <c:v>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Compare!$C$48:$C$58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Compare!$D$48:$D$58</c:f>
              <c:numCache>
                <c:formatCode>General</c:formatCode>
                <c:ptCount val="1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17-4919-8876-C7758BF8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86744"/>
        <c:axId val="773987064"/>
      </c:scatterChart>
      <c:valAx>
        <c:axId val="77398674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87064"/>
        <c:crosses val="autoZero"/>
        <c:crossBetween val="midCat"/>
      </c:valAx>
      <c:valAx>
        <c:axId val="7739870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Chemical</a:t>
                </a:r>
                <a:r>
                  <a:rPr lang="en-US" baseline="0"/>
                  <a:t> Increase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8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8748006695333"/>
          <c:y val="0.86500992757028783"/>
          <c:w val="0.73439191423443118"/>
          <c:h val="0.13333302130418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 Not Contaminated'!$A$3:$A$20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'Exp2 Not Contaminated'!$D$3:$D$20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A42-B461-3F0038BEA534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 Not Contaminated'!$A$27:$A$44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</c:numCache>
            </c:numRef>
          </c:xVal>
          <c:yVal>
            <c:numRef>
              <c:f>'Exp2 Not Contaminated'!$B$27:$B$44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8-4A42-B461-3F0038B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4560"/>
        <c:axId val="560640080"/>
      </c:scatterChart>
      <c:valAx>
        <c:axId val="560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0080"/>
        <c:crosses val="autoZero"/>
        <c:crossBetween val="midCat"/>
      </c:valAx>
      <c:valAx>
        <c:axId val="560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33244853279708E-2"/>
                  <c:y val="-4.2573574579773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'Exp2 wanted'!$A$3:$A$17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'Exp2 wanted'!$D$3:$D$17</c:f>
              <c:numCache>
                <c:formatCode>General</c:formatCode>
                <c:ptCount val="15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49.15</c:v>
                </c:pt>
                <c:pt idx="7">
                  <c:v>48.5</c:v>
                </c:pt>
                <c:pt idx="8">
                  <c:v>50.6</c:v>
                </c:pt>
                <c:pt idx="9">
                  <c:v>52.7</c:v>
                </c:pt>
                <c:pt idx="10">
                  <c:v>53.949999999999996</c:v>
                </c:pt>
                <c:pt idx="11">
                  <c:v>57.9</c:v>
                </c:pt>
                <c:pt idx="12">
                  <c:v>67.849999999999994</c:v>
                </c:pt>
                <c:pt idx="13">
                  <c:v>64.7</c:v>
                </c:pt>
                <c:pt idx="14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3-4064-A3A5-05CB3026299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 wanted'!$A$22:$A$36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'Exp2 wanted'!$B$22:$B$36</c:f>
              <c:numCache>
                <c:formatCode>General</c:formatCode>
                <c:ptCount val="1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43-4064-A3A5-05CB3026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45624"/>
        <c:axId val="560650000"/>
      </c:scatterChart>
      <c:valAx>
        <c:axId val="6860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000"/>
        <c:crosses val="autoZero"/>
        <c:crossBetween val="midCat"/>
      </c:valAx>
      <c:valAx>
        <c:axId val="560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1032243099048948E-2"/>
          <c:w val="0.89575240594925631"/>
          <c:h val="0.86454062761987738"/>
        </c:manualLayout>
      </c:layout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 wanted'!$A$8:$A$14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'Exp2 wanted'!$D$8:$D$14</c:f>
              <c:numCache>
                <c:formatCode>General</c:formatCode>
                <c:ptCount val="7"/>
                <c:pt idx="0">
                  <c:v>45.25</c:v>
                </c:pt>
                <c:pt idx="1">
                  <c:v>49.15</c:v>
                </c:pt>
                <c:pt idx="2">
                  <c:v>48.5</c:v>
                </c:pt>
                <c:pt idx="3">
                  <c:v>50.6</c:v>
                </c:pt>
                <c:pt idx="4">
                  <c:v>52.7</c:v>
                </c:pt>
                <c:pt idx="5">
                  <c:v>53.949999999999996</c:v>
                </c:pt>
                <c:pt idx="6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0-4F5C-A843-F6DCF30CEBB6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 wanted'!$A$27:$A$33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'Exp2 wanted'!$B$27:$B$33</c:f>
              <c:numCache>
                <c:formatCode>General</c:formatCode>
                <c:ptCount val="7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0-4F5C-A843-F6DCF30C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52784"/>
        <c:axId val="758951184"/>
      </c:scatterChart>
      <c:valAx>
        <c:axId val="758952784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1184"/>
        <c:crosses val="autoZero"/>
        <c:crossBetween val="midCat"/>
      </c:valAx>
      <c:valAx>
        <c:axId val="7589511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 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('Exp2  Overview'!$A$3:$A$11,'Exp2  Overview'!$A$13:$A$21)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('Exp2  Overview'!$D$3:$D$11,'Exp2  Overview'!$D$13:$D$21)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A-4F99-9C1C-09633FF6426C}"/>
            </c:ext>
          </c:extLst>
        </c:ser>
        <c:ser>
          <c:idx val="1"/>
          <c:order val="1"/>
          <c:tx>
            <c:v>Exp2 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('Exp2  Overview'!$U$3:$U$11,'Exp2  Overview'!$U$13:$U$21)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('Exp2  Overview'!$V$3:$V$11,'Exp2  Overview'!$V$13:$V$21)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A-4F99-9C1C-09633FF6426C}"/>
            </c:ext>
          </c:extLst>
        </c:ser>
        <c:ser>
          <c:idx val="2"/>
          <c:order val="2"/>
          <c:tx>
            <c:v>Wanted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('Exp2  Overview'!$A$8:$A$11,'Exp2  Overview'!$A$13:$A$17)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('Exp2  Overview'!$D$8:$D$11,'Exp2  Overview'!$D$13:$D$17)</c:f>
              <c:numCache>
                <c:formatCode>General</c:formatCode>
                <c:ptCount val="9"/>
                <c:pt idx="0">
                  <c:v>45.25</c:v>
                </c:pt>
                <c:pt idx="1">
                  <c:v>37.75</c:v>
                </c:pt>
                <c:pt idx="2">
                  <c:v>49.15</c:v>
                </c:pt>
                <c:pt idx="3">
                  <c:v>48.5</c:v>
                </c:pt>
                <c:pt idx="4">
                  <c:v>50.6</c:v>
                </c:pt>
                <c:pt idx="5">
                  <c:v>52.7</c:v>
                </c:pt>
                <c:pt idx="6">
                  <c:v>53.949999999999996</c:v>
                </c:pt>
                <c:pt idx="7">
                  <c:v>57.9</c:v>
                </c:pt>
                <c:pt idx="8">
                  <c:v>39.35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A-4F99-9C1C-09633FF6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8528"/>
        <c:axId val="854770768"/>
      </c:scatterChart>
      <c:valAx>
        <c:axId val="8547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0768"/>
        <c:crosses val="autoZero"/>
        <c:crossBetween val="midCat"/>
      </c:valAx>
      <c:valAx>
        <c:axId val="8547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61701693228942E-2"/>
          <c:y val="7.4074101076881407E-2"/>
          <c:w val="0.90681486596353678"/>
          <c:h val="0.841674628781943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'Exp3'!$B$25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'Exp3'!$A$26:$A$45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'Exp3'!$B$26:$B$45</c:f>
              <c:numCache>
                <c:formatCode>General</c:formatCode>
                <c:ptCount val="2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B-4298-B356-404EA81F0BF9}"/>
            </c:ext>
          </c:extLst>
        </c:ser>
        <c:ser>
          <c:idx val="1"/>
          <c:order val="1"/>
          <c:tx>
            <c:strRef>
              <c:f>'Exp3'!$C$25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'Exp3'!$A$26:$A$45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'Exp3'!$C$26:$C$45</c:f>
              <c:numCache>
                <c:formatCode>General</c:formatCode>
                <c:ptCount val="20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43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B-4298-B356-404EA81F0BF9}"/>
            </c:ext>
          </c:extLst>
        </c:ser>
        <c:ser>
          <c:idx val="2"/>
          <c:order val="2"/>
          <c:tx>
            <c:v>Experimental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('Exp3'!$A$3:$A$8,'Exp3'!$A$10:$A$17,'Exp3'!$A$19:$A$22)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('Exp3'!$D$3:$D$8,'Exp3'!$D$10:$D$17,'Exp3'!$D$19:$D$22)</c:f>
              <c:numCache>
                <c:formatCode>General</c:formatCode>
                <c:ptCount val="18"/>
                <c:pt idx="0">
                  <c:v>62.9</c:v>
                </c:pt>
                <c:pt idx="1">
                  <c:v>59.699999999999996</c:v>
                </c:pt>
                <c:pt idx="2">
                  <c:v>112.5</c:v>
                </c:pt>
                <c:pt idx="3">
                  <c:v>58.199999999999996</c:v>
                </c:pt>
                <c:pt idx="4">
                  <c:v>56.8</c:v>
                </c:pt>
                <c:pt idx="5">
                  <c:v>54.55</c:v>
                </c:pt>
                <c:pt idx="6">
                  <c:v>52.65</c:v>
                </c:pt>
                <c:pt idx="7">
                  <c:v>49.25</c:v>
                </c:pt>
                <c:pt idx="8">
                  <c:v>49.35</c:v>
                </c:pt>
                <c:pt idx="9">
                  <c:v>48.3</c:v>
                </c:pt>
                <c:pt idx="10">
                  <c:v>47</c:v>
                </c:pt>
                <c:pt idx="11">
                  <c:v>45.75</c:v>
                </c:pt>
                <c:pt idx="12">
                  <c:v>44.9</c:v>
                </c:pt>
                <c:pt idx="13">
                  <c:v>44</c:v>
                </c:pt>
                <c:pt idx="14">
                  <c:v>42.55</c:v>
                </c:pt>
                <c:pt idx="15">
                  <c:v>41.8</c:v>
                </c:pt>
                <c:pt idx="16">
                  <c:v>41.05</c:v>
                </c:pt>
                <c:pt idx="17">
                  <c:v>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B-4298-B356-404EA81F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72240"/>
        <c:axId val="791172560"/>
      </c:scatterChart>
      <c:valAx>
        <c:axId val="7911722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72560"/>
        <c:crosses val="autoZero"/>
        <c:crossBetween val="midCat"/>
      </c:valAx>
      <c:valAx>
        <c:axId val="791172560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1st</a:t>
            </a:r>
            <a:r>
              <a:rPr lang="en-US" b="0" baseline="0"/>
              <a:t> Gradient Mixer DCM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Compare!$D$4:$D$21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</c:numCache>
            </c:numRef>
          </c:xVal>
          <c:yVal>
            <c:numRef>
              <c:f>Compare!$H$4:$H$21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B-491D-BB80-8CDF6A530C8A}"/>
            </c:ext>
          </c:extLst>
        </c:ser>
        <c:ser>
          <c:idx val="1"/>
          <c:order val="1"/>
          <c:tx>
            <c:v>Theory</c:v>
          </c:tx>
          <c:xVal>
            <c:numRef>
              <c:f>Compare!$D$4:$D$21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</c:numCache>
            </c:numRef>
          </c:xVal>
          <c:yVal>
            <c:numRef>
              <c:f>Compare!$I$4:$I$21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B-491D-BB80-8CDF6A53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76376"/>
        <c:axId val="736976696"/>
      </c:scatterChart>
      <c:valAx>
        <c:axId val="736976376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76696"/>
        <c:crosses val="autoZero"/>
        <c:crossBetween val="midCat"/>
      </c:valAx>
      <c:valAx>
        <c:axId val="7369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76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Gradient Mixer</a:t>
            </a:r>
            <a:r>
              <a:rPr lang="en-US" baseline="0"/>
              <a:t> Methanol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Compare!$D$4:$D$21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</c:numCache>
            </c:numRef>
          </c:xVal>
          <c:yVal>
            <c:numRef>
              <c:f>Compare!$J$4:$J$21</c:f>
              <c:numCache>
                <c:formatCode>General</c:formatCode>
                <c:ptCount val="18"/>
                <c:pt idx="0">
                  <c:v>77.7</c:v>
                </c:pt>
                <c:pt idx="1">
                  <c:v>66.099999999999994</c:v>
                </c:pt>
                <c:pt idx="2">
                  <c:v>63.35</c:v>
                </c:pt>
                <c:pt idx="3">
                  <c:v>58.5</c:v>
                </c:pt>
                <c:pt idx="4">
                  <c:v>58.4</c:v>
                </c:pt>
                <c:pt idx="5">
                  <c:v>54.75</c:v>
                </c:pt>
                <c:pt idx="6">
                  <c:v>62.25</c:v>
                </c:pt>
                <c:pt idx="7">
                  <c:v>50.85</c:v>
                </c:pt>
                <c:pt idx="8">
                  <c:v>51.5</c:v>
                </c:pt>
                <c:pt idx="9">
                  <c:v>49.4</c:v>
                </c:pt>
                <c:pt idx="10">
                  <c:v>47.3</c:v>
                </c:pt>
                <c:pt idx="11">
                  <c:v>46.050000000000004</c:v>
                </c:pt>
                <c:pt idx="12">
                  <c:v>42.1</c:v>
                </c:pt>
                <c:pt idx="13">
                  <c:v>60.65</c:v>
                </c:pt>
                <c:pt idx="14">
                  <c:v>32.150000000000006</c:v>
                </c:pt>
                <c:pt idx="15">
                  <c:v>35.299999999999997</c:v>
                </c:pt>
                <c:pt idx="16">
                  <c:v>41.7</c:v>
                </c:pt>
                <c:pt idx="17">
                  <c:v>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0-4389-8F98-2E7647113577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Compare!$D$4:$D$21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</c:numCache>
            </c:numRef>
          </c:xVal>
          <c:yVal>
            <c:numRef>
              <c:f>Compare!$K$4:$K$21</c:f>
              <c:numCache>
                <c:formatCode>General</c:formatCode>
                <c:ptCount val="18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0-4389-8F98-2E764711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42744"/>
        <c:axId val="472440184"/>
      </c:scatterChart>
      <c:valAx>
        <c:axId val="47244274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0184"/>
        <c:crosses val="autoZero"/>
        <c:crossBetween val="midCat"/>
      </c:valAx>
      <c:valAx>
        <c:axId val="4724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Gradient Mixer DCM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Compare!$D$26:$D$42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</c:numCache>
            </c:numRef>
          </c:xVal>
          <c:yVal>
            <c:numRef>
              <c:f>Compare!$H$26:$H$42</c:f>
              <c:numCache>
                <c:formatCode>General</c:formatCode>
                <c:ptCount val="17"/>
                <c:pt idx="0">
                  <c:v>62.9</c:v>
                </c:pt>
                <c:pt idx="1">
                  <c:v>59.699999999999996</c:v>
                </c:pt>
                <c:pt idx="2">
                  <c:v>58.199999999999996</c:v>
                </c:pt>
                <c:pt idx="3">
                  <c:v>56.8</c:v>
                </c:pt>
                <c:pt idx="4">
                  <c:v>54.55</c:v>
                </c:pt>
                <c:pt idx="5">
                  <c:v>52.65</c:v>
                </c:pt>
                <c:pt idx="6">
                  <c:v>49.25</c:v>
                </c:pt>
                <c:pt idx="7">
                  <c:v>49.35</c:v>
                </c:pt>
                <c:pt idx="8">
                  <c:v>48.3</c:v>
                </c:pt>
                <c:pt idx="9">
                  <c:v>47</c:v>
                </c:pt>
                <c:pt idx="10">
                  <c:v>45.75</c:v>
                </c:pt>
                <c:pt idx="11">
                  <c:v>44.9</c:v>
                </c:pt>
                <c:pt idx="12">
                  <c:v>44</c:v>
                </c:pt>
                <c:pt idx="13">
                  <c:v>42.55</c:v>
                </c:pt>
                <c:pt idx="14">
                  <c:v>41.8</c:v>
                </c:pt>
                <c:pt idx="15">
                  <c:v>41.05</c:v>
                </c:pt>
                <c:pt idx="16">
                  <c:v>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73C-9B2E-C5ACEE8190C5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Compare!$D$26:$D$42</c:f>
              <c:numCache>
                <c:formatCode>General</c:formatCode>
                <c:ptCount val="17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</c:numCache>
            </c:numRef>
          </c:xVal>
          <c:yVal>
            <c:numRef>
              <c:f>Compare!$I$26:$I$42</c:f>
              <c:numCache>
                <c:formatCode>General</c:formatCode>
                <c:ptCount val="17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47-473C-9B2E-C5ACEE81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94296"/>
        <c:axId val="736992696"/>
      </c:scatterChart>
      <c:valAx>
        <c:axId val="736994296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2696"/>
        <c:crosses val="autoZero"/>
        <c:crossBetween val="midCat"/>
      </c:valAx>
      <c:valAx>
        <c:axId val="736992696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0</xdr:rowOff>
    </xdr:from>
    <xdr:to>
      <xdr:col>17</xdr:col>
      <xdr:colOff>220980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14DED-E90C-4DB6-96A3-F70D9F3D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163829</xdr:colOff>
      <xdr:row>0</xdr:row>
      <xdr:rowOff>140970</xdr:rowOff>
    </xdr:from>
    <xdr:to>
      <xdr:col>16</xdr:col>
      <xdr:colOff>238124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2C41-2641-4515-9A30-079DBD2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27623</xdr:colOff>
      <xdr:row>5</xdr:row>
      <xdr:rowOff>171450</xdr:rowOff>
    </xdr:from>
    <xdr:to>
      <xdr:col>20</xdr:col>
      <xdr:colOff>135256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A2931-D16F-426D-9994-F29F3651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113347</xdr:colOff>
      <xdr:row>28</xdr:row>
      <xdr:rowOff>87630</xdr:rowOff>
    </xdr:from>
    <xdr:to>
      <xdr:col>17</xdr:col>
      <xdr:colOff>418147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AC4B9-1562-4CF0-904F-052725E7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274758</xdr:colOff>
      <xdr:row>5</xdr:row>
      <xdr:rowOff>82794</xdr:rowOff>
    </xdr:from>
    <xdr:to>
      <xdr:col>15</xdr:col>
      <xdr:colOff>589816</xdr:colOff>
      <xdr:row>19</xdr:row>
      <xdr:rowOff>158994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8B8D-86D5-483C-877B-F298BF31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3517</xdr:colOff>
      <xdr:row>1</xdr:row>
      <xdr:rowOff>96716</xdr:rowOff>
    </xdr:from>
    <xdr:to>
      <xdr:col>15</xdr:col>
      <xdr:colOff>308317</xdr:colOff>
      <xdr:row>16</xdr:row>
      <xdr:rowOff>96715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84EC-A005-4A7F-8430-E338B21C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33479</xdr:colOff>
      <xdr:row>2</xdr:row>
      <xdr:rowOff>169843</xdr:rowOff>
    </xdr:from>
    <xdr:to>
      <xdr:col>19</xdr:col>
      <xdr:colOff>407308</xdr:colOff>
      <xdr:row>19</xdr:row>
      <xdr:rowOff>122778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3DFD7-C9BA-414A-995B-1770D835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58269</xdr:colOff>
      <xdr:row>2</xdr:row>
      <xdr:rowOff>147917</xdr:rowOff>
    </xdr:from>
    <xdr:to>
      <xdr:col>27</xdr:col>
      <xdr:colOff>412376</xdr:colOff>
      <xdr:row>19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36EFF-E22B-4B6E-BAA1-56B2486F9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3201</xdr:colOff>
      <xdr:row>24</xdr:row>
      <xdr:rowOff>12487</xdr:rowOff>
    </xdr:from>
    <xdr:to>
      <xdr:col>19</xdr:col>
      <xdr:colOff>573742</xdr:colOff>
      <xdr:row>41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64DF-A2F7-482E-97AD-E9A1E4F0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228599</xdr:colOff>
      <xdr:row>25</xdr:row>
      <xdr:rowOff>48985</xdr:rowOff>
    </xdr:from>
    <xdr:to>
      <xdr:col>28</xdr:col>
      <xdr:colOff>32656</xdr:colOff>
      <xdr:row>40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74ECE-EF2E-47DF-B235-CDDA8D357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561892</xdr:colOff>
      <xdr:row>47</xdr:row>
      <xdr:rowOff>20600</xdr:rowOff>
    </xdr:from>
    <xdr:to>
      <xdr:col>17</xdr:col>
      <xdr:colOff>298174</xdr:colOff>
      <xdr:row>70</xdr:row>
      <xdr:rowOff>13254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6554F-4835-41E7-8813-13B2F414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783B9-9F46-4B72-BC30-52E050526F0B}" name="Table1" displayName="Table1" ref="A25:D45" totalsRowShown="0">
  <autoFilter ref="A25:D45" xr:uid="{FD69D872-4765-460A-92AA-05DAC240B62E}"/>
  <tableColumns count="4">
    <tableColumn id="1" xr3:uid="{97D5051C-3D8D-4E97-B906-692116F19933}" name="Sample"/>
    <tableColumn id="2" xr3:uid="{2EBDC2A2-6868-40B3-B2B2-1C34AA86FFDF}" name="%"/>
    <tableColumn id="3" xr3:uid="{58FD02EF-3F6F-4CED-B9B0-253D3D05C49B}" name="Column1" dataDxfId="13">
      <calculatedColumnFormula xml:space="preserve"> 100 -Table1[[#This Row],[%]]</calculatedColumnFormula>
    </tableColumn>
    <tableColumn id="4" xr3:uid="{E78CD66D-EC2C-41E8-81D8-C4A7E04BD8F6}" name="Column2" dataDxfId="12">
      <calculatedColumnFormula xml:space="preserve"> Table1[[#This Row],[Column1]] / 100 * 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5ED8E-7B3F-4D08-BB42-7D5397B34612}" name="Table2" displayName="Table2" ref="A2:E22" totalsRowShown="0" dataDxfId="11" dataCellStyle="Bad">
  <autoFilter ref="A2:E22" xr:uid="{A0B04B08-E694-4CA8-9C9B-EA5DA84204BD}"/>
  <tableColumns count="5">
    <tableColumn id="1" xr3:uid="{65885722-F533-4E07-8405-F4758C4BD783}" name="Sample" dataDxfId="10" dataCellStyle="Bad"/>
    <tableColumn id="2" xr3:uid="{9CDC8F18-DFAF-4582-A8A2-2E20F89EDE95}" name="MeOH" dataDxfId="9" dataCellStyle="Bad"/>
    <tableColumn id="3" xr3:uid="{AF92A9B1-090B-4CBB-B8D6-FEF94C926484}" name="DCM" dataDxfId="8" dataCellStyle="Bad"/>
    <tableColumn id="4" xr3:uid="{6DB42F24-5AD9-4820-926D-5B7D396B943D}" name="%" dataDxfId="7" dataCellStyle="Bad">
      <calculatedColumnFormula xml:space="preserve"> (B3/3) * (C3/2) * 100</calculatedColumnFormula>
    </tableColumn>
    <tableColumn id="5" xr3:uid="{33D25C5E-6CDC-4460-9DA9-D9A603AC9BEC}" name="OH" dataDxfId="6" dataCellStyle="Ba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2E87D-C5D1-4AC6-BB68-8BE00E8C8675}" name="Table24" displayName="Table24" ref="R2:V22" totalsRowShown="0" dataDxfId="5" dataCellStyle="Bad">
  <autoFilter ref="R2:V22" xr:uid="{97EA89A2-FB3C-4E54-AC36-7BE9E29D6535}"/>
  <tableColumns count="5">
    <tableColumn id="1" xr3:uid="{A8FD9A51-6F19-4062-A958-7C645A31DEED}" name="Sample" dataDxfId="4" dataCellStyle="Bad"/>
    <tableColumn id="2" xr3:uid="{81E7F05A-1E5A-4A1F-91C9-1DF60CEC070B}" name="MeOH" dataDxfId="3" dataCellStyle="Bad"/>
    <tableColumn id="3" xr3:uid="{5A5BE6C9-84D3-4AC6-8FDA-5B519213858A}" name="DCM" dataDxfId="2" dataCellStyle="Bad"/>
    <tableColumn id="4" xr3:uid="{C5DB4687-CC7E-4863-8D66-E55B5F4FE038}" name="%" dataDxfId="1" dataCellStyle="Bad">
      <calculatedColumnFormula xml:space="preserve"> (S3/3) * (T3/2) * 100</calculatedColumnFormula>
    </tableColumn>
    <tableColumn id="5" xr3:uid="{2E8B6DE2-9B6A-4CE0-9655-5935F2B8F58D}" name="OH" dataDxfId="0" dataCellStyle="Ba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EC4-AADA-4FCF-8C47-D471477784E9}">
  <dimension ref="A1:U76"/>
  <sheetViews>
    <sheetView topLeftCell="A49" zoomScale="85" zoomScaleNormal="85" workbookViewId="0">
      <selection activeCell="P57" sqref="P57"/>
    </sheetView>
  </sheetViews>
  <sheetFormatPr defaultRowHeight="14.4" x14ac:dyDescent="0.3"/>
  <cols>
    <col min="6" max="6" width="12.6640625" customWidth="1"/>
  </cols>
  <sheetData>
    <row r="1" spans="1:21" x14ac:dyDescent="0.3">
      <c r="B1" t="s">
        <v>4</v>
      </c>
      <c r="C1" t="s">
        <v>5</v>
      </c>
      <c r="E1" t="s">
        <v>6</v>
      </c>
      <c r="T1" t="s">
        <v>7</v>
      </c>
    </row>
    <row r="2" spans="1:21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T2" t="s">
        <v>2</v>
      </c>
      <c r="U2" t="s">
        <v>3</v>
      </c>
    </row>
    <row r="3" spans="1:21" x14ac:dyDescent="0.3">
      <c r="A3">
        <v>2</v>
      </c>
      <c r="B3">
        <v>3</v>
      </c>
      <c r="C3">
        <v>0.44600000000000001</v>
      </c>
      <c r="D3">
        <f xml:space="preserve"> (B3/3) * (C3/2) * 100</f>
        <v>22.3</v>
      </c>
      <c r="E3">
        <v>0.999</v>
      </c>
      <c r="T3">
        <v>1</v>
      </c>
      <c r="U3">
        <v>40.5</v>
      </c>
    </row>
    <row r="4" spans="1:21" x14ac:dyDescent="0.3">
      <c r="A4">
        <v>4</v>
      </c>
      <c r="B4">
        <v>3</v>
      </c>
      <c r="C4">
        <v>0.67800000000000005</v>
      </c>
      <c r="D4">
        <f t="shared" ref="D4:D22" si="0" xml:space="preserve"> (B4/3) * (C4/2) * 100</f>
        <v>33.900000000000006</v>
      </c>
      <c r="E4">
        <v>1.012</v>
      </c>
      <c r="T4">
        <v>2</v>
      </c>
      <c r="U4">
        <v>41</v>
      </c>
    </row>
    <row r="5" spans="1:21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T5">
        <v>3</v>
      </c>
      <c r="U5">
        <v>41.5</v>
      </c>
    </row>
    <row r="6" spans="1:21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  <c r="T6">
        <v>4</v>
      </c>
      <c r="U6">
        <v>42</v>
      </c>
    </row>
    <row r="7" spans="1:21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  <c r="T7">
        <v>5</v>
      </c>
      <c r="U7">
        <v>42.5</v>
      </c>
    </row>
    <row r="8" spans="1:21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  <c r="T8">
        <v>6</v>
      </c>
      <c r="U8">
        <v>43</v>
      </c>
    </row>
    <row r="9" spans="1:21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  <c r="T9">
        <v>7</v>
      </c>
      <c r="U9">
        <v>43.5</v>
      </c>
    </row>
    <row r="10" spans="1:21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  <c r="T10">
        <v>8</v>
      </c>
      <c r="U10">
        <v>44</v>
      </c>
    </row>
    <row r="11" spans="1:21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  <c r="T11">
        <v>9</v>
      </c>
      <c r="U11">
        <v>44.5</v>
      </c>
    </row>
    <row r="12" spans="1:21" x14ac:dyDescent="0.3">
      <c r="A12" s="1">
        <v>20</v>
      </c>
      <c r="B12" s="1">
        <v>3</v>
      </c>
      <c r="C12" s="1">
        <v>0.752</v>
      </c>
      <c r="D12" s="1">
        <f t="shared" si="0"/>
        <v>37.6</v>
      </c>
      <c r="E12" s="1">
        <v>1.004</v>
      </c>
      <c r="F12" t="s">
        <v>9</v>
      </c>
      <c r="T12">
        <v>10</v>
      </c>
      <c r="U12">
        <v>45</v>
      </c>
    </row>
    <row r="13" spans="1:21" x14ac:dyDescent="0.3">
      <c r="A13">
        <v>22</v>
      </c>
      <c r="B13">
        <v>3</v>
      </c>
      <c r="C13">
        <v>1.012</v>
      </c>
      <c r="D13">
        <f t="shared" si="0"/>
        <v>50.6</v>
      </c>
      <c r="T13">
        <v>11</v>
      </c>
      <c r="U13">
        <v>45.5</v>
      </c>
    </row>
    <row r="14" spans="1:21" x14ac:dyDescent="0.3">
      <c r="A14">
        <v>24</v>
      </c>
      <c r="B14">
        <v>3</v>
      </c>
      <c r="C14">
        <v>1.054</v>
      </c>
      <c r="D14">
        <f t="shared" si="0"/>
        <v>52.7</v>
      </c>
      <c r="E14">
        <v>0.97299999999999998</v>
      </c>
      <c r="T14">
        <v>12</v>
      </c>
      <c r="U14">
        <v>46</v>
      </c>
    </row>
    <row r="15" spans="1:21" x14ac:dyDescent="0.3">
      <c r="A15">
        <v>26</v>
      </c>
      <c r="B15">
        <v>3</v>
      </c>
      <c r="C15">
        <v>1.079</v>
      </c>
      <c r="D15">
        <f t="shared" si="0"/>
        <v>53.949999999999996</v>
      </c>
      <c r="E15">
        <v>1.0069999999999999</v>
      </c>
      <c r="T15">
        <v>13</v>
      </c>
      <c r="U15">
        <v>46.5</v>
      </c>
    </row>
    <row r="16" spans="1:21" x14ac:dyDescent="0.3">
      <c r="A16">
        <v>28</v>
      </c>
      <c r="B16">
        <v>3</v>
      </c>
      <c r="C16">
        <v>1.1579999999999999</v>
      </c>
      <c r="D16">
        <f t="shared" si="0"/>
        <v>57.9</v>
      </c>
      <c r="E16">
        <v>0.997</v>
      </c>
      <c r="T16">
        <v>14</v>
      </c>
      <c r="U16">
        <v>47</v>
      </c>
    </row>
    <row r="17" spans="1:21" x14ac:dyDescent="0.3">
      <c r="A17" s="2">
        <v>30</v>
      </c>
      <c r="B17" s="2">
        <v>3</v>
      </c>
      <c r="C17" s="2">
        <v>0.78700000000000003</v>
      </c>
      <c r="D17" s="2">
        <f t="shared" si="0"/>
        <v>39.35</v>
      </c>
      <c r="E17" s="2">
        <v>0.98099999999999998</v>
      </c>
      <c r="T17">
        <v>15</v>
      </c>
      <c r="U17">
        <v>47.5</v>
      </c>
    </row>
    <row r="18" spans="1:21" x14ac:dyDescent="0.3">
      <c r="A18">
        <v>32</v>
      </c>
      <c r="B18">
        <v>3</v>
      </c>
      <c r="C18">
        <v>1.357</v>
      </c>
      <c r="D18">
        <f t="shared" si="0"/>
        <v>67.849999999999994</v>
      </c>
      <c r="E18">
        <v>0.99399999999999999</v>
      </c>
      <c r="T18">
        <v>16</v>
      </c>
      <c r="U18">
        <v>48</v>
      </c>
    </row>
    <row r="19" spans="1:21" x14ac:dyDescent="0.3">
      <c r="A19">
        <v>34</v>
      </c>
      <c r="B19">
        <v>3</v>
      </c>
      <c r="C19">
        <v>1.294</v>
      </c>
      <c r="D19">
        <f t="shared" si="0"/>
        <v>64.7</v>
      </c>
      <c r="E19">
        <v>1</v>
      </c>
      <c r="T19">
        <v>17</v>
      </c>
      <c r="U19">
        <v>48.5</v>
      </c>
    </row>
    <row r="20" spans="1:21" x14ac:dyDescent="0.3">
      <c r="A20">
        <v>36</v>
      </c>
      <c r="B20">
        <v>3</v>
      </c>
      <c r="C20">
        <v>1.1659999999999999</v>
      </c>
      <c r="D20">
        <f t="shared" si="0"/>
        <v>58.3</v>
      </c>
      <c r="E20">
        <v>0.94499999999999995</v>
      </c>
      <c r="T20">
        <v>18</v>
      </c>
      <c r="U20">
        <v>49</v>
      </c>
    </row>
    <row r="21" spans="1:21" x14ac:dyDescent="0.3">
      <c r="A21" s="2">
        <v>38</v>
      </c>
      <c r="B21" s="2">
        <v>3</v>
      </c>
      <c r="C21" s="2">
        <v>0.89500000000000002</v>
      </c>
      <c r="D21" s="2">
        <f t="shared" si="0"/>
        <v>44.75</v>
      </c>
      <c r="E21" s="2">
        <v>0.97399999999999998</v>
      </c>
      <c r="T21">
        <v>19</v>
      </c>
      <c r="U21">
        <v>49.5</v>
      </c>
    </row>
    <row r="22" spans="1:21" x14ac:dyDescent="0.3">
      <c r="A22" s="1">
        <v>40</v>
      </c>
      <c r="B22" s="1">
        <v>3</v>
      </c>
      <c r="C22" s="1">
        <v>1.6679999999999999</v>
      </c>
      <c r="D22" s="1">
        <f t="shared" si="0"/>
        <v>83.399999999999991</v>
      </c>
      <c r="E22" s="1">
        <v>1.006</v>
      </c>
      <c r="F22" t="s">
        <v>9</v>
      </c>
      <c r="T22">
        <v>20</v>
      </c>
      <c r="U22">
        <v>50</v>
      </c>
    </row>
    <row r="23" spans="1:21" x14ac:dyDescent="0.3">
      <c r="T23">
        <v>21</v>
      </c>
      <c r="U23">
        <v>50.5</v>
      </c>
    </row>
    <row r="24" spans="1:21" x14ac:dyDescent="0.3">
      <c r="T24">
        <v>22</v>
      </c>
      <c r="U24">
        <v>51</v>
      </c>
    </row>
    <row r="25" spans="1:21" x14ac:dyDescent="0.3">
      <c r="T25">
        <v>23</v>
      </c>
      <c r="U25">
        <v>51.5</v>
      </c>
    </row>
    <row r="26" spans="1:21" x14ac:dyDescent="0.3">
      <c r="C26">
        <f>A3*6/60</f>
        <v>0.2</v>
      </c>
      <c r="D26">
        <v>22.3</v>
      </c>
      <c r="T26">
        <v>24</v>
      </c>
      <c r="U26">
        <v>52</v>
      </c>
    </row>
    <row r="27" spans="1:21" x14ac:dyDescent="0.3">
      <c r="C27">
        <f t="shared" ref="C27:C45" si="1">A4*6/60</f>
        <v>0.4</v>
      </c>
      <c r="D27">
        <v>33.900000000000006</v>
      </c>
      <c r="T27">
        <v>25</v>
      </c>
      <c r="U27">
        <v>52.5</v>
      </c>
    </row>
    <row r="28" spans="1:21" x14ac:dyDescent="0.3">
      <c r="C28">
        <f t="shared" si="1"/>
        <v>0.6</v>
      </c>
      <c r="D28">
        <v>36.65</v>
      </c>
      <c r="T28">
        <v>26</v>
      </c>
      <c r="U28">
        <v>53</v>
      </c>
    </row>
    <row r="29" spans="1:21" x14ac:dyDescent="0.3">
      <c r="C29">
        <f t="shared" si="1"/>
        <v>0.8</v>
      </c>
      <c r="D29">
        <v>41.5</v>
      </c>
      <c r="T29">
        <v>27</v>
      </c>
      <c r="U29">
        <v>53.5</v>
      </c>
    </row>
    <row r="30" spans="1:21" x14ac:dyDescent="0.3">
      <c r="C30">
        <f t="shared" si="1"/>
        <v>1</v>
      </c>
      <c r="D30">
        <v>41.6</v>
      </c>
      <c r="T30">
        <v>28</v>
      </c>
      <c r="U30">
        <v>54</v>
      </c>
    </row>
    <row r="31" spans="1:21" x14ac:dyDescent="0.3">
      <c r="C31">
        <f t="shared" si="1"/>
        <v>1.2</v>
      </c>
      <c r="D31">
        <v>45.25</v>
      </c>
      <c r="T31">
        <v>29</v>
      </c>
      <c r="U31">
        <v>54.5</v>
      </c>
    </row>
    <row r="32" spans="1:21" x14ac:dyDescent="0.3">
      <c r="C32">
        <f t="shared" si="1"/>
        <v>1.4</v>
      </c>
      <c r="D32">
        <v>37.75</v>
      </c>
      <c r="T32">
        <v>30</v>
      </c>
      <c r="U32">
        <v>55</v>
      </c>
    </row>
    <row r="33" spans="3:21" x14ac:dyDescent="0.3">
      <c r="C33">
        <f t="shared" si="1"/>
        <v>1.6</v>
      </c>
      <c r="D33">
        <v>49.15</v>
      </c>
      <c r="T33">
        <v>31</v>
      </c>
      <c r="U33">
        <v>55.5</v>
      </c>
    </row>
    <row r="34" spans="3:21" x14ac:dyDescent="0.3">
      <c r="C34">
        <f t="shared" si="1"/>
        <v>1.8</v>
      </c>
      <c r="D34">
        <v>48.5</v>
      </c>
      <c r="T34">
        <v>32</v>
      </c>
      <c r="U34">
        <v>56</v>
      </c>
    </row>
    <row r="35" spans="3:21" x14ac:dyDescent="0.3">
      <c r="C35">
        <f t="shared" si="1"/>
        <v>2</v>
      </c>
      <c r="D35">
        <v>37.6</v>
      </c>
      <c r="T35">
        <v>33</v>
      </c>
      <c r="U35">
        <v>56.5</v>
      </c>
    </row>
    <row r="36" spans="3:21" x14ac:dyDescent="0.3">
      <c r="C36">
        <f t="shared" si="1"/>
        <v>2.2000000000000002</v>
      </c>
      <c r="D36">
        <v>50.6</v>
      </c>
      <c r="T36">
        <v>34</v>
      </c>
      <c r="U36">
        <v>57</v>
      </c>
    </row>
    <row r="37" spans="3:21" x14ac:dyDescent="0.3">
      <c r="C37">
        <f t="shared" si="1"/>
        <v>2.4</v>
      </c>
      <c r="D37">
        <v>52.7</v>
      </c>
      <c r="T37">
        <v>35</v>
      </c>
      <c r="U37">
        <v>57.5</v>
      </c>
    </row>
    <row r="38" spans="3:21" x14ac:dyDescent="0.3">
      <c r="C38">
        <f t="shared" si="1"/>
        <v>2.6</v>
      </c>
      <c r="D38">
        <v>53.949999999999996</v>
      </c>
      <c r="T38">
        <v>36</v>
      </c>
      <c r="U38">
        <v>58</v>
      </c>
    </row>
    <row r="39" spans="3:21" x14ac:dyDescent="0.3">
      <c r="C39">
        <f t="shared" si="1"/>
        <v>2.8</v>
      </c>
      <c r="D39">
        <v>57.9</v>
      </c>
      <c r="T39">
        <v>37</v>
      </c>
      <c r="U39">
        <v>58.5</v>
      </c>
    </row>
    <row r="40" spans="3:21" x14ac:dyDescent="0.3">
      <c r="C40">
        <f t="shared" si="1"/>
        <v>3</v>
      </c>
      <c r="D40">
        <v>39.35</v>
      </c>
      <c r="T40">
        <v>38</v>
      </c>
      <c r="U40">
        <v>59</v>
      </c>
    </row>
    <row r="41" spans="3:21" x14ac:dyDescent="0.3">
      <c r="C41">
        <f t="shared" si="1"/>
        <v>3.2</v>
      </c>
      <c r="D41">
        <v>67.849999999999994</v>
      </c>
      <c r="T41">
        <v>39</v>
      </c>
      <c r="U41">
        <v>59.5</v>
      </c>
    </row>
    <row r="42" spans="3:21" x14ac:dyDescent="0.3">
      <c r="C42">
        <f t="shared" si="1"/>
        <v>3.4</v>
      </c>
      <c r="D42">
        <v>64.7</v>
      </c>
      <c r="T42">
        <v>40</v>
      </c>
      <c r="U42">
        <v>60</v>
      </c>
    </row>
    <row r="43" spans="3:21" x14ac:dyDescent="0.3">
      <c r="C43">
        <f t="shared" si="1"/>
        <v>3.6</v>
      </c>
      <c r="D43">
        <v>58.3</v>
      </c>
    </row>
    <row r="44" spans="3:21" x14ac:dyDescent="0.3">
      <c r="C44">
        <f t="shared" si="1"/>
        <v>3.8</v>
      </c>
      <c r="D44">
        <v>44.75</v>
      </c>
    </row>
    <row r="45" spans="3:21" x14ac:dyDescent="0.3">
      <c r="C45">
        <f t="shared" si="1"/>
        <v>4</v>
      </c>
      <c r="D45">
        <v>83.399999999999991</v>
      </c>
    </row>
    <row r="56" spans="16:17" x14ac:dyDescent="0.3">
      <c r="P56" t="s">
        <v>23</v>
      </c>
    </row>
    <row r="57" spans="16:17" x14ac:dyDescent="0.3">
      <c r="P57">
        <f xml:space="preserve"> 2 *6 /60</f>
        <v>0.2</v>
      </c>
      <c r="Q57">
        <v>41</v>
      </c>
    </row>
    <row r="58" spans="16:17" x14ac:dyDescent="0.3">
      <c r="P58">
        <f>4 * 6 / 60</f>
        <v>0.4</v>
      </c>
      <c r="Q58">
        <v>42</v>
      </c>
    </row>
    <row r="59" spans="16:17" x14ac:dyDescent="0.3">
      <c r="P59">
        <f xml:space="preserve"> 6 * 6 / 60</f>
        <v>0.6</v>
      </c>
      <c r="Q59">
        <v>43</v>
      </c>
    </row>
    <row r="60" spans="16:17" x14ac:dyDescent="0.3">
      <c r="P60">
        <v>0.8</v>
      </c>
      <c r="Q60">
        <v>44</v>
      </c>
    </row>
    <row r="61" spans="16:17" x14ac:dyDescent="0.3">
      <c r="P61">
        <v>1</v>
      </c>
      <c r="Q61">
        <v>45</v>
      </c>
    </row>
    <row r="62" spans="16:17" x14ac:dyDescent="0.3">
      <c r="P62">
        <v>1.2</v>
      </c>
      <c r="Q62">
        <v>46</v>
      </c>
    </row>
    <row r="63" spans="16:17" x14ac:dyDescent="0.3">
      <c r="P63">
        <v>1.4</v>
      </c>
      <c r="Q63">
        <v>47</v>
      </c>
    </row>
    <row r="64" spans="16:17" x14ac:dyDescent="0.3">
      <c r="P64">
        <v>1.6</v>
      </c>
      <c r="Q64">
        <v>48</v>
      </c>
    </row>
    <row r="65" spans="16:17" x14ac:dyDescent="0.3">
      <c r="P65">
        <v>1.8</v>
      </c>
      <c r="Q65">
        <v>49</v>
      </c>
    </row>
    <row r="66" spans="16:17" x14ac:dyDescent="0.3">
      <c r="P66">
        <v>2</v>
      </c>
      <c r="Q66">
        <v>50</v>
      </c>
    </row>
    <row r="67" spans="16:17" x14ac:dyDescent="0.3">
      <c r="P67">
        <v>2.2000000000000002</v>
      </c>
      <c r="Q67">
        <v>51</v>
      </c>
    </row>
    <row r="68" spans="16:17" x14ac:dyDescent="0.3">
      <c r="P68">
        <v>2.4</v>
      </c>
      <c r="Q68">
        <v>52</v>
      </c>
    </row>
    <row r="69" spans="16:17" x14ac:dyDescent="0.3">
      <c r="P69">
        <v>2.6</v>
      </c>
      <c r="Q69">
        <v>53</v>
      </c>
    </row>
    <row r="70" spans="16:17" x14ac:dyDescent="0.3">
      <c r="P70">
        <v>2.8</v>
      </c>
      <c r="Q70">
        <v>54</v>
      </c>
    </row>
    <row r="71" spans="16:17" x14ac:dyDescent="0.3">
      <c r="P71">
        <v>3</v>
      </c>
      <c r="Q71">
        <v>55</v>
      </c>
    </row>
    <row r="72" spans="16:17" x14ac:dyDescent="0.3">
      <c r="P72">
        <v>3.2</v>
      </c>
      <c r="Q72">
        <v>56</v>
      </c>
    </row>
    <row r="73" spans="16:17" x14ac:dyDescent="0.3">
      <c r="P73">
        <v>3.4</v>
      </c>
      <c r="Q73">
        <v>57</v>
      </c>
    </row>
    <row r="74" spans="16:17" x14ac:dyDescent="0.3">
      <c r="P74">
        <v>3.6</v>
      </c>
      <c r="Q74">
        <v>58</v>
      </c>
    </row>
    <row r="75" spans="16:17" x14ac:dyDescent="0.3">
      <c r="P75">
        <v>3.8</v>
      </c>
      <c r="Q75">
        <v>59</v>
      </c>
    </row>
    <row r="76" spans="16:17" x14ac:dyDescent="0.3">
      <c r="P76">
        <v>4</v>
      </c>
      <c r="Q76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9C8C-560F-478C-8188-37195E990094}">
  <dimension ref="A1:AB67"/>
  <sheetViews>
    <sheetView topLeftCell="P1" workbookViewId="0">
      <selection activeCell="R1" sqref="R1:AB21"/>
    </sheetView>
  </sheetViews>
  <sheetFormatPr defaultRowHeight="14.4" x14ac:dyDescent="0.3"/>
  <cols>
    <col min="6" max="6" width="11.5546875" bestFit="1" customWidth="1"/>
    <col min="19" max="19" width="12.5546875" bestFit="1" customWidth="1"/>
    <col min="25" max="25" width="6.88671875" bestFit="1" customWidth="1"/>
    <col min="26" max="26" width="11.109375" bestFit="1" customWidth="1"/>
    <col min="27" max="27" width="10.77734375" bestFit="1" customWidth="1"/>
    <col min="28" max="28" width="15.109375" bestFit="1" customWidth="1"/>
  </cols>
  <sheetData>
    <row r="1" spans="1:28" x14ac:dyDescent="0.3">
      <c r="B1" t="s">
        <v>4</v>
      </c>
      <c r="C1" t="s">
        <v>5</v>
      </c>
      <c r="E1" t="s">
        <v>6</v>
      </c>
      <c r="S1" s="39" t="s">
        <v>32</v>
      </c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T2" s="23"/>
      <c r="V2" s="23" t="s">
        <v>4</v>
      </c>
      <c r="W2" s="23" t="s">
        <v>5</v>
      </c>
      <c r="X2" s="23"/>
      <c r="Y2" s="23"/>
      <c r="Z2" s="23"/>
    </row>
    <row r="3" spans="1:28" x14ac:dyDescent="0.3">
      <c r="A3">
        <v>2</v>
      </c>
      <c r="B3">
        <v>3</v>
      </c>
      <c r="C3">
        <v>0.44600000000000001</v>
      </c>
      <c r="D3">
        <f t="shared" ref="D3:D11" si="0" xml:space="preserve"> (B3/3) * (C3/2) * 100</f>
        <v>22.3</v>
      </c>
      <c r="E3">
        <v>0.999</v>
      </c>
      <c r="R3" t="s">
        <v>33</v>
      </c>
      <c r="T3" s="23" t="s">
        <v>2</v>
      </c>
      <c r="U3" t="s">
        <v>31</v>
      </c>
      <c r="V3" s="23" t="s">
        <v>0</v>
      </c>
      <c r="W3" s="23" t="s">
        <v>1</v>
      </c>
      <c r="X3" s="23" t="s">
        <v>6</v>
      </c>
      <c r="Y3" s="23" t="s">
        <v>18</v>
      </c>
      <c r="Z3" s="23" t="s">
        <v>24</v>
      </c>
      <c r="AA3" s="23" t="s">
        <v>19</v>
      </c>
      <c r="AB3" s="23" t="s">
        <v>25</v>
      </c>
    </row>
    <row r="4" spans="1:28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  <c r="R4">
        <v>20</v>
      </c>
      <c r="S4" t="s">
        <v>9</v>
      </c>
      <c r="T4" s="9">
        <v>2</v>
      </c>
      <c r="U4" s="9">
        <f>T4 * 6 /60</f>
        <v>0.2</v>
      </c>
      <c r="V4" s="9">
        <v>3</v>
      </c>
      <c r="W4" s="9">
        <v>0.44600000000000001</v>
      </c>
      <c r="X4" s="9">
        <v>0.999</v>
      </c>
      <c r="Y4" s="9">
        <f>V4/3 *W4/2 *100</f>
        <v>22.3</v>
      </c>
      <c r="Z4" s="9">
        <v>41</v>
      </c>
      <c r="AA4" s="9">
        <f xml:space="preserve"> 100 - Y4</f>
        <v>77.7</v>
      </c>
      <c r="AB4" s="9">
        <f xml:space="preserve"> 100 - Z4</f>
        <v>59</v>
      </c>
    </row>
    <row r="5" spans="1:28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R5">
        <v>40</v>
      </c>
      <c r="S5" t="s">
        <v>9</v>
      </c>
      <c r="T5" s="9">
        <v>4</v>
      </c>
      <c r="U5" s="9">
        <f t="shared" ref="U5:U21" si="1">T5 * 6 /60</f>
        <v>0.4</v>
      </c>
      <c r="V5" s="9">
        <v>3</v>
      </c>
      <c r="W5" s="9">
        <v>0.67800000000000005</v>
      </c>
      <c r="X5" s="9">
        <v>1.012</v>
      </c>
      <c r="Y5" s="9">
        <f>V5/3 *W5/2 *100</f>
        <v>33.900000000000006</v>
      </c>
      <c r="Z5" s="9">
        <v>42</v>
      </c>
      <c r="AA5" s="9">
        <f t="shared" ref="AA5:AA21" si="2" xml:space="preserve"> 100 - Y5</f>
        <v>66.099999999999994</v>
      </c>
      <c r="AB5" s="9">
        <f t="shared" ref="AB5:AB20" si="3" xml:space="preserve"> 100 - Z5</f>
        <v>58</v>
      </c>
    </row>
    <row r="6" spans="1:28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  <c r="T6" s="9">
        <v>6</v>
      </c>
      <c r="U6" s="9">
        <f t="shared" si="1"/>
        <v>0.6</v>
      </c>
      <c r="V6" s="9">
        <v>3</v>
      </c>
      <c r="W6" s="9">
        <v>0.73299999999999998</v>
      </c>
      <c r="X6" s="9">
        <v>1.0129999999999999</v>
      </c>
      <c r="Y6" s="9">
        <f t="shared" ref="Y6:Y21" si="4">V6/3 *W6/2 *100</f>
        <v>36.65</v>
      </c>
      <c r="Z6" s="9">
        <v>43</v>
      </c>
      <c r="AA6" s="9">
        <f t="shared" si="2"/>
        <v>63.35</v>
      </c>
      <c r="AB6" s="9">
        <f t="shared" si="3"/>
        <v>57</v>
      </c>
    </row>
    <row r="7" spans="1:28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  <c r="T7" s="9">
        <v>8</v>
      </c>
      <c r="U7" s="9">
        <f t="shared" si="1"/>
        <v>0.8</v>
      </c>
      <c r="V7" s="9">
        <v>3</v>
      </c>
      <c r="W7" s="9">
        <v>0.83</v>
      </c>
      <c r="X7" s="9">
        <v>0.97399999999999998</v>
      </c>
      <c r="Y7" s="9">
        <f t="shared" si="4"/>
        <v>41.5</v>
      </c>
      <c r="Z7" s="9">
        <v>44</v>
      </c>
      <c r="AA7" s="9">
        <f t="shared" si="2"/>
        <v>58.5</v>
      </c>
      <c r="AB7" s="9">
        <f t="shared" si="3"/>
        <v>56</v>
      </c>
    </row>
    <row r="8" spans="1:28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  <c r="T8" s="9">
        <v>10</v>
      </c>
      <c r="U8" s="9">
        <f t="shared" si="1"/>
        <v>1</v>
      </c>
      <c r="V8" s="9">
        <v>3</v>
      </c>
      <c r="W8" s="9">
        <v>0.83199999999999996</v>
      </c>
      <c r="X8" s="9">
        <v>0.96599999999999997</v>
      </c>
      <c r="Y8" s="9">
        <f t="shared" si="4"/>
        <v>41.6</v>
      </c>
      <c r="Z8" s="9">
        <v>45</v>
      </c>
      <c r="AA8" s="9">
        <f t="shared" si="2"/>
        <v>58.4</v>
      </c>
      <c r="AB8" s="9">
        <f t="shared" si="3"/>
        <v>55</v>
      </c>
    </row>
    <row r="9" spans="1:28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  <c r="T9" s="9">
        <v>12</v>
      </c>
      <c r="U9" s="9">
        <f t="shared" si="1"/>
        <v>1.2</v>
      </c>
      <c r="V9" s="9">
        <v>3</v>
      </c>
      <c r="W9" s="9">
        <v>0.90500000000000003</v>
      </c>
      <c r="X9" s="9">
        <v>0.97699999999999998</v>
      </c>
      <c r="Y9" s="9">
        <f t="shared" si="4"/>
        <v>45.25</v>
      </c>
      <c r="Z9" s="9">
        <v>46</v>
      </c>
      <c r="AA9" s="9">
        <f t="shared" si="2"/>
        <v>54.75</v>
      </c>
      <c r="AB9" s="9">
        <f t="shared" si="3"/>
        <v>54</v>
      </c>
    </row>
    <row r="10" spans="1:28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  <c r="T10" s="30">
        <v>14</v>
      </c>
      <c r="U10" s="7">
        <f t="shared" si="1"/>
        <v>1.4</v>
      </c>
      <c r="V10" s="7">
        <v>3</v>
      </c>
      <c r="W10" s="7">
        <v>0.755</v>
      </c>
      <c r="X10" s="7">
        <v>0.99099999999999999</v>
      </c>
      <c r="Y10" s="7">
        <f t="shared" si="4"/>
        <v>37.75</v>
      </c>
      <c r="Z10" s="7">
        <v>47</v>
      </c>
      <c r="AA10" s="7">
        <f t="shared" si="2"/>
        <v>62.25</v>
      </c>
      <c r="AB10" s="7">
        <f t="shared" si="3"/>
        <v>53</v>
      </c>
    </row>
    <row r="11" spans="1:28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  <c r="T11" s="9">
        <v>16</v>
      </c>
      <c r="U11" s="9">
        <f t="shared" si="1"/>
        <v>1.6</v>
      </c>
      <c r="V11" s="9">
        <v>3</v>
      </c>
      <c r="W11" s="9">
        <v>0.98299999999999998</v>
      </c>
      <c r="X11" s="9">
        <v>0.97899999999999998</v>
      </c>
      <c r="Y11" s="9">
        <f t="shared" si="4"/>
        <v>49.15</v>
      </c>
      <c r="Z11" s="9">
        <v>48</v>
      </c>
      <c r="AA11" s="9">
        <f t="shared" si="2"/>
        <v>50.85</v>
      </c>
      <c r="AB11" s="9">
        <f t="shared" si="3"/>
        <v>52</v>
      </c>
    </row>
    <row r="12" spans="1:28" x14ac:dyDescent="0.3">
      <c r="A12">
        <v>22</v>
      </c>
      <c r="B12">
        <v>3</v>
      </c>
      <c r="C12">
        <v>1.012</v>
      </c>
      <c r="D12">
        <f t="shared" ref="D12:D20" si="5" xml:space="preserve"> (B12/3) * (C12/2) * 100</f>
        <v>50.6</v>
      </c>
      <c r="T12" s="9">
        <v>18</v>
      </c>
      <c r="U12" s="9">
        <f t="shared" si="1"/>
        <v>1.8</v>
      </c>
      <c r="V12" s="9">
        <v>3</v>
      </c>
      <c r="W12" s="9">
        <v>0.97</v>
      </c>
      <c r="X12" s="9">
        <v>0.98599999999999999</v>
      </c>
      <c r="Y12" s="9">
        <f t="shared" si="4"/>
        <v>48.5</v>
      </c>
      <c r="Z12" s="9">
        <v>49</v>
      </c>
      <c r="AA12" s="9">
        <f t="shared" si="2"/>
        <v>51.5</v>
      </c>
      <c r="AB12" s="9">
        <f t="shared" si="3"/>
        <v>51</v>
      </c>
    </row>
    <row r="13" spans="1:28" x14ac:dyDescent="0.3">
      <c r="A13">
        <v>24</v>
      </c>
      <c r="B13">
        <v>3</v>
      </c>
      <c r="C13">
        <v>1.054</v>
      </c>
      <c r="D13">
        <f t="shared" si="5"/>
        <v>52.7</v>
      </c>
      <c r="E13">
        <v>0.97299999999999998</v>
      </c>
      <c r="T13" s="9">
        <v>22</v>
      </c>
      <c r="U13" s="9">
        <f t="shared" si="1"/>
        <v>2.2000000000000002</v>
      </c>
      <c r="V13" s="9">
        <v>3</v>
      </c>
      <c r="W13" s="9">
        <v>1.012</v>
      </c>
      <c r="X13" s="9"/>
      <c r="Y13" s="9">
        <f t="shared" si="4"/>
        <v>50.6</v>
      </c>
      <c r="Z13" s="9">
        <v>51</v>
      </c>
      <c r="AA13" s="9">
        <f t="shared" si="2"/>
        <v>49.4</v>
      </c>
      <c r="AB13" s="9">
        <f t="shared" si="3"/>
        <v>49</v>
      </c>
    </row>
    <row r="14" spans="1:28" x14ac:dyDescent="0.3">
      <c r="A14">
        <v>26</v>
      </c>
      <c r="B14">
        <v>3</v>
      </c>
      <c r="C14">
        <v>1.079</v>
      </c>
      <c r="D14">
        <f t="shared" si="5"/>
        <v>53.949999999999996</v>
      </c>
      <c r="E14">
        <v>1.0069999999999999</v>
      </c>
      <c r="T14" s="9">
        <v>24</v>
      </c>
      <c r="U14" s="9">
        <f t="shared" si="1"/>
        <v>2.4</v>
      </c>
      <c r="V14" s="9">
        <v>3</v>
      </c>
      <c r="W14" s="9">
        <v>1.054</v>
      </c>
      <c r="X14" s="9">
        <v>0.97299999999999998</v>
      </c>
      <c r="Y14" s="9">
        <f t="shared" si="4"/>
        <v>52.7</v>
      </c>
      <c r="Z14" s="9">
        <v>52</v>
      </c>
      <c r="AA14" s="9">
        <f t="shared" si="2"/>
        <v>47.3</v>
      </c>
      <c r="AB14" s="9">
        <f t="shared" si="3"/>
        <v>48</v>
      </c>
    </row>
    <row r="15" spans="1:28" x14ac:dyDescent="0.3">
      <c r="A15">
        <v>28</v>
      </c>
      <c r="B15">
        <v>3</v>
      </c>
      <c r="C15">
        <v>1.1579999999999999</v>
      </c>
      <c r="D15">
        <f t="shared" si="5"/>
        <v>57.9</v>
      </c>
      <c r="E15">
        <v>0.997</v>
      </c>
      <c r="T15" s="9">
        <v>26</v>
      </c>
      <c r="U15" s="9">
        <f t="shared" si="1"/>
        <v>2.6</v>
      </c>
      <c r="V15" s="9">
        <v>3</v>
      </c>
      <c r="W15" s="9">
        <v>1.079</v>
      </c>
      <c r="X15" s="9">
        <v>1.0069999999999999</v>
      </c>
      <c r="Y15" s="9">
        <f t="shared" si="4"/>
        <v>53.949999999999996</v>
      </c>
      <c r="Z15" s="9">
        <v>53</v>
      </c>
      <c r="AA15" s="9">
        <f t="shared" si="2"/>
        <v>46.050000000000004</v>
      </c>
      <c r="AB15" s="9">
        <f t="shared" si="3"/>
        <v>47</v>
      </c>
    </row>
    <row r="16" spans="1:28" x14ac:dyDescent="0.3">
      <c r="A16" s="2">
        <v>30</v>
      </c>
      <c r="B16" s="2">
        <v>3</v>
      </c>
      <c r="C16" s="2">
        <v>0.78700000000000003</v>
      </c>
      <c r="D16" s="2">
        <f t="shared" si="5"/>
        <v>39.35</v>
      </c>
      <c r="E16" s="2">
        <v>0.98099999999999998</v>
      </c>
      <c r="T16" s="9">
        <v>28</v>
      </c>
      <c r="U16" s="9">
        <f t="shared" si="1"/>
        <v>2.8</v>
      </c>
      <c r="V16" s="9">
        <v>3</v>
      </c>
      <c r="W16" s="9">
        <v>1.1579999999999999</v>
      </c>
      <c r="X16" s="9">
        <v>0.997</v>
      </c>
      <c r="Y16" s="9">
        <f t="shared" si="4"/>
        <v>57.9</v>
      </c>
      <c r="Z16" s="9">
        <v>54</v>
      </c>
      <c r="AA16" s="9">
        <f t="shared" si="2"/>
        <v>42.1</v>
      </c>
      <c r="AB16" s="9">
        <f t="shared" si="3"/>
        <v>46</v>
      </c>
    </row>
    <row r="17" spans="1:28" x14ac:dyDescent="0.3">
      <c r="A17">
        <v>32</v>
      </c>
      <c r="B17">
        <v>3</v>
      </c>
      <c r="C17">
        <v>1.357</v>
      </c>
      <c r="D17">
        <f t="shared" si="5"/>
        <v>67.849999999999994</v>
      </c>
      <c r="E17">
        <v>0.99399999999999999</v>
      </c>
      <c r="T17" s="30">
        <v>30</v>
      </c>
      <c r="U17" s="7">
        <f t="shared" si="1"/>
        <v>3</v>
      </c>
      <c r="V17" s="7">
        <v>3</v>
      </c>
      <c r="W17" s="7">
        <v>0.78700000000000003</v>
      </c>
      <c r="X17" s="7">
        <v>0.98099999999999998</v>
      </c>
      <c r="Y17" s="7">
        <f t="shared" si="4"/>
        <v>39.35</v>
      </c>
      <c r="Z17" s="7">
        <v>55</v>
      </c>
      <c r="AA17" s="7">
        <f t="shared" si="2"/>
        <v>60.65</v>
      </c>
      <c r="AB17" s="7">
        <f t="shared" si="3"/>
        <v>45</v>
      </c>
    </row>
    <row r="18" spans="1:28" x14ac:dyDescent="0.3">
      <c r="A18">
        <v>34</v>
      </c>
      <c r="B18">
        <v>3</v>
      </c>
      <c r="C18">
        <v>1.294</v>
      </c>
      <c r="D18">
        <f t="shared" si="5"/>
        <v>64.7</v>
      </c>
      <c r="E18">
        <v>1</v>
      </c>
      <c r="T18" s="9">
        <v>32</v>
      </c>
      <c r="U18" s="9">
        <f t="shared" si="1"/>
        <v>3.2</v>
      </c>
      <c r="V18" s="9">
        <v>3</v>
      </c>
      <c r="W18" s="9">
        <v>1.357</v>
      </c>
      <c r="X18" s="9">
        <v>0.99399999999999999</v>
      </c>
      <c r="Y18" s="9">
        <f t="shared" si="4"/>
        <v>67.849999999999994</v>
      </c>
      <c r="Z18" s="9">
        <v>56</v>
      </c>
      <c r="AA18" s="9">
        <f t="shared" si="2"/>
        <v>32.150000000000006</v>
      </c>
      <c r="AB18" s="9">
        <f t="shared" si="3"/>
        <v>44</v>
      </c>
    </row>
    <row r="19" spans="1:28" x14ac:dyDescent="0.3">
      <c r="A19">
        <v>36</v>
      </c>
      <c r="B19">
        <v>3</v>
      </c>
      <c r="C19">
        <v>1.1659999999999999</v>
      </c>
      <c r="D19">
        <f t="shared" si="5"/>
        <v>58.3</v>
      </c>
      <c r="E19">
        <v>0.94499999999999995</v>
      </c>
      <c r="T19" s="9">
        <v>34</v>
      </c>
      <c r="U19" s="9">
        <f t="shared" si="1"/>
        <v>3.4</v>
      </c>
      <c r="V19" s="9">
        <v>3</v>
      </c>
      <c r="W19" s="9">
        <v>1.294</v>
      </c>
      <c r="X19" s="9">
        <v>1</v>
      </c>
      <c r="Y19" s="9">
        <f t="shared" si="4"/>
        <v>64.7</v>
      </c>
      <c r="Z19" s="9">
        <v>57</v>
      </c>
      <c r="AA19" s="9">
        <f t="shared" si="2"/>
        <v>35.299999999999997</v>
      </c>
      <c r="AB19" s="9">
        <f t="shared" si="3"/>
        <v>43</v>
      </c>
    </row>
    <row r="20" spans="1:28" x14ac:dyDescent="0.3">
      <c r="A20" s="2">
        <v>38</v>
      </c>
      <c r="B20" s="2">
        <v>3</v>
      </c>
      <c r="C20" s="2">
        <v>0.89500000000000002</v>
      </c>
      <c r="D20" s="2">
        <f t="shared" si="5"/>
        <v>44.75</v>
      </c>
      <c r="E20" s="2">
        <v>0.97399999999999998</v>
      </c>
      <c r="T20" s="9">
        <v>36</v>
      </c>
      <c r="U20" s="9">
        <f t="shared" si="1"/>
        <v>3.6</v>
      </c>
      <c r="V20" s="9">
        <v>3</v>
      </c>
      <c r="W20" s="9">
        <v>1.1659999999999999</v>
      </c>
      <c r="X20" s="9">
        <v>0.94499999999999995</v>
      </c>
      <c r="Y20" s="9">
        <f t="shared" si="4"/>
        <v>58.3</v>
      </c>
      <c r="Z20" s="9">
        <v>58</v>
      </c>
      <c r="AA20" s="9">
        <f t="shared" si="2"/>
        <v>41.7</v>
      </c>
      <c r="AB20" s="9">
        <f t="shared" si="3"/>
        <v>42</v>
      </c>
    </row>
    <row r="21" spans="1:28" x14ac:dyDescent="0.3">
      <c r="T21" s="30">
        <v>38</v>
      </c>
      <c r="U21" s="31">
        <f t="shared" si="1"/>
        <v>3.8</v>
      </c>
      <c r="V21" s="31">
        <v>3</v>
      </c>
      <c r="W21" s="31">
        <v>0.89500000000000002</v>
      </c>
      <c r="X21" s="31">
        <v>0.97399999999999998</v>
      </c>
      <c r="Y21" s="31">
        <f t="shared" si="4"/>
        <v>44.75</v>
      </c>
      <c r="Z21" s="31">
        <v>59</v>
      </c>
      <c r="AA21" s="31">
        <f t="shared" si="2"/>
        <v>55.25</v>
      </c>
      <c r="AB21" s="31">
        <f xml:space="preserve"> 100 - Z21</f>
        <v>41</v>
      </c>
    </row>
    <row r="26" spans="1:28" x14ac:dyDescent="0.3">
      <c r="A26" t="s">
        <v>2</v>
      </c>
      <c r="B26" t="s">
        <v>3</v>
      </c>
    </row>
    <row r="27" spans="1:28" x14ac:dyDescent="0.3">
      <c r="A27">
        <f>A3*6/60</f>
        <v>0.2</v>
      </c>
      <c r="B27">
        <v>41</v>
      </c>
    </row>
    <row r="28" spans="1:28" x14ac:dyDescent="0.3">
      <c r="A28">
        <f t="shared" ref="A28:A44" si="6">A4*6/60</f>
        <v>0.4</v>
      </c>
      <c r="B28">
        <v>42</v>
      </c>
    </row>
    <row r="29" spans="1:28" x14ac:dyDescent="0.3">
      <c r="A29">
        <f t="shared" si="6"/>
        <v>0.6</v>
      </c>
      <c r="B29">
        <v>43</v>
      </c>
    </row>
    <row r="30" spans="1:28" x14ac:dyDescent="0.3">
      <c r="A30">
        <f t="shared" si="6"/>
        <v>0.8</v>
      </c>
      <c r="B30">
        <v>44</v>
      </c>
    </row>
    <row r="31" spans="1:28" x14ac:dyDescent="0.3">
      <c r="A31">
        <f t="shared" si="6"/>
        <v>1</v>
      </c>
      <c r="B31">
        <v>45</v>
      </c>
    </row>
    <row r="32" spans="1:28" x14ac:dyDescent="0.3">
      <c r="A32">
        <f t="shared" si="6"/>
        <v>1.2</v>
      </c>
      <c r="B32">
        <v>46</v>
      </c>
    </row>
    <row r="33" spans="1:2" x14ac:dyDescent="0.3">
      <c r="A33">
        <f t="shared" si="6"/>
        <v>1.4</v>
      </c>
      <c r="B33">
        <v>47</v>
      </c>
    </row>
    <row r="34" spans="1:2" x14ac:dyDescent="0.3">
      <c r="A34">
        <f t="shared" si="6"/>
        <v>1.6</v>
      </c>
      <c r="B34">
        <v>48</v>
      </c>
    </row>
    <row r="35" spans="1:2" x14ac:dyDescent="0.3">
      <c r="A35">
        <f t="shared" si="6"/>
        <v>1.8</v>
      </c>
      <c r="B35">
        <v>49</v>
      </c>
    </row>
    <row r="36" spans="1:2" x14ac:dyDescent="0.3">
      <c r="A36">
        <f t="shared" si="6"/>
        <v>2.2000000000000002</v>
      </c>
      <c r="B36">
        <v>51</v>
      </c>
    </row>
    <row r="37" spans="1:2" x14ac:dyDescent="0.3">
      <c r="A37">
        <f t="shared" si="6"/>
        <v>2.4</v>
      </c>
      <c r="B37">
        <v>52</v>
      </c>
    </row>
    <row r="38" spans="1:2" x14ac:dyDescent="0.3">
      <c r="A38">
        <f t="shared" si="6"/>
        <v>2.6</v>
      </c>
      <c r="B38">
        <v>53</v>
      </c>
    </row>
    <row r="39" spans="1:2" x14ac:dyDescent="0.3">
      <c r="A39">
        <f t="shared" si="6"/>
        <v>2.8</v>
      </c>
      <c r="B39">
        <v>54</v>
      </c>
    </row>
    <row r="40" spans="1:2" x14ac:dyDescent="0.3">
      <c r="A40">
        <f t="shared" si="6"/>
        <v>3</v>
      </c>
      <c r="B40">
        <v>55</v>
      </c>
    </row>
    <row r="41" spans="1:2" x14ac:dyDescent="0.3">
      <c r="A41">
        <f t="shared" si="6"/>
        <v>3.2</v>
      </c>
      <c r="B41">
        <v>56</v>
      </c>
    </row>
    <row r="42" spans="1:2" x14ac:dyDescent="0.3">
      <c r="A42">
        <f t="shared" si="6"/>
        <v>3.4</v>
      </c>
      <c r="B42">
        <v>57</v>
      </c>
    </row>
    <row r="43" spans="1:2" x14ac:dyDescent="0.3">
      <c r="A43">
        <f t="shared" si="6"/>
        <v>3.6</v>
      </c>
      <c r="B43">
        <v>58</v>
      </c>
    </row>
    <row r="44" spans="1:2" x14ac:dyDescent="0.3">
      <c r="A44">
        <f t="shared" si="6"/>
        <v>3.8</v>
      </c>
      <c r="B44">
        <v>59</v>
      </c>
    </row>
    <row r="50" spans="6:7" x14ac:dyDescent="0.3">
      <c r="F50">
        <f>A3*6/60</f>
        <v>0.2</v>
      </c>
      <c r="G50">
        <v>22.3</v>
      </c>
    </row>
    <row r="51" spans="6:7" x14ac:dyDescent="0.3">
      <c r="F51">
        <f t="shared" ref="F51:F67" si="7">A4*6/60</f>
        <v>0.4</v>
      </c>
      <c r="G51">
        <v>33.900000000000006</v>
      </c>
    </row>
    <row r="52" spans="6:7" x14ac:dyDescent="0.3">
      <c r="F52">
        <f t="shared" si="7"/>
        <v>0.6</v>
      </c>
      <c r="G52">
        <v>36.65</v>
      </c>
    </row>
    <row r="53" spans="6:7" x14ac:dyDescent="0.3">
      <c r="F53">
        <f t="shared" si="7"/>
        <v>0.8</v>
      </c>
      <c r="G53">
        <v>41.5</v>
      </c>
    </row>
    <row r="54" spans="6:7" x14ac:dyDescent="0.3">
      <c r="F54">
        <f t="shared" si="7"/>
        <v>1</v>
      </c>
      <c r="G54">
        <v>41.6</v>
      </c>
    </row>
    <row r="55" spans="6:7" x14ac:dyDescent="0.3">
      <c r="F55">
        <f t="shared" si="7"/>
        <v>1.2</v>
      </c>
      <c r="G55">
        <v>45.25</v>
      </c>
    </row>
    <row r="56" spans="6:7" x14ac:dyDescent="0.3">
      <c r="F56">
        <f t="shared" si="7"/>
        <v>1.4</v>
      </c>
      <c r="G56">
        <v>37.75</v>
      </c>
    </row>
    <row r="57" spans="6:7" x14ac:dyDescent="0.3">
      <c r="F57">
        <f t="shared" si="7"/>
        <v>1.6</v>
      </c>
      <c r="G57">
        <v>49.15</v>
      </c>
    </row>
    <row r="58" spans="6:7" x14ac:dyDescent="0.3">
      <c r="F58">
        <f t="shared" si="7"/>
        <v>1.8</v>
      </c>
      <c r="G58">
        <v>48.5</v>
      </c>
    </row>
    <row r="59" spans="6:7" x14ac:dyDescent="0.3">
      <c r="F59">
        <f t="shared" si="7"/>
        <v>2.2000000000000002</v>
      </c>
      <c r="G59">
        <v>50.6</v>
      </c>
    </row>
    <row r="60" spans="6:7" x14ac:dyDescent="0.3">
      <c r="F60">
        <f t="shared" si="7"/>
        <v>2.4</v>
      </c>
      <c r="G60">
        <v>52.7</v>
      </c>
    </row>
    <row r="61" spans="6:7" x14ac:dyDescent="0.3">
      <c r="F61">
        <f t="shared" si="7"/>
        <v>2.6</v>
      </c>
      <c r="G61">
        <v>53.949999999999996</v>
      </c>
    </row>
    <row r="62" spans="6:7" x14ac:dyDescent="0.3">
      <c r="F62">
        <f t="shared" si="7"/>
        <v>2.8</v>
      </c>
      <c r="G62">
        <v>57.9</v>
      </c>
    </row>
    <row r="63" spans="6:7" x14ac:dyDescent="0.3">
      <c r="F63">
        <f t="shared" si="7"/>
        <v>3</v>
      </c>
      <c r="G63">
        <v>39.35</v>
      </c>
    </row>
    <row r="64" spans="6:7" x14ac:dyDescent="0.3">
      <c r="F64">
        <f t="shared" si="7"/>
        <v>3.2</v>
      </c>
      <c r="G64">
        <v>67.849999999999994</v>
      </c>
    </row>
    <row r="65" spans="6:7" x14ac:dyDescent="0.3">
      <c r="F65">
        <f t="shared" si="7"/>
        <v>3.4</v>
      </c>
      <c r="G65">
        <v>64.7</v>
      </c>
    </row>
    <row r="66" spans="6:7" x14ac:dyDescent="0.3">
      <c r="F66">
        <f t="shared" si="7"/>
        <v>3.6</v>
      </c>
      <c r="G66">
        <v>58.3</v>
      </c>
    </row>
    <row r="67" spans="6:7" x14ac:dyDescent="0.3">
      <c r="F67">
        <f t="shared" si="7"/>
        <v>3.8</v>
      </c>
      <c r="G67">
        <v>44.75</v>
      </c>
    </row>
  </sheetData>
  <mergeCells count="1">
    <mergeCell ref="S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F8B-EBE5-439C-88D7-EEA6369B1238}">
  <dimension ref="A1:F36"/>
  <sheetViews>
    <sheetView topLeftCell="A4" zoomScale="70" zoomScaleNormal="70" workbookViewId="0">
      <selection activeCell="U30" sqref="U30"/>
    </sheetView>
  </sheetViews>
  <sheetFormatPr defaultRowHeight="14.4" x14ac:dyDescent="0.3"/>
  <sheetData>
    <row r="1" spans="1:6" x14ac:dyDescent="0.3">
      <c r="B1" t="s">
        <v>4</v>
      </c>
      <c r="C1" t="s">
        <v>5</v>
      </c>
      <c r="E1" t="s">
        <v>6</v>
      </c>
    </row>
    <row r="2" spans="1:6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</row>
    <row r="3" spans="1:6" x14ac:dyDescent="0.3">
      <c r="A3">
        <v>2</v>
      </c>
      <c r="B3">
        <v>3</v>
      </c>
      <c r="C3">
        <v>0.44600000000000001</v>
      </c>
      <c r="D3">
        <f t="shared" ref="D3:D8" si="0" xml:space="preserve"> (B3/3) * (C3/2) * 100</f>
        <v>22.3</v>
      </c>
      <c r="E3">
        <v>0.999</v>
      </c>
    </row>
    <row r="4" spans="1:6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</row>
    <row r="5" spans="1:6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</row>
    <row r="6" spans="1:6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</row>
    <row r="7" spans="1:6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</row>
    <row r="8" spans="1:6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</row>
    <row r="9" spans="1:6" x14ac:dyDescent="0.3">
      <c r="A9">
        <v>16</v>
      </c>
      <c r="B9">
        <v>3</v>
      </c>
      <c r="C9">
        <v>0.98299999999999998</v>
      </c>
      <c r="D9">
        <f t="shared" ref="D9:D17" si="1" xml:space="preserve"> (B9/3) * (C9/2) * 100</f>
        <v>49.15</v>
      </c>
      <c r="E9">
        <v>0.97899999999999998</v>
      </c>
    </row>
    <row r="10" spans="1:6" x14ac:dyDescent="0.3">
      <c r="A10">
        <v>18</v>
      </c>
      <c r="B10">
        <v>3</v>
      </c>
      <c r="C10">
        <v>0.97</v>
      </c>
      <c r="D10">
        <f t="shared" si="1"/>
        <v>48.5</v>
      </c>
      <c r="E10">
        <v>0.98599999999999999</v>
      </c>
    </row>
    <row r="11" spans="1:6" x14ac:dyDescent="0.3">
      <c r="A11">
        <v>22</v>
      </c>
      <c r="B11">
        <v>3</v>
      </c>
      <c r="C11">
        <v>1.012</v>
      </c>
      <c r="D11">
        <f t="shared" si="1"/>
        <v>50.6</v>
      </c>
    </row>
    <row r="12" spans="1:6" x14ac:dyDescent="0.3">
      <c r="A12">
        <v>24</v>
      </c>
      <c r="B12">
        <v>3</v>
      </c>
      <c r="C12">
        <v>1.054</v>
      </c>
      <c r="D12">
        <f t="shared" si="1"/>
        <v>52.7</v>
      </c>
      <c r="E12">
        <v>0.97299999999999998</v>
      </c>
    </row>
    <row r="13" spans="1:6" x14ac:dyDescent="0.3">
      <c r="A13">
        <v>26</v>
      </c>
      <c r="B13">
        <v>3</v>
      </c>
      <c r="C13">
        <v>1.079</v>
      </c>
      <c r="D13">
        <f t="shared" si="1"/>
        <v>53.949999999999996</v>
      </c>
      <c r="E13">
        <v>1.0069999999999999</v>
      </c>
    </row>
    <row r="14" spans="1:6" x14ac:dyDescent="0.3">
      <c r="A14">
        <v>28</v>
      </c>
      <c r="B14">
        <v>3</v>
      </c>
      <c r="C14">
        <v>1.1579999999999999</v>
      </c>
      <c r="D14">
        <f t="shared" si="1"/>
        <v>57.9</v>
      </c>
      <c r="E14">
        <v>0.997</v>
      </c>
    </row>
    <row r="15" spans="1:6" x14ac:dyDescent="0.3">
      <c r="A15">
        <v>32</v>
      </c>
      <c r="B15">
        <v>3</v>
      </c>
      <c r="C15">
        <v>1.357</v>
      </c>
      <c r="D15">
        <f t="shared" si="1"/>
        <v>67.849999999999994</v>
      </c>
      <c r="E15">
        <v>0.99399999999999999</v>
      </c>
    </row>
    <row r="16" spans="1:6" x14ac:dyDescent="0.3">
      <c r="A16">
        <v>34</v>
      </c>
      <c r="B16">
        <v>3</v>
      </c>
      <c r="C16">
        <v>1.294</v>
      </c>
      <c r="D16">
        <f t="shared" si="1"/>
        <v>64.7</v>
      </c>
      <c r="E16">
        <v>1</v>
      </c>
    </row>
    <row r="17" spans="1:5" x14ac:dyDescent="0.3">
      <c r="A17">
        <v>36</v>
      </c>
      <c r="B17">
        <v>3</v>
      </c>
      <c r="C17">
        <v>1.1659999999999999</v>
      </c>
      <c r="D17">
        <f t="shared" si="1"/>
        <v>58.3</v>
      </c>
      <c r="E17">
        <v>0.94499999999999995</v>
      </c>
    </row>
    <row r="21" spans="1:5" x14ac:dyDescent="0.3">
      <c r="A21" t="s">
        <v>2</v>
      </c>
      <c r="B21" t="s">
        <v>3</v>
      </c>
    </row>
    <row r="22" spans="1:5" x14ac:dyDescent="0.3">
      <c r="A22">
        <v>2</v>
      </c>
      <c r="B22">
        <v>41</v>
      </c>
    </row>
    <row r="23" spans="1:5" x14ac:dyDescent="0.3">
      <c r="A23">
        <v>4</v>
      </c>
      <c r="B23">
        <v>42</v>
      </c>
    </row>
    <row r="24" spans="1:5" x14ac:dyDescent="0.3">
      <c r="A24">
        <v>6</v>
      </c>
      <c r="B24">
        <v>43</v>
      </c>
    </row>
    <row r="25" spans="1:5" x14ac:dyDescent="0.3">
      <c r="A25">
        <v>8</v>
      </c>
      <c r="B25">
        <v>44</v>
      </c>
    </row>
    <row r="26" spans="1:5" x14ac:dyDescent="0.3">
      <c r="A26">
        <v>10</v>
      </c>
      <c r="B26">
        <v>45</v>
      </c>
    </row>
    <row r="27" spans="1:5" x14ac:dyDescent="0.3">
      <c r="A27">
        <v>12</v>
      </c>
      <c r="B27">
        <v>46</v>
      </c>
    </row>
    <row r="28" spans="1:5" x14ac:dyDescent="0.3">
      <c r="A28">
        <v>16</v>
      </c>
      <c r="B28">
        <v>48</v>
      </c>
    </row>
    <row r="29" spans="1:5" x14ac:dyDescent="0.3">
      <c r="A29">
        <v>18</v>
      </c>
      <c r="B29">
        <v>49</v>
      </c>
    </row>
    <row r="30" spans="1:5" x14ac:dyDescent="0.3">
      <c r="A30">
        <v>22</v>
      </c>
      <c r="B30">
        <v>51</v>
      </c>
    </row>
    <row r="31" spans="1:5" x14ac:dyDescent="0.3">
      <c r="A31">
        <v>24</v>
      </c>
      <c r="B31">
        <v>52</v>
      </c>
    </row>
    <row r="32" spans="1:5" x14ac:dyDescent="0.3">
      <c r="A32">
        <v>26</v>
      </c>
      <c r="B32">
        <v>53</v>
      </c>
    </row>
    <row r="33" spans="1:2" x14ac:dyDescent="0.3">
      <c r="A33">
        <v>28</v>
      </c>
      <c r="B33">
        <v>54</v>
      </c>
    </row>
    <row r="34" spans="1:2" x14ac:dyDescent="0.3">
      <c r="A34">
        <v>32</v>
      </c>
      <c r="B34">
        <v>56</v>
      </c>
    </row>
    <row r="35" spans="1:2" x14ac:dyDescent="0.3">
      <c r="A35">
        <v>34</v>
      </c>
      <c r="B35">
        <v>57</v>
      </c>
    </row>
    <row r="36" spans="1:2" x14ac:dyDescent="0.3">
      <c r="A36">
        <v>36</v>
      </c>
      <c r="B36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84B-DA98-4028-9A26-1E81456EAEF1}">
  <dimension ref="A1:V34"/>
  <sheetViews>
    <sheetView zoomScale="115" zoomScaleNormal="115" workbookViewId="0">
      <selection activeCell="K26" sqref="K26:L34"/>
    </sheetView>
  </sheetViews>
  <sheetFormatPr defaultRowHeight="14.4" x14ac:dyDescent="0.3"/>
  <cols>
    <col min="6" max="6" width="12.5546875" bestFit="1" customWidth="1"/>
  </cols>
  <sheetData>
    <row r="1" spans="1:22" x14ac:dyDescent="0.3">
      <c r="B1" t="s">
        <v>4</v>
      </c>
      <c r="C1" t="s">
        <v>5</v>
      </c>
      <c r="E1" t="s">
        <v>6</v>
      </c>
      <c r="U1" t="s">
        <v>7</v>
      </c>
    </row>
    <row r="2" spans="1:22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U2" t="s">
        <v>2</v>
      </c>
      <c r="V2" t="s">
        <v>3</v>
      </c>
    </row>
    <row r="3" spans="1:22" x14ac:dyDescent="0.3">
      <c r="A3">
        <v>2</v>
      </c>
      <c r="B3">
        <v>3</v>
      </c>
      <c r="C3">
        <v>0.44600000000000001</v>
      </c>
      <c r="D3">
        <v>22.3</v>
      </c>
      <c r="E3">
        <v>0.999</v>
      </c>
      <c r="U3">
        <v>2</v>
      </c>
      <c r="V3">
        <v>41</v>
      </c>
    </row>
    <row r="4" spans="1:22" x14ac:dyDescent="0.3">
      <c r="A4">
        <v>4</v>
      </c>
      <c r="B4">
        <v>3</v>
      </c>
      <c r="C4">
        <v>0.67800000000000005</v>
      </c>
      <c r="D4">
        <v>33.900000000000006</v>
      </c>
      <c r="E4">
        <v>1.012</v>
      </c>
      <c r="U4">
        <v>4</v>
      </c>
      <c r="V4">
        <v>42</v>
      </c>
    </row>
    <row r="5" spans="1:22" x14ac:dyDescent="0.3">
      <c r="A5">
        <v>6</v>
      </c>
      <c r="B5">
        <v>3</v>
      </c>
      <c r="C5">
        <v>0.73299999999999998</v>
      </c>
      <c r="D5">
        <v>36.65</v>
      </c>
      <c r="E5">
        <v>1.0129999999999999</v>
      </c>
      <c r="U5">
        <v>6</v>
      </c>
      <c r="V5">
        <v>43</v>
      </c>
    </row>
    <row r="6" spans="1:22" x14ac:dyDescent="0.3">
      <c r="A6">
        <v>8</v>
      </c>
      <c r="B6">
        <v>3</v>
      </c>
      <c r="C6">
        <v>0.83</v>
      </c>
      <c r="D6">
        <v>41.5</v>
      </c>
      <c r="E6">
        <v>0.97399999999999998</v>
      </c>
      <c r="U6">
        <v>8</v>
      </c>
      <c r="V6">
        <v>44</v>
      </c>
    </row>
    <row r="7" spans="1:22" x14ac:dyDescent="0.3">
      <c r="A7">
        <v>10</v>
      </c>
      <c r="B7">
        <v>3</v>
      </c>
      <c r="C7">
        <v>0.83199999999999996</v>
      </c>
      <c r="D7">
        <v>41.6</v>
      </c>
      <c r="E7">
        <v>0.96599999999999997</v>
      </c>
      <c r="U7">
        <v>10</v>
      </c>
      <c r="V7">
        <v>45</v>
      </c>
    </row>
    <row r="8" spans="1:22" x14ac:dyDescent="0.3">
      <c r="A8">
        <v>12</v>
      </c>
      <c r="B8">
        <v>3</v>
      </c>
      <c r="C8">
        <v>0.90500000000000003</v>
      </c>
      <c r="D8">
        <v>45.25</v>
      </c>
      <c r="E8">
        <v>0.97699999999999998</v>
      </c>
      <c r="U8">
        <v>12</v>
      </c>
      <c r="V8">
        <v>46</v>
      </c>
    </row>
    <row r="9" spans="1:22" x14ac:dyDescent="0.3">
      <c r="A9">
        <v>14</v>
      </c>
      <c r="B9">
        <v>3</v>
      </c>
      <c r="C9">
        <v>0.755</v>
      </c>
      <c r="D9">
        <v>37.75</v>
      </c>
      <c r="E9">
        <v>0.99099999999999999</v>
      </c>
      <c r="U9">
        <v>14</v>
      </c>
      <c r="V9">
        <v>47</v>
      </c>
    </row>
    <row r="10" spans="1:22" x14ac:dyDescent="0.3">
      <c r="A10">
        <v>16</v>
      </c>
      <c r="B10">
        <v>3</v>
      </c>
      <c r="C10">
        <v>0.98299999999999998</v>
      </c>
      <c r="D10">
        <v>49.15</v>
      </c>
      <c r="E10">
        <v>0.97899999999999998</v>
      </c>
      <c r="U10">
        <v>16</v>
      </c>
      <c r="V10">
        <v>48</v>
      </c>
    </row>
    <row r="11" spans="1:22" x14ac:dyDescent="0.3">
      <c r="A11">
        <v>18</v>
      </c>
      <c r="B11">
        <v>3</v>
      </c>
      <c r="C11">
        <v>0.97</v>
      </c>
      <c r="D11">
        <v>48.5</v>
      </c>
      <c r="E11">
        <v>0.98599999999999999</v>
      </c>
      <c r="U11">
        <v>18</v>
      </c>
      <c r="V11">
        <v>49</v>
      </c>
    </row>
    <row r="12" spans="1:22" x14ac:dyDescent="0.3">
      <c r="A12" s="1">
        <v>20</v>
      </c>
      <c r="B12" s="1">
        <v>3</v>
      </c>
      <c r="C12" s="1">
        <v>0.752</v>
      </c>
      <c r="D12" s="1">
        <v>37.6</v>
      </c>
      <c r="E12" s="1">
        <v>1.004</v>
      </c>
      <c r="F12" s="1" t="s">
        <v>9</v>
      </c>
      <c r="U12">
        <v>20</v>
      </c>
      <c r="V12">
        <v>50</v>
      </c>
    </row>
    <row r="13" spans="1:22" x14ac:dyDescent="0.3">
      <c r="A13">
        <v>22</v>
      </c>
      <c r="B13">
        <v>3</v>
      </c>
      <c r="C13">
        <v>1.012</v>
      </c>
      <c r="D13">
        <v>50.6</v>
      </c>
      <c r="U13">
        <v>22</v>
      </c>
      <c r="V13">
        <v>51</v>
      </c>
    </row>
    <row r="14" spans="1:22" x14ac:dyDescent="0.3">
      <c r="A14">
        <v>24</v>
      </c>
      <c r="B14">
        <v>3</v>
      </c>
      <c r="C14">
        <v>1.054</v>
      </c>
      <c r="D14">
        <v>52.7</v>
      </c>
      <c r="E14">
        <v>0.97299999999999998</v>
      </c>
      <c r="U14">
        <v>24</v>
      </c>
      <c r="V14">
        <v>52</v>
      </c>
    </row>
    <row r="15" spans="1:22" x14ac:dyDescent="0.3">
      <c r="A15">
        <v>26</v>
      </c>
      <c r="B15">
        <v>3</v>
      </c>
      <c r="C15">
        <v>1.079</v>
      </c>
      <c r="D15">
        <v>53.949999999999996</v>
      </c>
      <c r="E15">
        <v>1.0069999999999999</v>
      </c>
      <c r="U15">
        <v>26</v>
      </c>
      <c r="V15">
        <v>53</v>
      </c>
    </row>
    <row r="16" spans="1:22" x14ac:dyDescent="0.3">
      <c r="A16">
        <v>28</v>
      </c>
      <c r="B16">
        <v>3</v>
      </c>
      <c r="C16">
        <v>1.1579999999999999</v>
      </c>
      <c r="D16">
        <v>57.9</v>
      </c>
      <c r="E16">
        <v>0.997</v>
      </c>
      <c r="U16">
        <v>28</v>
      </c>
      <c r="V16">
        <v>54</v>
      </c>
    </row>
    <row r="17" spans="1:22" x14ac:dyDescent="0.3">
      <c r="A17">
        <v>30</v>
      </c>
      <c r="B17">
        <v>3</v>
      </c>
      <c r="C17">
        <v>0.78700000000000003</v>
      </c>
      <c r="D17">
        <v>39.35</v>
      </c>
      <c r="E17">
        <v>0.98099999999999998</v>
      </c>
      <c r="U17">
        <v>30</v>
      </c>
      <c r="V17">
        <v>55</v>
      </c>
    </row>
    <row r="18" spans="1:22" x14ac:dyDescent="0.3">
      <c r="A18">
        <v>32</v>
      </c>
      <c r="B18">
        <v>3</v>
      </c>
      <c r="C18">
        <v>1.357</v>
      </c>
      <c r="D18">
        <v>67.849999999999994</v>
      </c>
      <c r="E18">
        <v>0.99399999999999999</v>
      </c>
      <c r="U18">
        <v>32</v>
      </c>
      <c r="V18">
        <v>56</v>
      </c>
    </row>
    <row r="19" spans="1:22" x14ac:dyDescent="0.3">
      <c r="A19">
        <v>34</v>
      </c>
      <c r="B19">
        <v>3</v>
      </c>
      <c r="C19">
        <v>1.294</v>
      </c>
      <c r="D19">
        <v>64.7</v>
      </c>
      <c r="E19">
        <v>1</v>
      </c>
      <c r="U19">
        <v>34</v>
      </c>
      <c r="V19">
        <v>57</v>
      </c>
    </row>
    <row r="20" spans="1:22" x14ac:dyDescent="0.3">
      <c r="A20">
        <v>36</v>
      </c>
      <c r="B20">
        <v>3</v>
      </c>
      <c r="C20">
        <v>1.1659999999999999</v>
      </c>
      <c r="D20">
        <v>58.3</v>
      </c>
      <c r="E20">
        <v>0.94499999999999995</v>
      </c>
      <c r="U20">
        <v>36</v>
      </c>
      <c r="V20">
        <v>58</v>
      </c>
    </row>
    <row r="21" spans="1:22" x14ac:dyDescent="0.3">
      <c r="A21">
        <v>38</v>
      </c>
      <c r="B21">
        <v>3</v>
      </c>
      <c r="C21">
        <v>0.89500000000000002</v>
      </c>
      <c r="D21">
        <v>44.75</v>
      </c>
      <c r="E21">
        <v>0.97399999999999998</v>
      </c>
      <c r="U21">
        <v>38</v>
      </c>
      <c r="V21">
        <v>59</v>
      </c>
    </row>
    <row r="22" spans="1:22" x14ac:dyDescent="0.3">
      <c r="A22" s="1">
        <v>40</v>
      </c>
      <c r="B22" s="1">
        <v>3</v>
      </c>
      <c r="C22" s="1">
        <v>1.6679999999999999</v>
      </c>
      <c r="D22" s="1">
        <v>83.399999999999991</v>
      </c>
      <c r="E22" s="1">
        <v>1.006</v>
      </c>
      <c r="F22" s="1" t="s">
        <v>9</v>
      </c>
      <c r="U22">
        <v>40</v>
      </c>
      <c r="V22">
        <v>60</v>
      </c>
    </row>
    <row r="25" spans="1:22" x14ac:dyDescent="0.3">
      <c r="H25" t="s">
        <v>10</v>
      </c>
    </row>
    <row r="26" spans="1:22" x14ac:dyDescent="0.3">
      <c r="K26">
        <v>12</v>
      </c>
      <c r="L26">
        <v>45.25</v>
      </c>
    </row>
    <row r="27" spans="1:22" x14ac:dyDescent="0.3">
      <c r="K27">
        <v>14</v>
      </c>
      <c r="L27">
        <v>37.75</v>
      </c>
    </row>
    <row r="28" spans="1:22" x14ac:dyDescent="0.3">
      <c r="K28">
        <v>16</v>
      </c>
      <c r="L28">
        <v>49.15</v>
      </c>
    </row>
    <row r="29" spans="1:22" x14ac:dyDescent="0.3">
      <c r="K29">
        <v>18</v>
      </c>
      <c r="L29">
        <v>48.5</v>
      </c>
    </row>
    <row r="30" spans="1:22" x14ac:dyDescent="0.3">
      <c r="K30">
        <v>22</v>
      </c>
      <c r="L30">
        <v>50.6</v>
      </c>
    </row>
    <row r="31" spans="1:22" x14ac:dyDescent="0.3">
      <c r="K31">
        <v>24</v>
      </c>
      <c r="L31">
        <v>52.7</v>
      </c>
    </row>
    <row r="32" spans="1:22" x14ac:dyDescent="0.3">
      <c r="K32">
        <v>26</v>
      </c>
      <c r="L32">
        <v>53.949999999999996</v>
      </c>
    </row>
    <row r="33" spans="11:12" x14ac:dyDescent="0.3">
      <c r="K33">
        <v>28</v>
      </c>
      <c r="L33">
        <v>57.9</v>
      </c>
    </row>
    <row r="34" spans="11:12" x14ac:dyDescent="0.3">
      <c r="K34">
        <v>30</v>
      </c>
      <c r="L34">
        <v>39.35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7E78-2920-485F-9F14-8CD3BBC9CDD8}">
  <dimension ref="A1:W67"/>
  <sheetViews>
    <sheetView zoomScaleNormal="100" workbookViewId="0">
      <selection activeCell="A50" sqref="A50"/>
    </sheetView>
  </sheetViews>
  <sheetFormatPr defaultRowHeight="14.4" x14ac:dyDescent="0.3"/>
  <cols>
    <col min="1" max="1" width="9.109375" customWidth="1"/>
    <col min="2" max="3" width="10.77734375" bestFit="1" customWidth="1"/>
    <col min="6" max="6" width="12.5546875" bestFit="1" customWidth="1"/>
    <col min="10" max="10" width="8" customWidth="1"/>
    <col min="12" max="12" width="10.33203125" bestFit="1" customWidth="1"/>
    <col min="13" max="13" width="11.109375" bestFit="1" customWidth="1"/>
    <col min="14" max="14" width="10.77734375" bestFit="1" customWidth="1"/>
    <col min="15" max="15" width="15.109375" bestFit="1" customWidth="1"/>
  </cols>
  <sheetData>
    <row r="1" spans="1:23" x14ac:dyDescent="0.3">
      <c r="B1" t="s">
        <v>4</v>
      </c>
      <c r="C1" t="s">
        <v>5</v>
      </c>
      <c r="E1" t="s">
        <v>6</v>
      </c>
    </row>
    <row r="2" spans="1:23" x14ac:dyDescent="0.3">
      <c r="A2" t="s">
        <v>2</v>
      </c>
      <c r="B2" t="s">
        <v>0</v>
      </c>
      <c r="C2" t="s">
        <v>1</v>
      </c>
      <c r="D2" t="s">
        <v>3</v>
      </c>
      <c r="E2" t="s">
        <v>6</v>
      </c>
      <c r="F2" t="s">
        <v>8</v>
      </c>
      <c r="R2" t="s">
        <v>2</v>
      </c>
      <c r="S2" t="s">
        <v>0</v>
      </c>
      <c r="T2" t="s">
        <v>1</v>
      </c>
      <c r="U2" t="s">
        <v>3</v>
      </c>
      <c r="V2" t="s">
        <v>6</v>
      </c>
      <c r="W2" t="s">
        <v>8</v>
      </c>
    </row>
    <row r="3" spans="1:23" x14ac:dyDescent="0.3">
      <c r="A3" s="7">
        <v>2</v>
      </c>
      <c r="B3" s="7">
        <v>3</v>
      </c>
      <c r="C3" s="7">
        <v>1.258</v>
      </c>
      <c r="D3" s="7">
        <f t="shared" ref="D3:D22" si="0" xml:space="preserve"> (B3/3) * (C3/2) * 100</f>
        <v>62.9</v>
      </c>
      <c r="E3" s="8">
        <v>0.97699999999999998</v>
      </c>
      <c r="R3">
        <v>2</v>
      </c>
      <c r="S3">
        <v>3</v>
      </c>
      <c r="T3">
        <v>1.258</v>
      </c>
      <c r="U3">
        <f xml:space="preserve"> (S3/3) * (T3/2) * 100</f>
        <v>62.9</v>
      </c>
      <c r="V3" s="3">
        <v>0.97699999999999998</v>
      </c>
    </row>
    <row r="4" spans="1:23" x14ac:dyDescent="0.3">
      <c r="A4" s="7">
        <v>4</v>
      </c>
      <c r="B4" s="7">
        <v>3</v>
      </c>
      <c r="C4" s="7">
        <v>1.194</v>
      </c>
      <c r="D4" s="7">
        <f t="shared" si="0"/>
        <v>59.699999999999996</v>
      </c>
      <c r="E4" s="8">
        <v>0.89100000000000001</v>
      </c>
      <c r="R4">
        <v>4</v>
      </c>
      <c r="S4">
        <v>3</v>
      </c>
      <c r="T4">
        <v>1.66</v>
      </c>
      <c r="U4">
        <f t="shared" ref="U4:U22" si="1" xml:space="preserve"> (S4/3) * (T4/2) * 100</f>
        <v>83</v>
      </c>
      <c r="V4" s="3">
        <v>0.99299999999999999</v>
      </c>
    </row>
    <row r="5" spans="1:23" x14ac:dyDescent="0.3">
      <c r="A5" s="7">
        <v>6</v>
      </c>
      <c r="B5" s="7">
        <v>3</v>
      </c>
      <c r="C5" s="7">
        <v>2.25</v>
      </c>
      <c r="D5" s="7">
        <f t="shared" si="0"/>
        <v>112.5</v>
      </c>
      <c r="E5" s="8">
        <v>0.996</v>
      </c>
      <c r="R5">
        <v>6</v>
      </c>
      <c r="S5">
        <v>2.4489999999999998</v>
      </c>
      <c r="T5">
        <v>2</v>
      </c>
      <c r="U5">
        <f t="shared" si="1"/>
        <v>81.633333333333326</v>
      </c>
      <c r="V5" s="3">
        <v>0.81299999999999994</v>
      </c>
    </row>
    <row r="6" spans="1:23" x14ac:dyDescent="0.3">
      <c r="A6" s="9">
        <v>8</v>
      </c>
      <c r="B6" s="9">
        <v>3</v>
      </c>
      <c r="C6" s="9">
        <v>1.1639999999999999</v>
      </c>
      <c r="D6" s="9">
        <f t="shared" si="0"/>
        <v>58.199999999999996</v>
      </c>
      <c r="E6" s="10">
        <v>0.98699999999999999</v>
      </c>
      <c r="R6">
        <v>8</v>
      </c>
      <c r="S6">
        <v>5.1559999999999997</v>
      </c>
      <c r="T6">
        <v>2</v>
      </c>
      <c r="U6">
        <f t="shared" si="1"/>
        <v>171.86666666666665</v>
      </c>
      <c r="V6" s="3">
        <v>1.696</v>
      </c>
    </row>
    <row r="7" spans="1:23" x14ac:dyDescent="0.3">
      <c r="A7" s="7">
        <v>10</v>
      </c>
      <c r="B7" s="7">
        <v>3</v>
      </c>
      <c r="C7" s="7">
        <v>1.1359999999999999</v>
      </c>
      <c r="D7" s="7">
        <f t="shared" si="0"/>
        <v>56.8</v>
      </c>
      <c r="E7" s="8">
        <v>0.86899999999999999</v>
      </c>
      <c r="R7">
        <v>10</v>
      </c>
      <c r="S7">
        <v>5.2839999999999998</v>
      </c>
      <c r="T7">
        <v>2</v>
      </c>
      <c r="U7">
        <f t="shared" si="1"/>
        <v>176.13333333333333</v>
      </c>
      <c r="V7" s="3">
        <v>1.53</v>
      </c>
    </row>
    <row r="8" spans="1:23" x14ac:dyDescent="0.3">
      <c r="A8" s="7">
        <v>12</v>
      </c>
      <c r="B8" s="7">
        <v>3</v>
      </c>
      <c r="C8" s="7">
        <v>1.091</v>
      </c>
      <c r="D8" s="7">
        <f t="shared" si="0"/>
        <v>54.55</v>
      </c>
      <c r="E8" s="8">
        <v>0.84399999999999997</v>
      </c>
      <c r="F8">
        <v>1.091</v>
      </c>
      <c r="R8">
        <v>12</v>
      </c>
      <c r="S8">
        <v>5.2859999999999996</v>
      </c>
      <c r="T8">
        <v>2</v>
      </c>
      <c r="U8">
        <f t="shared" si="1"/>
        <v>176.2</v>
      </c>
      <c r="V8" s="3"/>
    </row>
    <row r="9" spans="1:23" x14ac:dyDescent="0.3">
      <c r="A9" s="12">
        <v>14</v>
      </c>
      <c r="B9" s="12">
        <v>3</v>
      </c>
      <c r="C9" s="12">
        <v>1.4590000000000001</v>
      </c>
      <c r="D9" s="12">
        <f t="shared" si="0"/>
        <v>72.95</v>
      </c>
      <c r="E9" s="6">
        <v>0.94399999999999995</v>
      </c>
      <c r="R9" s="5">
        <v>14</v>
      </c>
      <c r="S9" s="5">
        <v>4.1139999999999999</v>
      </c>
      <c r="T9" s="5">
        <v>2</v>
      </c>
      <c r="U9" s="5">
        <f t="shared" si="1"/>
        <v>137.13333333333333</v>
      </c>
      <c r="V9" s="3">
        <v>1.294</v>
      </c>
    </row>
    <row r="10" spans="1:23" x14ac:dyDescent="0.3">
      <c r="A10" s="9">
        <v>16</v>
      </c>
      <c r="B10" s="9">
        <v>3</v>
      </c>
      <c r="C10" s="9">
        <v>1.0529999999999999</v>
      </c>
      <c r="D10" s="9">
        <f t="shared" si="0"/>
        <v>52.65</v>
      </c>
      <c r="E10" s="10">
        <v>0.97699999999999998</v>
      </c>
      <c r="F10">
        <v>1.0900000000000001</v>
      </c>
      <c r="G10">
        <v>52</v>
      </c>
      <c r="R10" s="4">
        <v>16</v>
      </c>
      <c r="S10" s="4">
        <v>5.5060000000000002</v>
      </c>
      <c r="T10" s="4">
        <v>2</v>
      </c>
      <c r="U10" s="4">
        <f t="shared" si="1"/>
        <v>183.53333333333336</v>
      </c>
      <c r="V10" s="3">
        <v>1.7929999999999999</v>
      </c>
    </row>
    <row r="11" spans="1:23" x14ac:dyDescent="0.3">
      <c r="A11" s="9">
        <v>18</v>
      </c>
      <c r="B11" s="9">
        <v>3</v>
      </c>
      <c r="C11" s="9">
        <v>0.98499999999999999</v>
      </c>
      <c r="D11" s="9">
        <f t="shared" si="0"/>
        <v>49.25</v>
      </c>
      <c r="E11" s="10">
        <v>1</v>
      </c>
      <c r="R11" s="4">
        <v>18</v>
      </c>
      <c r="S11" s="4">
        <v>6.093</v>
      </c>
      <c r="T11" s="4">
        <v>2</v>
      </c>
      <c r="U11" s="4">
        <f t="shared" si="1"/>
        <v>203.10000000000002</v>
      </c>
      <c r="V11" s="3">
        <v>2.032</v>
      </c>
    </row>
    <row r="12" spans="1:23" x14ac:dyDescent="0.3">
      <c r="A12" s="9">
        <v>20</v>
      </c>
      <c r="B12" s="9">
        <v>3</v>
      </c>
      <c r="C12" s="9">
        <v>0.98699999999999999</v>
      </c>
      <c r="D12" s="9">
        <f t="shared" si="0"/>
        <v>49.35</v>
      </c>
      <c r="E12" s="10">
        <v>0.98899999999999999</v>
      </c>
      <c r="R12" s="4">
        <v>20</v>
      </c>
      <c r="S12" s="4">
        <v>6.0780000000000003</v>
      </c>
      <c r="T12" s="4">
        <v>2</v>
      </c>
      <c r="U12" s="4">
        <f t="shared" si="1"/>
        <v>202.60000000000002</v>
      </c>
      <c r="V12" s="3">
        <v>2.0030000000000001</v>
      </c>
    </row>
    <row r="13" spans="1:23" x14ac:dyDescent="0.3">
      <c r="A13" s="9">
        <v>22</v>
      </c>
      <c r="B13" s="9">
        <v>3</v>
      </c>
      <c r="C13" s="9">
        <v>0.96599999999999997</v>
      </c>
      <c r="D13" s="9">
        <f t="shared" si="0"/>
        <v>48.3</v>
      </c>
      <c r="E13" s="10">
        <v>1.137</v>
      </c>
      <c r="R13" s="4">
        <v>22</v>
      </c>
      <c r="S13" s="4">
        <v>7.3140000000000001</v>
      </c>
      <c r="T13" s="4">
        <v>2</v>
      </c>
      <c r="U13" s="4">
        <f t="shared" si="1"/>
        <v>243.8</v>
      </c>
      <c r="V13" s="3">
        <v>2.407</v>
      </c>
    </row>
    <row r="14" spans="1:23" x14ac:dyDescent="0.3">
      <c r="A14" s="9">
        <v>24</v>
      </c>
      <c r="B14" s="9">
        <v>3</v>
      </c>
      <c r="C14" s="9">
        <v>0.94</v>
      </c>
      <c r="D14" s="9">
        <f t="shared" si="0"/>
        <v>47</v>
      </c>
      <c r="E14" s="10">
        <v>1.0009999999999999</v>
      </c>
      <c r="R14" s="4">
        <v>24</v>
      </c>
      <c r="S14" s="4">
        <v>7.1859999999999999</v>
      </c>
      <c r="T14" s="4">
        <v>2</v>
      </c>
      <c r="U14" s="4">
        <f t="shared" si="1"/>
        <v>239.53333333333333</v>
      </c>
      <c r="V14" s="3">
        <v>2.3969999999999998</v>
      </c>
    </row>
    <row r="15" spans="1:23" x14ac:dyDescent="0.3">
      <c r="A15" s="9">
        <v>26</v>
      </c>
      <c r="B15" s="9">
        <v>3</v>
      </c>
      <c r="C15" s="9">
        <v>0.91500000000000004</v>
      </c>
      <c r="D15" s="9">
        <f t="shared" si="0"/>
        <v>45.75</v>
      </c>
      <c r="E15" s="10">
        <v>1.028</v>
      </c>
      <c r="R15" s="4">
        <v>26</v>
      </c>
      <c r="S15" s="4">
        <v>7.4569999999999999</v>
      </c>
      <c r="T15" s="4">
        <v>2</v>
      </c>
      <c r="U15" s="4">
        <f t="shared" si="1"/>
        <v>248.56666666666663</v>
      </c>
      <c r="V15" s="3"/>
    </row>
    <row r="16" spans="1:23" x14ac:dyDescent="0.3">
      <c r="A16" s="9">
        <v>28</v>
      </c>
      <c r="B16" s="9">
        <v>3</v>
      </c>
      <c r="C16" s="9">
        <v>0.89800000000000002</v>
      </c>
      <c r="D16" s="9">
        <f t="shared" si="0"/>
        <v>44.9</v>
      </c>
      <c r="E16" s="10">
        <v>0.97599999999999998</v>
      </c>
      <c r="R16" s="4">
        <v>28</v>
      </c>
      <c r="S16" s="4">
        <v>6.68</v>
      </c>
      <c r="T16" s="4">
        <v>2</v>
      </c>
      <c r="U16" s="4">
        <f t="shared" si="1"/>
        <v>222.66666666666666</v>
      </c>
      <c r="V16" s="3">
        <v>2.1720000000000002</v>
      </c>
    </row>
    <row r="17" spans="1:22" x14ac:dyDescent="0.3">
      <c r="A17" s="10">
        <v>30</v>
      </c>
      <c r="B17" s="10">
        <v>3</v>
      </c>
      <c r="C17" s="10">
        <v>0.88</v>
      </c>
      <c r="D17" s="10">
        <f t="shared" si="0"/>
        <v>44</v>
      </c>
      <c r="E17" s="10"/>
      <c r="R17" s="3">
        <v>30</v>
      </c>
      <c r="S17" s="3"/>
      <c r="T17" s="3">
        <v>2</v>
      </c>
      <c r="U17" s="3">
        <f t="shared" si="1"/>
        <v>0</v>
      </c>
      <c r="V17" s="3"/>
    </row>
    <row r="18" spans="1:22" x14ac:dyDescent="0.3">
      <c r="A18" s="1">
        <v>32</v>
      </c>
      <c r="B18" s="1">
        <v>3</v>
      </c>
      <c r="C18" s="1">
        <v>0.1</v>
      </c>
      <c r="D18" s="1">
        <f t="shared" si="0"/>
        <v>5</v>
      </c>
      <c r="E18" s="6">
        <v>0.64</v>
      </c>
      <c r="F18" t="s">
        <v>9</v>
      </c>
      <c r="R18" s="4">
        <v>32</v>
      </c>
      <c r="S18" s="4"/>
      <c r="T18" s="4">
        <v>2</v>
      </c>
      <c r="U18" s="4">
        <f t="shared" si="1"/>
        <v>0</v>
      </c>
      <c r="V18" s="3"/>
    </row>
    <row r="19" spans="1:22" x14ac:dyDescent="0.3">
      <c r="A19" s="9">
        <v>34</v>
      </c>
      <c r="B19" s="9">
        <v>3</v>
      </c>
      <c r="C19" s="9">
        <v>0.85099999999999998</v>
      </c>
      <c r="D19" s="9">
        <f t="shared" si="0"/>
        <v>42.55</v>
      </c>
      <c r="E19" s="10"/>
      <c r="R19" s="4">
        <v>34</v>
      </c>
      <c r="S19" s="4">
        <v>7.0490000000000004</v>
      </c>
      <c r="T19" s="4">
        <v>2</v>
      </c>
      <c r="U19" s="4">
        <f t="shared" si="1"/>
        <v>234.96666666666667</v>
      </c>
      <c r="V19" s="3"/>
    </row>
    <row r="20" spans="1:22" x14ac:dyDescent="0.3">
      <c r="A20" s="7">
        <v>36</v>
      </c>
      <c r="B20" s="7">
        <v>3</v>
      </c>
      <c r="C20" s="7">
        <v>0.83599999999999997</v>
      </c>
      <c r="D20" s="7">
        <f t="shared" si="0"/>
        <v>41.8</v>
      </c>
      <c r="E20" s="8">
        <v>0.92800000000000005</v>
      </c>
      <c r="R20" s="4">
        <v>36</v>
      </c>
      <c r="S20" s="4">
        <v>7.1790000000000003</v>
      </c>
      <c r="T20" s="4">
        <v>2</v>
      </c>
      <c r="U20" s="4">
        <f t="shared" si="1"/>
        <v>239.3</v>
      </c>
      <c r="V20" s="3"/>
    </row>
    <row r="21" spans="1:22" x14ac:dyDescent="0.3">
      <c r="A21" s="10">
        <v>38</v>
      </c>
      <c r="B21" s="10">
        <v>3</v>
      </c>
      <c r="C21" s="10">
        <v>0.82099999999999995</v>
      </c>
      <c r="D21" s="10">
        <f t="shared" si="0"/>
        <v>41.05</v>
      </c>
      <c r="E21" s="10"/>
      <c r="R21" s="3">
        <v>38</v>
      </c>
      <c r="S21" s="3">
        <v>7.3070000000000004</v>
      </c>
      <c r="T21" s="3">
        <v>2</v>
      </c>
      <c r="U21" s="3">
        <f t="shared" si="1"/>
        <v>243.56666666666666</v>
      </c>
      <c r="V21" s="3"/>
    </row>
    <row r="22" spans="1:22" x14ac:dyDescent="0.3">
      <c r="A22" s="9">
        <v>40</v>
      </c>
      <c r="B22" s="9">
        <v>3</v>
      </c>
      <c r="C22" s="9">
        <v>0.91200000000000003</v>
      </c>
      <c r="D22" s="9">
        <f t="shared" si="0"/>
        <v>45.6</v>
      </c>
      <c r="E22" s="10"/>
      <c r="R22" s="4">
        <v>40</v>
      </c>
      <c r="S22" s="4">
        <v>3</v>
      </c>
      <c r="T22" s="4"/>
      <c r="U22" s="4">
        <f t="shared" si="1"/>
        <v>0</v>
      </c>
      <c r="V22" s="3"/>
    </row>
    <row r="25" spans="1:22" x14ac:dyDescent="0.3">
      <c r="A25" t="s">
        <v>2</v>
      </c>
      <c r="B25" t="s">
        <v>3</v>
      </c>
      <c r="C25" t="s">
        <v>11</v>
      </c>
      <c r="D25" t="s">
        <v>12</v>
      </c>
      <c r="F25" t="s">
        <v>13</v>
      </c>
    </row>
    <row r="26" spans="1:22" x14ac:dyDescent="0.3">
      <c r="A26">
        <v>2</v>
      </c>
      <c r="B26">
        <v>41</v>
      </c>
      <c r="C26">
        <f xml:space="preserve"> 100 -Table1[[#This Row],[%]]</f>
        <v>59</v>
      </c>
      <c r="D26">
        <f xml:space="preserve"> Table1[[#This Row],[Column1]] / 100 * 2</f>
        <v>1.18</v>
      </c>
      <c r="F26" s="7">
        <f>Table1[[#This Row],[Column1]]-D3</f>
        <v>-3.8999999999999986</v>
      </c>
      <c r="G26" s="7">
        <v>2</v>
      </c>
      <c r="I26" t="s">
        <v>15</v>
      </c>
      <c r="J26" t="s">
        <v>14</v>
      </c>
    </row>
    <row r="27" spans="1:22" x14ac:dyDescent="0.3">
      <c r="A27">
        <v>4</v>
      </c>
      <c r="B27">
        <v>42</v>
      </c>
      <c r="C27">
        <f xml:space="preserve"> 100 -Table1[[#This Row],[%]]</f>
        <v>58</v>
      </c>
      <c r="D27">
        <f xml:space="preserve"> Table1[[#This Row],[Column1]] / 100 * 2</f>
        <v>1.1599999999999999</v>
      </c>
      <c r="F27" s="7">
        <f>Table1[[#This Row],[Column1]]-D4</f>
        <v>-1.6999999999999957</v>
      </c>
      <c r="G27" s="7">
        <v>4</v>
      </c>
      <c r="I27" t="s">
        <v>16</v>
      </c>
      <c r="J27" t="s">
        <v>17</v>
      </c>
    </row>
    <row r="28" spans="1:22" x14ac:dyDescent="0.3">
      <c r="A28">
        <v>6</v>
      </c>
      <c r="B28">
        <v>43</v>
      </c>
      <c r="C28">
        <f xml:space="preserve"> 100 -Table1[[#This Row],[%]]</f>
        <v>57</v>
      </c>
      <c r="D28">
        <f xml:space="preserve"> Table1[[#This Row],[Column1]] / 100 * 2</f>
        <v>1.1399999999999999</v>
      </c>
      <c r="F28" s="7">
        <f>Table1[[#This Row],[Column1]]-D5</f>
        <v>-55.5</v>
      </c>
      <c r="G28" s="7">
        <v>6</v>
      </c>
    </row>
    <row r="29" spans="1:22" x14ac:dyDescent="0.3">
      <c r="A29">
        <v>8</v>
      </c>
      <c r="B29">
        <v>44</v>
      </c>
      <c r="C29">
        <f xml:space="preserve"> 100 -Table1[[#This Row],[%]]</f>
        <v>56</v>
      </c>
      <c r="D29">
        <f xml:space="preserve"> Table1[[#This Row],[Column1]] / 100 * 2</f>
        <v>1.1200000000000001</v>
      </c>
      <c r="F29">
        <f>Table1[[#This Row],[Column1]]-D6</f>
        <v>-2.1999999999999957</v>
      </c>
      <c r="G29">
        <v>8</v>
      </c>
    </row>
    <row r="30" spans="1:22" x14ac:dyDescent="0.3">
      <c r="A30">
        <v>10</v>
      </c>
      <c r="B30">
        <v>45</v>
      </c>
      <c r="C30">
        <f xml:space="preserve"> 100 -Table1[[#This Row],[%]]</f>
        <v>55</v>
      </c>
      <c r="D30">
        <f xml:space="preserve"> Table1[[#This Row],[Column1]] / 100 * 2</f>
        <v>1.1000000000000001</v>
      </c>
      <c r="F30" s="7">
        <f>Table1[[#This Row],[Column1]]-D7</f>
        <v>-1.7999999999999972</v>
      </c>
      <c r="G30" s="7">
        <v>10</v>
      </c>
      <c r="H30" t="s">
        <v>14</v>
      </c>
    </row>
    <row r="31" spans="1:22" x14ac:dyDescent="0.3">
      <c r="A31">
        <v>12</v>
      </c>
      <c r="B31">
        <v>46</v>
      </c>
      <c r="C31">
        <f xml:space="preserve"> 100 -Table1[[#This Row],[%]]</f>
        <v>54</v>
      </c>
      <c r="D31">
        <f xml:space="preserve"> Table1[[#This Row],[Column1]] / 100 * 2</f>
        <v>1.08</v>
      </c>
      <c r="F31" s="7">
        <f>Table1[[#This Row],[Column1]]-D8</f>
        <v>-0.54999999999999716</v>
      </c>
      <c r="G31" s="7">
        <v>12</v>
      </c>
      <c r="H31" t="s">
        <v>14</v>
      </c>
    </row>
    <row r="32" spans="1:22" x14ac:dyDescent="0.3">
      <c r="A32">
        <v>14</v>
      </c>
      <c r="B32">
        <v>47</v>
      </c>
      <c r="C32">
        <f xml:space="preserve"> 100 -Table1[[#This Row],[%]]</f>
        <v>53</v>
      </c>
      <c r="D32">
        <f xml:space="preserve"> Table1[[#This Row],[Column1]] / 100 * 2</f>
        <v>1.06</v>
      </c>
      <c r="F32" s="1">
        <f>Table1[[#This Row],[Column1]]-D9</f>
        <v>-19.950000000000003</v>
      </c>
      <c r="G32" s="1">
        <v>14</v>
      </c>
    </row>
    <row r="33" spans="1:8" x14ac:dyDescent="0.3">
      <c r="A33">
        <v>16</v>
      </c>
      <c r="B33">
        <v>48</v>
      </c>
      <c r="C33">
        <f xml:space="preserve"> 100 -Table1[[#This Row],[%]]</f>
        <v>52</v>
      </c>
      <c r="D33">
        <f xml:space="preserve"> Table1[[#This Row],[Column1]] / 100 * 2</f>
        <v>1.04</v>
      </c>
      <c r="F33" s="9">
        <f>Table1[[#This Row],[Column1]]-D10</f>
        <v>-0.64999999999999858</v>
      </c>
      <c r="G33" s="9">
        <v>16</v>
      </c>
      <c r="H33" t="s">
        <v>15</v>
      </c>
    </row>
    <row r="34" spans="1:8" x14ac:dyDescent="0.3">
      <c r="A34">
        <v>18</v>
      </c>
      <c r="B34">
        <v>49</v>
      </c>
      <c r="C34">
        <f xml:space="preserve"> 100 -Table1[[#This Row],[%]]</f>
        <v>51</v>
      </c>
      <c r="D34">
        <f xml:space="preserve"> Table1[[#This Row],[Column1]] / 100 * 2</f>
        <v>1.02</v>
      </c>
      <c r="F34" s="9">
        <f>Table1[[#This Row],[Column1]]-D11</f>
        <v>1.75</v>
      </c>
      <c r="G34" s="9">
        <v>18</v>
      </c>
    </row>
    <row r="35" spans="1:8" x14ac:dyDescent="0.3">
      <c r="A35">
        <v>20</v>
      </c>
      <c r="B35">
        <v>50</v>
      </c>
      <c r="C35">
        <f xml:space="preserve"> 100 -Table1[[#This Row],[%]]</f>
        <v>50</v>
      </c>
      <c r="D35">
        <f xml:space="preserve"> Table1[[#This Row],[Column1]] / 100 * 2</f>
        <v>1</v>
      </c>
      <c r="F35" s="9">
        <f>Table1[[#This Row],[Column1]]-D12</f>
        <v>0.64999999999999858</v>
      </c>
      <c r="G35" s="9">
        <v>20</v>
      </c>
    </row>
    <row r="36" spans="1:8" x14ac:dyDescent="0.3">
      <c r="A36">
        <v>22</v>
      </c>
      <c r="B36">
        <v>51</v>
      </c>
      <c r="C36">
        <f xml:space="preserve"> 100 -Table1[[#This Row],[%]]</f>
        <v>49</v>
      </c>
      <c r="D36">
        <f xml:space="preserve"> Table1[[#This Row],[Column1]] / 100 * 2</f>
        <v>0.98</v>
      </c>
      <c r="F36" s="9">
        <f>Table1[[#This Row],[Column1]]-D13</f>
        <v>0.70000000000000284</v>
      </c>
      <c r="G36" s="9">
        <v>22</v>
      </c>
    </row>
    <row r="37" spans="1:8" x14ac:dyDescent="0.3">
      <c r="A37">
        <v>24</v>
      </c>
      <c r="B37">
        <v>52</v>
      </c>
      <c r="C37">
        <f xml:space="preserve"> 100 -Table1[[#This Row],[%]]</f>
        <v>48</v>
      </c>
      <c r="D37">
        <f xml:space="preserve"> Table1[[#This Row],[Column1]] / 100 * 2</f>
        <v>0.96</v>
      </c>
      <c r="F37" s="9">
        <f>Table1[[#This Row],[Column1]]-D14</f>
        <v>1</v>
      </c>
      <c r="G37" s="9">
        <v>24</v>
      </c>
    </row>
    <row r="38" spans="1:8" x14ac:dyDescent="0.3">
      <c r="A38">
        <v>26</v>
      </c>
      <c r="B38">
        <v>53</v>
      </c>
      <c r="C38">
        <f xml:space="preserve"> 100 -Table1[[#This Row],[%]]</f>
        <v>47</v>
      </c>
      <c r="D38">
        <f xml:space="preserve"> Table1[[#This Row],[Column1]] / 100 * 2</f>
        <v>0.94</v>
      </c>
      <c r="F38" s="13">
        <f>Table1[[#This Row],[Column1]]-D15</f>
        <v>1.25</v>
      </c>
      <c r="G38" s="13">
        <v>26</v>
      </c>
      <c r="H38" t="s">
        <v>14</v>
      </c>
    </row>
    <row r="39" spans="1:8" x14ac:dyDescent="0.3">
      <c r="A39">
        <v>28</v>
      </c>
      <c r="B39">
        <v>54</v>
      </c>
      <c r="C39">
        <f xml:space="preserve"> 100 -Table1[[#This Row],[%]]</f>
        <v>46</v>
      </c>
      <c r="D39">
        <f xml:space="preserve"> Table1[[#This Row],[Column1]] / 100 * 2</f>
        <v>0.92</v>
      </c>
      <c r="F39" s="9">
        <f>Table1[[#This Row],[Column1]]-D16</f>
        <v>1.1000000000000014</v>
      </c>
      <c r="G39" s="9">
        <v>28</v>
      </c>
    </row>
    <row r="40" spans="1:8" x14ac:dyDescent="0.3">
      <c r="A40">
        <v>30</v>
      </c>
      <c r="B40">
        <v>55</v>
      </c>
      <c r="C40">
        <f xml:space="preserve"> 100 -Table1[[#This Row],[%]]</f>
        <v>45</v>
      </c>
      <c r="D40">
        <f xml:space="preserve"> Table1[[#This Row],[Column1]] / 100 * 2</f>
        <v>0.9</v>
      </c>
      <c r="F40" s="14">
        <f>Table1[[#This Row],[Column1]]-D17</f>
        <v>1</v>
      </c>
      <c r="G40" s="14">
        <v>30</v>
      </c>
      <c r="H40" t="s">
        <v>15</v>
      </c>
    </row>
    <row r="41" spans="1:8" x14ac:dyDescent="0.3">
      <c r="A41">
        <v>32</v>
      </c>
      <c r="B41">
        <v>56</v>
      </c>
      <c r="C41">
        <f xml:space="preserve"> 100 -Table1[[#This Row],[%]]</f>
        <v>44</v>
      </c>
      <c r="D41">
        <f xml:space="preserve"> Table1[[#This Row],[Column1]] / 100 * 2</f>
        <v>0.88</v>
      </c>
      <c r="F41" s="7">
        <f>Table1[[#This Row],[Column1]]-D18</f>
        <v>39</v>
      </c>
      <c r="G41" s="7">
        <v>32</v>
      </c>
    </row>
    <row r="42" spans="1:8" x14ac:dyDescent="0.3">
      <c r="A42">
        <v>34</v>
      </c>
      <c r="B42">
        <v>57</v>
      </c>
      <c r="C42">
        <f xml:space="preserve"> 100 -Table1[[#This Row],[%]]</f>
        <v>43</v>
      </c>
      <c r="D42">
        <f xml:space="preserve"> Table1[[#This Row],[Column1]] / 100 * 2</f>
        <v>0.86</v>
      </c>
      <c r="F42" s="9">
        <f>Table1[[#This Row],[Column1]]-D19</f>
        <v>0.45000000000000284</v>
      </c>
      <c r="G42" s="9">
        <v>34</v>
      </c>
    </row>
    <row r="43" spans="1:8" x14ac:dyDescent="0.3">
      <c r="A43">
        <v>36</v>
      </c>
      <c r="B43">
        <v>58</v>
      </c>
      <c r="C43">
        <f xml:space="preserve"> 100 -Table1[[#This Row],[%]]</f>
        <v>42</v>
      </c>
      <c r="D43">
        <f xml:space="preserve"> Table1[[#This Row],[Column1]] / 100 * 2</f>
        <v>0.84</v>
      </c>
      <c r="F43" s="7">
        <f>Table1[[#This Row],[Column1]]-D20</f>
        <v>0.20000000000000284</v>
      </c>
      <c r="G43" s="7">
        <v>36</v>
      </c>
    </row>
    <row r="44" spans="1:8" x14ac:dyDescent="0.3">
      <c r="A44">
        <v>38</v>
      </c>
      <c r="B44">
        <v>59</v>
      </c>
      <c r="C44">
        <f xml:space="preserve"> 100 -Table1[[#This Row],[%]]</f>
        <v>41</v>
      </c>
      <c r="D44">
        <f xml:space="preserve"> Table1[[#This Row],[Column1]] / 100 * 2</f>
        <v>0.82</v>
      </c>
      <c r="F44" s="9">
        <f>Table1[[#This Row],[Column1]]-D21</f>
        <v>-4.9999999999997158E-2</v>
      </c>
      <c r="G44" s="9">
        <v>38</v>
      </c>
    </row>
    <row r="45" spans="1:8" x14ac:dyDescent="0.3">
      <c r="A45">
        <v>40</v>
      </c>
      <c r="B45">
        <v>60</v>
      </c>
      <c r="C45" s="11">
        <f xml:space="preserve"> 100 -Table1[[#This Row],[%]]</f>
        <v>40</v>
      </c>
      <c r="D45" s="11">
        <f xml:space="preserve"> Table1[[#This Row],[Column1]] / 100 * 2</f>
        <v>0.8</v>
      </c>
      <c r="F45" s="14">
        <f>Table1[[#This Row],[Column1]]-D22</f>
        <v>-5.6000000000000014</v>
      </c>
      <c r="G45" s="14">
        <v>40</v>
      </c>
    </row>
    <row r="50" spans="1:3" x14ac:dyDescent="0.3">
      <c r="A50" s="23" t="s">
        <v>2</v>
      </c>
      <c r="B50" s="23" t="s">
        <v>19</v>
      </c>
      <c r="C50" s="23" t="s">
        <v>18</v>
      </c>
    </row>
    <row r="51" spans="1:3" x14ac:dyDescent="0.3">
      <c r="A51" s="26">
        <v>2</v>
      </c>
      <c r="B51" s="27">
        <v>41</v>
      </c>
      <c r="C51" s="27">
        <f t="shared" ref="C51:C67" si="2" xml:space="preserve"> 100 - B51</f>
        <v>59</v>
      </c>
    </row>
    <row r="52" spans="1:3" x14ac:dyDescent="0.3">
      <c r="A52" s="28">
        <v>4</v>
      </c>
      <c r="B52" s="29">
        <v>42</v>
      </c>
      <c r="C52" s="27">
        <f t="shared" si="2"/>
        <v>58</v>
      </c>
    </row>
    <row r="53" spans="1:3" x14ac:dyDescent="0.3">
      <c r="A53" s="28">
        <v>8</v>
      </c>
      <c r="B53" s="29">
        <v>44</v>
      </c>
      <c r="C53" s="27">
        <f t="shared" si="2"/>
        <v>56</v>
      </c>
    </row>
    <row r="54" spans="1:3" x14ac:dyDescent="0.3">
      <c r="A54" s="26">
        <v>10</v>
      </c>
      <c r="B54" s="27">
        <v>45</v>
      </c>
      <c r="C54" s="27">
        <f t="shared" si="2"/>
        <v>55</v>
      </c>
    </row>
    <row r="55" spans="1:3" x14ac:dyDescent="0.3">
      <c r="A55" s="28">
        <v>12</v>
      </c>
      <c r="B55" s="29">
        <v>46</v>
      </c>
      <c r="C55" s="27">
        <f t="shared" si="2"/>
        <v>54</v>
      </c>
    </row>
    <row r="56" spans="1:3" x14ac:dyDescent="0.3">
      <c r="A56" s="28">
        <v>16</v>
      </c>
      <c r="B56" s="29">
        <v>48</v>
      </c>
      <c r="C56" s="27">
        <f t="shared" si="2"/>
        <v>52</v>
      </c>
    </row>
    <row r="57" spans="1:3" x14ac:dyDescent="0.3">
      <c r="A57" s="26">
        <v>18</v>
      </c>
      <c r="B57" s="27">
        <v>49</v>
      </c>
      <c r="C57" s="27">
        <f t="shared" si="2"/>
        <v>51</v>
      </c>
    </row>
    <row r="58" spans="1:3" x14ac:dyDescent="0.3">
      <c r="A58" s="28">
        <v>20</v>
      </c>
      <c r="B58" s="29">
        <v>50</v>
      </c>
      <c r="C58" s="27">
        <f t="shared" si="2"/>
        <v>50</v>
      </c>
    </row>
    <row r="59" spans="1:3" x14ac:dyDescent="0.3">
      <c r="A59" s="26">
        <v>22</v>
      </c>
      <c r="B59" s="27">
        <v>51</v>
      </c>
      <c r="C59" s="27">
        <f t="shared" si="2"/>
        <v>49</v>
      </c>
    </row>
    <row r="60" spans="1:3" x14ac:dyDescent="0.3">
      <c r="A60" s="28">
        <v>24</v>
      </c>
      <c r="B60" s="29">
        <v>52</v>
      </c>
      <c r="C60" s="27">
        <f t="shared" si="2"/>
        <v>48</v>
      </c>
    </row>
    <row r="61" spans="1:3" x14ac:dyDescent="0.3">
      <c r="A61" s="26">
        <v>26</v>
      </c>
      <c r="B61" s="27">
        <v>53</v>
      </c>
      <c r="C61" s="27">
        <f t="shared" si="2"/>
        <v>47</v>
      </c>
    </row>
    <row r="62" spans="1:3" x14ac:dyDescent="0.3">
      <c r="A62" s="28">
        <v>28</v>
      </c>
      <c r="B62" s="29">
        <v>54</v>
      </c>
      <c r="C62" s="27">
        <f t="shared" si="2"/>
        <v>46</v>
      </c>
    </row>
    <row r="63" spans="1:3" x14ac:dyDescent="0.3">
      <c r="A63" s="26">
        <v>30</v>
      </c>
      <c r="B63" s="27">
        <v>55</v>
      </c>
      <c r="C63" s="27">
        <f t="shared" si="2"/>
        <v>45</v>
      </c>
    </row>
    <row r="64" spans="1:3" x14ac:dyDescent="0.3">
      <c r="A64" s="26">
        <v>34</v>
      </c>
      <c r="B64" s="27">
        <v>57</v>
      </c>
      <c r="C64" s="27">
        <f t="shared" si="2"/>
        <v>43</v>
      </c>
    </row>
    <row r="65" spans="1:3" x14ac:dyDescent="0.3">
      <c r="A65" s="28">
        <v>36</v>
      </c>
      <c r="B65" s="29">
        <v>58</v>
      </c>
      <c r="C65" s="27">
        <f t="shared" si="2"/>
        <v>42</v>
      </c>
    </row>
    <row r="66" spans="1:3" x14ac:dyDescent="0.3">
      <c r="A66" s="26">
        <v>38</v>
      </c>
      <c r="B66" s="27">
        <v>59</v>
      </c>
      <c r="C66" s="27">
        <f t="shared" si="2"/>
        <v>41</v>
      </c>
    </row>
    <row r="67" spans="1:3" x14ac:dyDescent="0.3">
      <c r="A67" s="28">
        <v>40</v>
      </c>
      <c r="B67" s="29">
        <v>60</v>
      </c>
      <c r="C67" s="27">
        <f t="shared" si="2"/>
        <v>40</v>
      </c>
    </row>
  </sheetData>
  <phoneticPr fontId="3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05D1-FF74-4606-A38D-C9293FA9CC33}">
  <dimension ref="A1:K42"/>
  <sheetViews>
    <sheetView topLeftCell="B1" workbookViewId="0">
      <selection sqref="A1:K20"/>
    </sheetView>
  </sheetViews>
  <sheetFormatPr defaultRowHeight="14.4" x14ac:dyDescent="0.3"/>
  <cols>
    <col min="1" max="1" width="9.77734375" bestFit="1" customWidth="1"/>
    <col min="2" max="2" width="12" bestFit="1" customWidth="1"/>
    <col min="9" max="9" width="11.109375" bestFit="1" customWidth="1"/>
    <col min="10" max="10" width="10.77734375" bestFit="1" customWidth="1"/>
    <col min="11" max="11" width="15.109375" bestFit="1" customWidth="1"/>
  </cols>
  <sheetData>
    <row r="1" spans="1:11" x14ac:dyDescent="0.3">
      <c r="B1" s="32"/>
      <c r="C1" s="39" t="s">
        <v>30</v>
      </c>
      <c r="D1" s="39"/>
      <c r="E1" s="39"/>
      <c r="F1" s="39"/>
      <c r="G1" s="39"/>
      <c r="H1" s="39"/>
      <c r="I1" s="39"/>
      <c r="J1" s="39"/>
      <c r="K1" s="39"/>
    </row>
    <row r="2" spans="1:11" x14ac:dyDescent="0.3">
      <c r="C2" s="23"/>
      <c r="E2" s="23" t="s">
        <v>4</v>
      </c>
      <c r="F2" s="23" t="s">
        <v>5</v>
      </c>
      <c r="G2" s="23"/>
      <c r="H2" s="23"/>
      <c r="I2" s="23"/>
    </row>
    <row r="3" spans="1:11" x14ac:dyDescent="0.3">
      <c r="C3" s="23" t="s">
        <v>2</v>
      </c>
      <c r="D3" t="s">
        <v>31</v>
      </c>
      <c r="E3" s="23" t="s">
        <v>0</v>
      </c>
      <c r="F3" s="23" t="s">
        <v>1</v>
      </c>
      <c r="G3" s="23" t="s">
        <v>6</v>
      </c>
      <c r="H3" s="23" t="s">
        <v>18</v>
      </c>
      <c r="I3" s="23" t="s">
        <v>24</v>
      </c>
      <c r="J3" s="23" t="s">
        <v>19</v>
      </c>
      <c r="K3" s="23" t="s">
        <v>25</v>
      </c>
    </row>
    <row r="4" spans="1:11" x14ac:dyDescent="0.3">
      <c r="A4" s="1" t="s">
        <v>26</v>
      </c>
      <c r="C4" s="15">
        <v>2</v>
      </c>
      <c r="D4" s="7">
        <f t="shared" ref="D4:D20" si="0">(C4*6)/60</f>
        <v>0.2</v>
      </c>
      <c r="E4" s="16">
        <v>3</v>
      </c>
      <c r="F4" s="16">
        <v>1.258</v>
      </c>
      <c r="G4" s="17">
        <v>0.97699999999999998</v>
      </c>
      <c r="H4" s="16">
        <f t="shared" ref="H4:H20" si="1" xml:space="preserve"> (E4/3) * (F4/2) * 100</f>
        <v>62.9</v>
      </c>
      <c r="I4" s="7">
        <v>59</v>
      </c>
      <c r="J4" s="25">
        <f t="shared" ref="J4:J20" si="2" xml:space="preserve"> 100 - H4</f>
        <v>37.1</v>
      </c>
      <c r="K4" s="7">
        <v>41</v>
      </c>
    </row>
    <row r="5" spans="1:11" x14ac:dyDescent="0.3">
      <c r="A5" s="1">
        <v>32</v>
      </c>
      <c r="B5" s="1" t="s">
        <v>28</v>
      </c>
      <c r="C5" s="15">
        <v>4</v>
      </c>
      <c r="D5" s="7">
        <f t="shared" si="0"/>
        <v>0.4</v>
      </c>
      <c r="E5" s="16">
        <v>3</v>
      </c>
      <c r="F5" s="16">
        <v>1.194</v>
      </c>
      <c r="G5" s="17">
        <v>0.89100000000000001</v>
      </c>
      <c r="H5" s="16">
        <f t="shared" si="1"/>
        <v>59.699999999999996</v>
      </c>
      <c r="I5" s="7">
        <v>58</v>
      </c>
      <c r="J5" s="25">
        <f t="shared" si="2"/>
        <v>40.300000000000004</v>
      </c>
      <c r="K5" s="7">
        <v>42</v>
      </c>
    </row>
    <row r="6" spans="1:11" x14ac:dyDescent="0.3">
      <c r="A6" s="1">
        <v>6</v>
      </c>
      <c r="B6" s="1" t="s">
        <v>27</v>
      </c>
      <c r="C6" s="18">
        <v>8</v>
      </c>
      <c r="D6" s="9">
        <f t="shared" si="0"/>
        <v>0.8</v>
      </c>
      <c r="E6" s="19">
        <v>3</v>
      </c>
      <c r="F6" s="19">
        <v>1.1639999999999999</v>
      </c>
      <c r="G6" s="20">
        <v>0.98699999999999999</v>
      </c>
      <c r="H6" s="19">
        <f t="shared" si="1"/>
        <v>58.199999999999996</v>
      </c>
      <c r="I6" s="9">
        <v>56</v>
      </c>
      <c r="J6" s="24">
        <f t="shared" si="2"/>
        <v>41.800000000000004</v>
      </c>
      <c r="K6" s="9">
        <v>44</v>
      </c>
    </row>
    <row r="7" spans="1:11" x14ac:dyDescent="0.3">
      <c r="A7" s="1">
        <v>14</v>
      </c>
      <c r="B7" s="1" t="s">
        <v>29</v>
      </c>
      <c r="C7" s="15">
        <v>10</v>
      </c>
      <c r="D7" s="7">
        <f t="shared" si="0"/>
        <v>1</v>
      </c>
      <c r="E7" s="16">
        <v>3</v>
      </c>
      <c r="F7" s="16">
        <v>1.1359999999999999</v>
      </c>
      <c r="G7" s="17">
        <v>0.86899999999999999</v>
      </c>
      <c r="H7" s="16">
        <f t="shared" si="1"/>
        <v>56.8</v>
      </c>
      <c r="I7" s="7">
        <v>55</v>
      </c>
      <c r="J7" s="25">
        <f t="shared" si="2"/>
        <v>43.2</v>
      </c>
      <c r="K7" s="7">
        <v>45</v>
      </c>
    </row>
    <row r="8" spans="1:11" x14ac:dyDescent="0.3">
      <c r="C8" s="15">
        <v>12</v>
      </c>
      <c r="D8" s="7">
        <f t="shared" si="0"/>
        <v>1.2</v>
      </c>
      <c r="E8" s="16">
        <v>3</v>
      </c>
      <c r="F8" s="16">
        <v>1.091</v>
      </c>
      <c r="G8" s="17">
        <v>0.84399999999999997</v>
      </c>
      <c r="H8" s="16">
        <f t="shared" si="1"/>
        <v>54.55</v>
      </c>
      <c r="I8" s="7">
        <v>54</v>
      </c>
      <c r="J8" s="25">
        <f t="shared" si="2"/>
        <v>45.45</v>
      </c>
      <c r="K8" s="7">
        <v>46</v>
      </c>
    </row>
    <row r="9" spans="1:11" x14ac:dyDescent="0.3">
      <c r="C9" s="18">
        <v>16</v>
      </c>
      <c r="D9" s="9">
        <f t="shared" si="0"/>
        <v>1.6</v>
      </c>
      <c r="E9" s="19">
        <v>3</v>
      </c>
      <c r="F9" s="19">
        <v>1.0529999999999999</v>
      </c>
      <c r="G9" s="20">
        <v>0.97699999999999998</v>
      </c>
      <c r="H9" s="19">
        <f t="shared" si="1"/>
        <v>52.65</v>
      </c>
      <c r="I9" s="9">
        <v>52</v>
      </c>
      <c r="J9" s="24">
        <f t="shared" si="2"/>
        <v>47.35</v>
      </c>
      <c r="K9" s="9">
        <v>48</v>
      </c>
    </row>
    <row r="10" spans="1:11" x14ac:dyDescent="0.3">
      <c r="C10" s="18">
        <v>18</v>
      </c>
      <c r="D10" s="9">
        <f t="shared" si="0"/>
        <v>1.8</v>
      </c>
      <c r="E10" s="19">
        <v>3</v>
      </c>
      <c r="F10" s="19">
        <v>0.98499999999999999</v>
      </c>
      <c r="G10" s="20">
        <v>1</v>
      </c>
      <c r="H10" s="19">
        <f t="shared" si="1"/>
        <v>49.25</v>
      </c>
      <c r="I10" s="9">
        <v>51</v>
      </c>
      <c r="J10" s="24">
        <f t="shared" si="2"/>
        <v>50.75</v>
      </c>
      <c r="K10" s="9">
        <v>49</v>
      </c>
    </row>
    <row r="11" spans="1:11" x14ac:dyDescent="0.3">
      <c r="C11" s="18">
        <v>20</v>
      </c>
      <c r="D11" s="9">
        <f t="shared" si="0"/>
        <v>2</v>
      </c>
      <c r="E11" s="19">
        <v>3</v>
      </c>
      <c r="F11" s="19">
        <v>0.98699999999999999</v>
      </c>
      <c r="G11" s="20">
        <v>0.98899999999999999</v>
      </c>
      <c r="H11" s="19">
        <f t="shared" si="1"/>
        <v>49.35</v>
      </c>
      <c r="I11" s="9">
        <v>50</v>
      </c>
      <c r="J11" s="24">
        <f t="shared" si="2"/>
        <v>50.65</v>
      </c>
      <c r="K11" s="9">
        <v>50</v>
      </c>
    </row>
    <row r="12" spans="1:11" x14ac:dyDescent="0.3">
      <c r="C12" s="18">
        <v>22</v>
      </c>
      <c r="D12" s="9">
        <f t="shared" si="0"/>
        <v>2.2000000000000002</v>
      </c>
      <c r="E12" s="19">
        <v>3</v>
      </c>
      <c r="F12" s="19">
        <v>0.96599999999999997</v>
      </c>
      <c r="G12" s="20">
        <v>1.137</v>
      </c>
      <c r="H12" s="19">
        <f t="shared" si="1"/>
        <v>48.3</v>
      </c>
      <c r="I12" s="9">
        <v>49</v>
      </c>
      <c r="J12" s="24">
        <f t="shared" si="2"/>
        <v>51.7</v>
      </c>
      <c r="K12" s="9">
        <v>51</v>
      </c>
    </row>
    <row r="13" spans="1:11" x14ac:dyDescent="0.3">
      <c r="C13" s="18">
        <v>24</v>
      </c>
      <c r="D13" s="9">
        <f t="shared" si="0"/>
        <v>2.4</v>
      </c>
      <c r="E13" s="19">
        <v>3</v>
      </c>
      <c r="F13" s="19">
        <v>0.94</v>
      </c>
      <c r="G13" s="20">
        <v>1.0009999999999999</v>
      </c>
      <c r="H13" s="19">
        <f t="shared" si="1"/>
        <v>47</v>
      </c>
      <c r="I13" s="9">
        <v>48</v>
      </c>
      <c r="J13" s="24">
        <f t="shared" si="2"/>
        <v>53</v>
      </c>
      <c r="K13" s="9">
        <v>52</v>
      </c>
    </row>
    <row r="14" spans="1:11" x14ac:dyDescent="0.3">
      <c r="C14" s="18">
        <v>26</v>
      </c>
      <c r="D14" s="9">
        <f t="shared" si="0"/>
        <v>2.6</v>
      </c>
      <c r="E14" s="19">
        <v>3</v>
      </c>
      <c r="F14" s="19">
        <v>0.91500000000000004</v>
      </c>
      <c r="G14" s="20">
        <v>1.028</v>
      </c>
      <c r="H14" s="19">
        <f t="shared" si="1"/>
        <v>45.75</v>
      </c>
      <c r="I14" s="9">
        <v>47</v>
      </c>
      <c r="J14" s="24">
        <f t="shared" si="2"/>
        <v>54.25</v>
      </c>
      <c r="K14" s="9">
        <v>53</v>
      </c>
    </row>
    <row r="15" spans="1:11" x14ac:dyDescent="0.3">
      <c r="C15" s="18">
        <v>28</v>
      </c>
      <c r="D15" s="9">
        <f t="shared" si="0"/>
        <v>2.8</v>
      </c>
      <c r="E15" s="19">
        <v>3</v>
      </c>
      <c r="F15" s="19">
        <v>0.89800000000000002</v>
      </c>
      <c r="G15" s="20">
        <v>0.97599999999999998</v>
      </c>
      <c r="H15" s="19">
        <f t="shared" si="1"/>
        <v>44.9</v>
      </c>
      <c r="I15" s="9">
        <v>46</v>
      </c>
      <c r="J15" s="24">
        <f t="shared" si="2"/>
        <v>55.1</v>
      </c>
      <c r="K15" s="9">
        <v>54</v>
      </c>
    </row>
    <row r="16" spans="1:11" x14ac:dyDescent="0.3">
      <c r="C16" s="21">
        <v>30</v>
      </c>
      <c r="D16" s="9">
        <f t="shared" si="0"/>
        <v>3</v>
      </c>
      <c r="E16" s="22">
        <v>3</v>
      </c>
      <c r="F16" s="22">
        <v>0.88</v>
      </c>
      <c r="G16" s="20"/>
      <c r="H16" s="22">
        <f t="shared" si="1"/>
        <v>44</v>
      </c>
      <c r="I16" s="9">
        <v>45</v>
      </c>
      <c r="J16" s="24">
        <f t="shared" si="2"/>
        <v>56</v>
      </c>
      <c r="K16" s="9">
        <v>55</v>
      </c>
    </row>
    <row r="17" spans="3:11" x14ac:dyDescent="0.3">
      <c r="C17" s="18">
        <v>34</v>
      </c>
      <c r="D17" s="9">
        <f t="shared" si="0"/>
        <v>3.4</v>
      </c>
      <c r="E17" s="19">
        <v>3</v>
      </c>
      <c r="F17" s="19">
        <v>0.85099999999999998</v>
      </c>
      <c r="G17" s="20"/>
      <c r="H17" s="19">
        <f t="shared" si="1"/>
        <v>42.55</v>
      </c>
      <c r="I17" s="9">
        <v>43</v>
      </c>
      <c r="J17" s="24">
        <f t="shared" si="2"/>
        <v>57.45</v>
      </c>
      <c r="K17" s="9">
        <v>57</v>
      </c>
    </row>
    <row r="18" spans="3:11" x14ac:dyDescent="0.3">
      <c r="C18" s="15">
        <v>36</v>
      </c>
      <c r="D18" s="7">
        <f t="shared" si="0"/>
        <v>3.6</v>
      </c>
      <c r="E18" s="16">
        <v>3</v>
      </c>
      <c r="F18" s="16">
        <v>0.83599999999999997</v>
      </c>
      <c r="G18" s="17">
        <v>0.92800000000000005</v>
      </c>
      <c r="H18" s="16">
        <f t="shared" si="1"/>
        <v>41.8</v>
      </c>
      <c r="I18" s="7">
        <v>42</v>
      </c>
      <c r="J18" s="25">
        <f t="shared" si="2"/>
        <v>58.2</v>
      </c>
      <c r="K18" s="7">
        <v>58</v>
      </c>
    </row>
    <row r="19" spans="3:11" x14ac:dyDescent="0.3">
      <c r="C19" s="21">
        <v>38</v>
      </c>
      <c r="D19" s="9">
        <f t="shared" si="0"/>
        <v>3.8</v>
      </c>
      <c r="E19" s="22">
        <v>3</v>
      </c>
      <c r="F19" s="22">
        <v>0.82099999999999995</v>
      </c>
      <c r="G19" s="20"/>
      <c r="H19" s="22">
        <f t="shared" si="1"/>
        <v>41.05</v>
      </c>
      <c r="I19" s="9">
        <v>41</v>
      </c>
      <c r="J19" s="24">
        <f t="shared" si="2"/>
        <v>58.95</v>
      </c>
      <c r="K19" s="9">
        <v>59</v>
      </c>
    </row>
    <row r="20" spans="3:11" x14ac:dyDescent="0.3">
      <c r="C20" s="18">
        <v>40</v>
      </c>
      <c r="D20" s="9">
        <f t="shared" si="0"/>
        <v>4</v>
      </c>
      <c r="E20" s="19">
        <v>3</v>
      </c>
      <c r="F20" s="19">
        <v>0.91200000000000003</v>
      </c>
      <c r="G20" s="20"/>
      <c r="H20" s="19">
        <f t="shared" si="1"/>
        <v>45.6</v>
      </c>
      <c r="I20" s="9">
        <v>40</v>
      </c>
      <c r="J20" s="24">
        <f t="shared" si="2"/>
        <v>54.4</v>
      </c>
      <c r="K20" s="9">
        <v>60</v>
      </c>
    </row>
    <row r="25" spans="3:11" x14ac:dyDescent="0.3">
      <c r="D25" t="s">
        <v>20</v>
      </c>
      <c r="E25" t="s">
        <v>21</v>
      </c>
      <c r="F25" t="s">
        <v>20</v>
      </c>
      <c r="H25" t="s">
        <v>22</v>
      </c>
    </row>
    <row r="26" spans="3:11" x14ac:dyDescent="0.3">
      <c r="D26">
        <v>0.2</v>
      </c>
      <c r="E26" s="25">
        <v>37.1</v>
      </c>
      <c r="F26">
        <f t="shared" ref="F26:F35" si="3" xml:space="preserve"> G26 * 6  /60</f>
        <v>1</v>
      </c>
      <c r="G26">
        <v>10</v>
      </c>
      <c r="H26">
        <v>41.6</v>
      </c>
    </row>
    <row r="27" spans="3:11" x14ac:dyDescent="0.3">
      <c r="D27">
        <v>0.4</v>
      </c>
      <c r="E27" s="25">
        <v>40.300000000000004</v>
      </c>
      <c r="F27">
        <f t="shared" si="3"/>
        <v>1.2</v>
      </c>
      <c r="G27">
        <v>12</v>
      </c>
      <c r="H27">
        <v>45.25</v>
      </c>
    </row>
    <row r="28" spans="3:11" x14ac:dyDescent="0.3">
      <c r="D28">
        <v>0.8</v>
      </c>
      <c r="E28" s="24">
        <v>41.800000000000004</v>
      </c>
      <c r="F28">
        <f t="shared" si="3"/>
        <v>1.4</v>
      </c>
      <c r="G28" s="2">
        <v>14</v>
      </c>
      <c r="H28" s="2">
        <v>37.75</v>
      </c>
    </row>
    <row r="29" spans="3:11" x14ac:dyDescent="0.3">
      <c r="D29">
        <v>1</v>
      </c>
      <c r="E29" s="25">
        <v>43.2</v>
      </c>
      <c r="F29">
        <f t="shared" si="3"/>
        <v>1.6</v>
      </c>
      <c r="G29">
        <v>16</v>
      </c>
      <c r="H29">
        <v>49.15</v>
      </c>
    </row>
    <row r="30" spans="3:11" x14ac:dyDescent="0.3">
      <c r="D30">
        <v>1.2</v>
      </c>
      <c r="E30" s="25">
        <v>45.45</v>
      </c>
      <c r="F30">
        <f t="shared" si="3"/>
        <v>1.8</v>
      </c>
      <c r="G30">
        <v>18</v>
      </c>
      <c r="H30">
        <v>48.5</v>
      </c>
    </row>
    <row r="31" spans="3:11" x14ac:dyDescent="0.3">
      <c r="D31">
        <v>1.6</v>
      </c>
      <c r="E31" s="24">
        <v>47.35</v>
      </c>
      <c r="F31">
        <f t="shared" si="3"/>
        <v>2.2000000000000002</v>
      </c>
      <c r="G31">
        <v>22</v>
      </c>
      <c r="H31">
        <v>50.6</v>
      </c>
    </row>
    <row r="32" spans="3:11" x14ac:dyDescent="0.3">
      <c r="D32">
        <v>1.8</v>
      </c>
      <c r="E32" s="24">
        <v>50.75</v>
      </c>
      <c r="F32">
        <f t="shared" si="3"/>
        <v>2.4</v>
      </c>
      <c r="G32">
        <v>24</v>
      </c>
      <c r="H32">
        <v>52.7</v>
      </c>
    </row>
    <row r="33" spans="4:8" x14ac:dyDescent="0.3">
      <c r="D33">
        <v>2</v>
      </c>
      <c r="E33" s="24">
        <v>50.65</v>
      </c>
      <c r="F33">
        <f t="shared" si="3"/>
        <v>2.6</v>
      </c>
      <c r="G33">
        <v>26</v>
      </c>
      <c r="H33">
        <v>53.949999999999996</v>
      </c>
    </row>
    <row r="34" spans="4:8" x14ac:dyDescent="0.3">
      <c r="D34">
        <v>2.2000000000000002</v>
      </c>
      <c r="E34" s="24">
        <v>51.7</v>
      </c>
      <c r="F34">
        <f t="shared" si="3"/>
        <v>2.8</v>
      </c>
      <c r="G34">
        <v>28</v>
      </c>
      <c r="H34">
        <v>57.9</v>
      </c>
    </row>
    <row r="35" spans="4:8" x14ac:dyDescent="0.3">
      <c r="D35">
        <v>2.4</v>
      </c>
      <c r="E35" s="24">
        <v>53</v>
      </c>
      <c r="F35">
        <f t="shared" si="3"/>
        <v>3</v>
      </c>
      <c r="G35" s="2">
        <v>30</v>
      </c>
      <c r="H35" s="2">
        <v>39.35</v>
      </c>
    </row>
    <row r="36" spans="4:8" x14ac:dyDescent="0.3">
      <c r="D36">
        <v>2.6</v>
      </c>
      <c r="E36" s="24">
        <v>54.25</v>
      </c>
    </row>
    <row r="37" spans="4:8" x14ac:dyDescent="0.3">
      <c r="D37">
        <v>2.8</v>
      </c>
      <c r="E37" s="24">
        <v>55.1</v>
      </c>
    </row>
    <row r="38" spans="4:8" x14ac:dyDescent="0.3">
      <c r="D38">
        <v>3</v>
      </c>
      <c r="E38" s="24">
        <v>56</v>
      </c>
    </row>
    <row r="39" spans="4:8" x14ac:dyDescent="0.3">
      <c r="D39">
        <v>3.4</v>
      </c>
      <c r="E39" s="24">
        <v>57.45</v>
      </c>
    </row>
    <row r="40" spans="4:8" x14ac:dyDescent="0.3">
      <c r="D40">
        <v>3.6</v>
      </c>
      <c r="E40" s="25">
        <v>58.2</v>
      </c>
    </row>
    <row r="41" spans="4:8" x14ac:dyDescent="0.3">
      <c r="D41">
        <v>3.8</v>
      </c>
      <c r="E41" s="24">
        <v>58.95</v>
      </c>
    </row>
    <row r="42" spans="4:8" x14ac:dyDescent="0.3">
      <c r="D42">
        <v>4</v>
      </c>
      <c r="E42" s="24">
        <v>54.4</v>
      </c>
    </row>
  </sheetData>
  <mergeCells count="1">
    <mergeCell ref="C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B4B5-D0F8-4D13-A64D-F5178A068B8B}">
  <dimension ref="A1:AE58"/>
  <sheetViews>
    <sheetView tabSelected="1" topLeftCell="A59" zoomScale="115" zoomScaleNormal="115" workbookViewId="0">
      <selection activeCell="A66" sqref="A66"/>
    </sheetView>
  </sheetViews>
  <sheetFormatPr defaultRowHeight="14.4" x14ac:dyDescent="0.3"/>
  <cols>
    <col min="2" max="2" width="12.5546875" bestFit="1" customWidth="1"/>
    <col min="4" max="4" width="9.77734375" bestFit="1" customWidth="1"/>
    <col min="9" max="9" width="11.109375" bestFit="1" customWidth="1"/>
    <col min="10" max="10" width="10.77734375" bestFit="1" customWidth="1"/>
    <col min="11" max="11" width="15.109375" bestFit="1" customWidth="1"/>
  </cols>
  <sheetData>
    <row r="1" spans="1:31" x14ac:dyDescent="0.3">
      <c r="A1" s="23"/>
      <c r="B1" s="23"/>
      <c r="C1" s="39" t="s">
        <v>32</v>
      </c>
      <c r="D1" s="39"/>
      <c r="E1" s="39"/>
      <c r="F1" s="39"/>
      <c r="G1" s="39"/>
      <c r="H1" s="39"/>
      <c r="I1" s="39"/>
      <c r="J1" s="39"/>
      <c r="K1" s="39"/>
    </row>
    <row r="2" spans="1:31" x14ac:dyDescent="0.3">
      <c r="A2" s="23"/>
      <c r="B2" s="23"/>
      <c r="C2" s="23"/>
      <c r="D2" s="23"/>
      <c r="E2" s="23" t="s">
        <v>4</v>
      </c>
      <c r="F2" s="23" t="s">
        <v>5</v>
      </c>
      <c r="G2" s="23"/>
      <c r="H2" s="23"/>
      <c r="I2" s="23"/>
      <c r="J2" s="23"/>
      <c r="K2" s="23"/>
    </row>
    <row r="3" spans="1:31" x14ac:dyDescent="0.3">
      <c r="A3" s="35" t="s">
        <v>33</v>
      </c>
      <c r="B3" s="35"/>
      <c r="C3" s="23" t="s">
        <v>2</v>
      </c>
      <c r="D3" s="23" t="s">
        <v>34</v>
      </c>
      <c r="E3" s="23" t="s">
        <v>0</v>
      </c>
      <c r="F3" s="23" t="s">
        <v>1</v>
      </c>
      <c r="G3" s="23" t="s">
        <v>6</v>
      </c>
      <c r="H3" s="23" t="s">
        <v>18</v>
      </c>
      <c r="I3" s="23" t="s">
        <v>24</v>
      </c>
      <c r="J3" s="23" t="s">
        <v>19</v>
      </c>
      <c r="K3" s="23" t="s">
        <v>25</v>
      </c>
    </row>
    <row r="4" spans="1:31" x14ac:dyDescent="0.3">
      <c r="A4" s="35">
        <v>20</v>
      </c>
      <c r="B4" s="35" t="s">
        <v>9</v>
      </c>
      <c r="C4" s="24">
        <v>2</v>
      </c>
      <c r="D4" s="24">
        <f>C4 * 6 /60</f>
        <v>0.2</v>
      </c>
      <c r="E4" s="24">
        <v>3</v>
      </c>
      <c r="F4" s="24">
        <v>0.44600000000000001</v>
      </c>
      <c r="G4" s="24">
        <v>0.999</v>
      </c>
      <c r="H4" s="24">
        <f>E4/3 *F4/2 *100</f>
        <v>22.3</v>
      </c>
      <c r="I4" s="24">
        <v>41</v>
      </c>
      <c r="J4" s="24">
        <f xml:space="preserve"> 100 - H4</f>
        <v>77.7</v>
      </c>
      <c r="K4" s="24">
        <f xml:space="preserve"> 100 - I4</f>
        <v>59</v>
      </c>
      <c r="AD4" s="37"/>
      <c r="AE4" s="37"/>
    </row>
    <row r="5" spans="1:31" x14ac:dyDescent="0.3">
      <c r="A5" s="35">
        <v>40</v>
      </c>
      <c r="B5" s="35" t="s">
        <v>9</v>
      </c>
      <c r="C5" s="24">
        <v>4</v>
      </c>
      <c r="D5" s="24">
        <f t="shared" ref="D5:D21" si="0">C5 * 6 /60</f>
        <v>0.4</v>
      </c>
      <c r="E5" s="24">
        <v>3</v>
      </c>
      <c r="F5" s="24">
        <v>0.67800000000000005</v>
      </c>
      <c r="G5" s="24">
        <v>1.012</v>
      </c>
      <c r="H5" s="24">
        <f>E5/3 *F5/2 *100</f>
        <v>33.900000000000006</v>
      </c>
      <c r="I5" s="24">
        <v>42</v>
      </c>
      <c r="J5" s="24">
        <f t="shared" ref="J5:K21" si="1" xml:space="preserve"> 100 - H5</f>
        <v>66.099999999999994</v>
      </c>
      <c r="K5" s="24">
        <f t="shared" si="1"/>
        <v>58</v>
      </c>
      <c r="AD5" s="37"/>
      <c r="AE5" s="37"/>
    </row>
    <row r="6" spans="1:31" x14ac:dyDescent="0.3">
      <c r="A6" s="23"/>
      <c r="B6" s="23"/>
      <c r="C6" s="24">
        <v>6</v>
      </c>
      <c r="D6" s="24">
        <f t="shared" si="0"/>
        <v>0.6</v>
      </c>
      <c r="E6" s="24">
        <v>3</v>
      </c>
      <c r="F6" s="24">
        <v>0.73299999999999998</v>
      </c>
      <c r="G6" s="24">
        <v>1.0129999999999999</v>
      </c>
      <c r="H6" s="24">
        <f t="shared" ref="H6:H21" si="2">E6/3 *F6/2 *100</f>
        <v>36.65</v>
      </c>
      <c r="I6" s="24">
        <v>43</v>
      </c>
      <c r="J6" s="24">
        <f t="shared" si="1"/>
        <v>63.35</v>
      </c>
      <c r="K6" s="24">
        <f t="shared" si="1"/>
        <v>57</v>
      </c>
      <c r="AD6" s="37"/>
      <c r="AE6" s="37"/>
    </row>
    <row r="7" spans="1:31" x14ac:dyDescent="0.3">
      <c r="A7" s="23"/>
      <c r="B7" s="23"/>
      <c r="C7" s="24">
        <v>8</v>
      </c>
      <c r="D7" s="24">
        <f t="shared" si="0"/>
        <v>0.8</v>
      </c>
      <c r="E7" s="24">
        <v>3</v>
      </c>
      <c r="F7" s="24">
        <v>0.83</v>
      </c>
      <c r="G7" s="24">
        <v>0.97399999999999998</v>
      </c>
      <c r="H7" s="24">
        <f t="shared" si="2"/>
        <v>41.5</v>
      </c>
      <c r="I7" s="24">
        <v>44</v>
      </c>
      <c r="J7" s="24">
        <f t="shared" si="1"/>
        <v>58.5</v>
      </c>
      <c r="K7" s="24">
        <f t="shared" si="1"/>
        <v>56</v>
      </c>
      <c r="AD7" s="37"/>
      <c r="AE7" s="37"/>
    </row>
    <row r="8" spans="1:31" x14ac:dyDescent="0.3">
      <c r="A8" s="23"/>
      <c r="B8" s="23"/>
      <c r="C8" s="24">
        <v>10</v>
      </c>
      <c r="D8" s="24">
        <f t="shared" si="0"/>
        <v>1</v>
      </c>
      <c r="E8" s="24">
        <v>3</v>
      </c>
      <c r="F8" s="24">
        <v>0.83199999999999996</v>
      </c>
      <c r="G8" s="24">
        <v>0.96599999999999997</v>
      </c>
      <c r="H8" s="24">
        <f t="shared" si="2"/>
        <v>41.6</v>
      </c>
      <c r="I8" s="24">
        <v>45</v>
      </c>
      <c r="J8" s="24">
        <f t="shared" si="1"/>
        <v>58.4</v>
      </c>
      <c r="K8" s="24">
        <f t="shared" si="1"/>
        <v>55</v>
      </c>
      <c r="AD8" s="37"/>
      <c r="AE8" s="37"/>
    </row>
    <row r="9" spans="1:31" x14ac:dyDescent="0.3">
      <c r="A9" s="23"/>
      <c r="B9" s="23"/>
      <c r="C9" s="24">
        <v>12</v>
      </c>
      <c r="D9" s="24">
        <f t="shared" si="0"/>
        <v>1.2</v>
      </c>
      <c r="E9" s="24">
        <v>3</v>
      </c>
      <c r="F9" s="24">
        <v>0.90500000000000003</v>
      </c>
      <c r="G9" s="24">
        <v>0.97699999999999998</v>
      </c>
      <c r="H9" s="24">
        <f t="shared" si="2"/>
        <v>45.25</v>
      </c>
      <c r="I9" s="24">
        <v>46</v>
      </c>
      <c r="J9" s="24">
        <f t="shared" si="1"/>
        <v>54.75</v>
      </c>
      <c r="K9" s="24">
        <f t="shared" si="1"/>
        <v>54</v>
      </c>
      <c r="AD9" s="37"/>
      <c r="AE9" s="37"/>
    </row>
    <row r="10" spans="1:31" x14ac:dyDescent="0.3">
      <c r="A10" s="23"/>
      <c r="B10" s="23"/>
      <c r="C10" s="33">
        <v>14</v>
      </c>
      <c r="D10" s="25">
        <f t="shared" si="0"/>
        <v>1.4</v>
      </c>
      <c r="E10" s="25">
        <v>3</v>
      </c>
      <c r="F10" s="25">
        <v>0.755</v>
      </c>
      <c r="G10" s="25">
        <v>0.99099999999999999</v>
      </c>
      <c r="H10" s="25">
        <f t="shared" si="2"/>
        <v>37.75</v>
      </c>
      <c r="I10" s="25">
        <v>47</v>
      </c>
      <c r="J10" s="25">
        <f t="shared" si="1"/>
        <v>62.25</v>
      </c>
      <c r="K10" s="25">
        <f t="shared" si="1"/>
        <v>53</v>
      </c>
      <c r="AD10" s="37"/>
      <c r="AE10" s="37"/>
    </row>
    <row r="11" spans="1:31" x14ac:dyDescent="0.3">
      <c r="A11" s="23"/>
      <c r="B11" s="23"/>
      <c r="C11" s="24">
        <v>16</v>
      </c>
      <c r="D11" s="24">
        <f t="shared" si="0"/>
        <v>1.6</v>
      </c>
      <c r="E11" s="24">
        <v>3</v>
      </c>
      <c r="F11" s="24">
        <v>0.98299999999999998</v>
      </c>
      <c r="G11" s="24">
        <v>0.97899999999999998</v>
      </c>
      <c r="H11" s="24">
        <f t="shared" si="2"/>
        <v>49.15</v>
      </c>
      <c r="I11" s="24">
        <v>48</v>
      </c>
      <c r="J11" s="24">
        <f t="shared" si="1"/>
        <v>50.85</v>
      </c>
      <c r="K11" s="24">
        <f t="shared" si="1"/>
        <v>52</v>
      </c>
      <c r="AD11" s="37"/>
      <c r="AE11" s="37"/>
    </row>
    <row r="12" spans="1:31" x14ac:dyDescent="0.3">
      <c r="A12" s="23"/>
      <c r="B12" s="23"/>
      <c r="C12" s="24">
        <v>18</v>
      </c>
      <c r="D12" s="24">
        <f t="shared" si="0"/>
        <v>1.8</v>
      </c>
      <c r="E12" s="24">
        <v>3</v>
      </c>
      <c r="F12" s="24">
        <v>0.97</v>
      </c>
      <c r="G12" s="24">
        <v>0.98599999999999999</v>
      </c>
      <c r="H12" s="24">
        <f t="shared" si="2"/>
        <v>48.5</v>
      </c>
      <c r="I12" s="24">
        <v>49</v>
      </c>
      <c r="J12" s="24">
        <f t="shared" si="1"/>
        <v>51.5</v>
      </c>
      <c r="K12" s="24">
        <f t="shared" si="1"/>
        <v>51</v>
      </c>
      <c r="AD12" s="37"/>
      <c r="AE12" s="37"/>
    </row>
    <row r="13" spans="1:31" x14ac:dyDescent="0.3">
      <c r="A13" s="23"/>
      <c r="B13" s="23"/>
      <c r="C13" s="24">
        <v>22</v>
      </c>
      <c r="D13" s="24">
        <f t="shared" si="0"/>
        <v>2.2000000000000002</v>
      </c>
      <c r="E13" s="24">
        <v>3</v>
      </c>
      <c r="F13" s="24">
        <v>1.012</v>
      </c>
      <c r="G13" s="24"/>
      <c r="H13" s="24">
        <f t="shared" si="2"/>
        <v>50.6</v>
      </c>
      <c r="I13" s="24">
        <v>51</v>
      </c>
      <c r="J13" s="24">
        <f t="shared" si="1"/>
        <v>49.4</v>
      </c>
      <c r="K13" s="24">
        <f t="shared" si="1"/>
        <v>49</v>
      </c>
      <c r="AD13" s="37"/>
      <c r="AE13" s="37"/>
    </row>
    <row r="14" spans="1:31" x14ac:dyDescent="0.3">
      <c r="A14" s="23"/>
      <c r="B14" s="23"/>
      <c r="C14" s="24">
        <v>24</v>
      </c>
      <c r="D14" s="24">
        <f t="shared" si="0"/>
        <v>2.4</v>
      </c>
      <c r="E14" s="24">
        <v>3</v>
      </c>
      <c r="F14" s="24">
        <v>1.054</v>
      </c>
      <c r="G14" s="24">
        <v>0.97299999999999998</v>
      </c>
      <c r="H14" s="24">
        <f t="shared" si="2"/>
        <v>52.7</v>
      </c>
      <c r="I14" s="24">
        <v>52</v>
      </c>
      <c r="J14" s="24">
        <f t="shared" si="1"/>
        <v>47.3</v>
      </c>
      <c r="K14" s="24">
        <f t="shared" si="1"/>
        <v>48</v>
      </c>
      <c r="AD14" s="37"/>
      <c r="AE14" s="37"/>
    </row>
    <row r="15" spans="1:31" x14ac:dyDescent="0.3">
      <c r="A15" s="23"/>
      <c r="B15" s="23"/>
      <c r="C15" s="24">
        <v>26</v>
      </c>
      <c r="D15" s="24">
        <f t="shared" si="0"/>
        <v>2.6</v>
      </c>
      <c r="E15" s="24">
        <v>3</v>
      </c>
      <c r="F15" s="24">
        <v>1.079</v>
      </c>
      <c r="G15" s="24">
        <v>1.0069999999999999</v>
      </c>
      <c r="H15" s="24">
        <f t="shared" si="2"/>
        <v>53.949999999999996</v>
      </c>
      <c r="I15" s="24">
        <v>53</v>
      </c>
      <c r="J15" s="24">
        <f t="shared" si="1"/>
        <v>46.050000000000004</v>
      </c>
      <c r="K15" s="24">
        <f t="shared" si="1"/>
        <v>47</v>
      </c>
      <c r="AD15" s="37"/>
      <c r="AE15" s="37"/>
    </row>
    <row r="16" spans="1:31" x14ac:dyDescent="0.3">
      <c r="A16" s="23"/>
      <c r="B16" s="23"/>
      <c r="C16" s="24">
        <v>28</v>
      </c>
      <c r="D16" s="24">
        <f t="shared" si="0"/>
        <v>2.8</v>
      </c>
      <c r="E16" s="24">
        <v>3</v>
      </c>
      <c r="F16" s="24">
        <v>1.1579999999999999</v>
      </c>
      <c r="G16" s="24">
        <v>0.997</v>
      </c>
      <c r="H16" s="24">
        <f t="shared" si="2"/>
        <v>57.9</v>
      </c>
      <c r="I16" s="24">
        <v>54</v>
      </c>
      <c r="J16" s="24">
        <f t="shared" si="1"/>
        <v>42.1</v>
      </c>
      <c r="K16" s="24">
        <f t="shared" si="1"/>
        <v>46</v>
      </c>
      <c r="AD16" s="37"/>
      <c r="AE16" s="37"/>
    </row>
    <row r="17" spans="1:31" x14ac:dyDescent="0.3">
      <c r="A17" s="23"/>
      <c r="B17" s="23"/>
      <c r="C17" s="33">
        <v>30</v>
      </c>
      <c r="D17" s="25">
        <f t="shared" si="0"/>
        <v>3</v>
      </c>
      <c r="E17" s="25">
        <v>3</v>
      </c>
      <c r="F17" s="25">
        <v>0.78700000000000003</v>
      </c>
      <c r="G17" s="25">
        <v>0.98099999999999998</v>
      </c>
      <c r="H17" s="25">
        <f t="shared" si="2"/>
        <v>39.35</v>
      </c>
      <c r="I17" s="25">
        <v>55</v>
      </c>
      <c r="J17" s="25">
        <f t="shared" si="1"/>
        <v>60.65</v>
      </c>
      <c r="K17" s="25">
        <f t="shared" si="1"/>
        <v>45</v>
      </c>
      <c r="AD17" s="37"/>
      <c r="AE17" s="37"/>
    </row>
    <row r="18" spans="1:31" x14ac:dyDescent="0.3">
      <c r="A18" s="23"/>
      <c r="B18" s="23"/>
      <c r="C18" s="24">
        <v>32</v>
      </c>
      <c r="D18" s="24">
        <f t="shared" si="0"/>
        <v>3.2</v>
      </c>
      <c r="E18" s="24">
        <v>3</v>
      </c>
      <c r="F18" s="24">
        <v>1.357</v>
      </c>
      <c r="G18" s="24">
        <v>0.99399999999999999</v>
      </c>
      <c r="H18" s="24">
        <f t="shared" si="2"/>
        <v>67.849999999999994</v>
      </c>
      <c r="I18" s="24">
        <v>56</v>
      </c>
      <c r="J18" s="24">
        <f t="shared" si="1"/>
        <v>32.150000000000006</v>
      </c>
      <c r="K18" s="24">
        <f t="shared" si="1"/>
        <v>44</v>
      </c>
      <c r="AD18" s="37"/>
      <c r="AE18" s="37"/>
    </row>
    <row r="19" spans="1:31" x14ac:dyDescent="0.3">
      <c r="A19" s="23"/>
      <c r="B19" s="23"/>
      <c r="C19" s="24">
        <v>34</v>
      </c>
      <c r="D19" s="24">
        <f t="shared" si="0"/>
        <v>3.4</v>
      </c>
      <c r="E19" s="24">
        <v>3</v>
      </c>
      <c r="F19" s="24">
        <v>1.294</v>
      </c>
      <c r="G19" s="24">
        <v>1</v>
      </c>
      <c r="H19" s="24">
        <f t="shared" si="2"/>
        <v>64.7</v>
      </c>
      <c r="I19" s="24">
        <v>57</v>
      </c>
      <c r="J19" s="24">
        <f t="shared" si="1"/>
        <v>35.299999999999997</v>
      </c>
      <c r="K19" s="24">
        <f t="shared" si="1"/>
        <v>43</v>
      </c>
      <c r="AD19" s="37"/>
      <c r="AE19" s="37"/>
    </row>
    <row r="20" spans="1:31" x14ac:dyDescent="0.3">
      <c r="A20" s="23"/>
      <c r="B20" s="23"/>
      <c r="C20" s="24">
        <v>36</v>
      </c>
      <c r="D20" s="24">
        <f t="shared" si="0"/>
        <v>3.6</v>
      </c>
      <c r="E20" s="24">
        <v>3</v>
      </c>
      <c r="F20" s="24">
        <v>1.1659999999999999</v>
      </c>
      <c r="G20" s="24">
        <v>0.94499999999999995</v>
      </c>
      <c r="H20" s="24">
        <f t="shared" si="2"/>
        <v>58.3</v>
      </c>
      <c r="I20" s="24">
        <v>58</v>
      </c>
      <c r="J20" s="24">
        <f t="shared" si="1"/>
        <v>41.7</v>
      </c>
      <c r="K20" s="24">
        <f t="shared" si="1"/>
        <v>42</v>
      </c>
      <c r="AD20" s="37"/>
      <c r="AE20" s="37"/>
    </row>
    <row r="21" spans="1:31" x14ac:dyDescent="0.3">
      <c r="A21" s="23"/>
      <c r="B21" s="23"/>
      <c r="C21" s="33">
        <v>38</v>
      </c>
      <c r="D21" s="34">
        <f t="shared" si="0"/>
        <v>3.8</v>
      </c>
      <c r="E21" s="34">
        <v>3</v>
      </c>
      <c r="F21" s="34">
        <v>0.89500000000000002</v>
      </c>
      <c r="G21" s="34">
        <v>0.97399999999999998</v>
      </c>
      <c r="H21" s="34">
        <f t="shared" si="2"/>
        <v>44.75</v>
      </c>
      <c r="I21" s="34">
        <v>59</v>
      </c>
      <c r="J21" s="34">
        <f t="shared" si="1"/>
        <v>55.25</v>
      </c>
      <c r="K21" s="34">
        <f xml:space="preserve"> 100 - I21</f>
        <v>41</v>
      </c>
      <c r="AD21" s="38"/>
      <c r="AE21" s="38"/>
    </row>
    <row r="22" spans="1:3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31" x14ac:dyDescent="0.3">
      <c r="A23" s="23"/>
      <c r="B23" s="23"/>
      <c r="C23" s="39" t="s">
        <v>30</v>
      </c>
      <c r="D23" s="39"/>
      <c r="E23" s="39"/>
      <c r="F23" s="39"/>
      <c r="G23" s="39"/>
      <c r="H23" s="39"/>
      <c r="I23" s="39"/>
      <c r="J23" s="39"/>
      <c r="K23" s="39"/>
    </row>
    <row r="24" spans="1:31" x14ac:dyDescent="0.3">
      <c r="A24" s="23"/>
      <c r="B24" s="23"/>
      <c r="C24" s="23"/>
      <c r="D24" s="23"/>
      <c r="E24" s="23" t="s">
        <v>4</v>
      </c>
      <c r="F24" s="23" t="s">
        <v>5</v>
      </c>
      <c r="G24" s="23"/>
      <c r="H24" s="23"/>
      <c r="I24" s="23"/>
      <c r="J24" s="23"/>
      <c r="K24" s="23"/>
    </row>
    <row r="25" spans="1:31" x14ac:dyDescent="0.3">
      <c r="A25" s="23"/>
      <c r="B25" s="23"/>
      <c r="C25" s="23" t="s">
        <v>2</v>
      </c>
      <c r="D25" s="23" t="s">
        <v>34</v>
      </c>
      <c r="E25" s="23" t="s">
        <v>0</v>
      </c>
      <c r="F25" s="23" t="s">
        <v>1</v>
      </c>
      <c r="G25" s="23" t="s">
        <v>6</v>
      </c>
      <c r="H25" s="23" t="s">
        <v>18</v>
      </c>
      <c r="I25" s="23" t="s">
        <v>24</v>
      </c>
      <c r="J25" s="23" t="s">
        <v>19</v>
      </c>
      <c r="K25" s="23" t="s">
        <v>25</v>
      </c>
    </row>
    <row r="26" spans="1:31" x14ac:dyDescent="0.3">
      <c r="A26" s="35" t="s">
        <v>33</v>
      </c>
      <c r="B26" s="23"/>
      <c r="C26" s="15">
        <v>2</v>
      </c>
      <c r="D26" s="25">
        <f t="shared" ref="D26:D42" si="3">(C26*6)/60</f>
        <v>0.2</v>
      </c>
      <c r="E26" s="16">
        <v>3</v>
      </c>
      <c r="F26" s="16">
        <v>1.258</v>
      </c>
      <c r="G26" s="17">
        <v>0.97699999999999998</v>
      </c>
      <c r="H26" s="16">
        <f t="shared" ref="H26:H42" si="4" xml:space="preserve"> (E26/3) * (F26/2) * 100</f>
        <v>62.9</v>
      </c>
      <c r="I26" s="25">
        <v>59</v>
      </c>
      <c r="J26" s="25">
        <f t="shared" ref="J26:J42" si="5" xml:space="preserve"> 100 - H26</f>
        <v>37.1</v>
      </c>
      <c r="K26" s="25">
        <v>41</v>
      </c>
    </row>
    <row r="27" spans="1:31" x14ac:dyDescent="0.3">
      <c r="A27" s="36">
        <v>32</v>
      </c>
      <c r="B27" s="36" t="s">
        <v>28</v>
      </c>
      <c r="C27" s="15">
        <v>4</v>
      </c>
      <c r="D27" s="25">
        <f t="shared" si="3"/>
        <v>0.4</v>
      </c>
      <c r="E27" s="16">
        <v>3</v>
      </c>
      <c r="F27" s="16">
        <v>1.194</v>
      </c>
      <c r="G27" s="17">
        <v>0.89100000000000001</v>
      </c>
      <c r="H27" s="16">
        <f t="shared" si="4"/>
        <v>59.699999999999996</v>
      </c>
      <c r="I27" s="25">
        <v>58</v>
      </c>
      <c r="J27" s="25">
        <f t="shared" si="5"/>
        <v>40.300000000000004</v>
      </c>
      <c r="K27" s="25">
        <v>42</v>
      </c>
    </row>
    <row r="28" spans="1:31" x14ac:dyDescent="0.3">
      <c r="A28" s="36">
        <v>6</v>
      </c>
      <c r="B28" s="36" t="s">
        <v>27</v>
      </c>
      <c r="C28" s="18">
        <v>8</v>
      </c>
      <c r="D28" s="24">
        <f t="shared" si="3"/>
        <v>0.8</v>
      </c>
      <c r="E28" s="19">
        <v>3</v>
      </c>
      <c r="F28" s="19">
        <v>1.1639999999999999</v>
      </c>
      <c r="G28" s="20">
        <v>0.98699999999999999</v>
      </c>
      <c r="H28" s="19">
        <f t="shared" si="4"/>
        <v>58.199999999999996</v>
      </c>
      <c r="I28" s="24">
        <v>56</v>
      </c>
      <c r="J28" s="24">
        <f t="shared" si="5"/>
        <v>41.800000000000004</v>
      </c>
      <c r="K28" s="24">
        <v>44</v>
      </c>
    </row>
    <row r="29" spans="1:31" x14ac:dyDescent="0.3">
      <c r="A29" s="36">
        <v>14</v>
      </c>
      <c r="B29" s="36" t="s">
        <v>29</v>
      </c>
      <c r="C29" s="15">
        <v>10</v>
      </c>
      <c r="D29" s="25">
        <f t="shared" si="3"/>
        <v>1</v>
      </c>
      <c r="E29" s="16">
        <v>3</v>
      </c>
      <c r="F29" s="16">
        <v>1.1359999999999999</v>
      </c>
      <c r="G29" s="17">
        <v>0.86899999999999999</v>
      </c>
      <c r="H29" s="16">
        <f t="shared" si="4"/>
        <v>56.8</v>
      </c>
      <c r="I29" s="25">
        <v>55</v>
      </c>
      <c r="J29" s="25">
        <f t="shared" si="5"/>
        <v>43.2</v>
      </c>
      <c r="K29" s="25">
        <v>45</v>
      </c>
    </row>
    <row r="30" spans="1:31" x14ac:dyDescent="0.3">
      <c r="A30" s="23"/>
      <c r="B30" s="23"/>
      <c r="C30" s="15">
        <v>12</v>
      </c>
      <c r="D30" s="25">
        <f t="shared" si="3"/>
        <v>1.2</v>
      </c>
      <c r="E30" s="16">
        <v>3</v>
      </c>
      <c r="F30" s="16">
        <v>1.091</v>
      </c>
      <c r="G30" s="17">
        <v>0.84399999999999997</v>
      </c>
      <c r="H30" s="16">
        <f t="shared" si="4"/>
        <v>54.55</v>
      </c>
      <c r="I30" s="25">
        <v>54</v>
      </c>
      <c r="J30" s="25">
        <f t="shared" si="5"/>
        <v>45.45</v>
      </c>
      <c r="K30" s="25">
        <v>46</v>
      </c>
    </row>
    <row r="31" spans="1:31" x14ac:dyDescent="0.3">
      <c r="A31" s="23"/>
      <c r="B31" s="23"/>
      <c r="C31" s="18">
        <v>16</v>
      </c>
      <c r="D31" s="24">
        <f t="shared" si="3"/>
        <v>1.6</v>
      </c>
      <c r="E31" s="19">
        <v>3</v>
      </c>
      <c r="F31" s="19">
        <v>1.0529999999999999</v>
      </c>
      <c r="G31" s="20">
        <v>0.97699999999999998</v>
      </c>
      <c r="H31" s="19">
        <f t="shared" si="4"/>
        <v>52.65</v>
      </c>
      <c r="I31" s="24">
        <v>52</v>
      </c>
      <c r="J31" s="24">
        <f t="shared" si="5"/>
        <v>47.35</v>
      </c>
      <c r="K31" s="24">
        <v>48</v>
      </c>
    </row>
    <row r="32" spans="1:31" x14ac:dyDescent="0.3">
      <c r="A32" s="23"/>
      <c r="B32" s="23"/>
      <c r="C32" s="18">
        <v>18</v>
      </c>
      <c r="D32" s="24">
        <f t="shared" si="3"/>
        <v>1.8</v>
      </c>
      <c r="E32" s="19">
        <v>3</v>
      </c>
      <c r="F32" s="19">
        <v>0.98499999999999999</v>
      </c>
      <c r="G32" s="20">
        <v>1</v>
      </c>
      <c r="H32" s="19">
        <f t="shared" si="4"/>
        <v>49.25</v>
      </c>
      <c r="I32" s="24">
        <v>51</v>
      </c>
      <c r="J32" s="24">
        <f t="shared" si="5"/>
        <v>50.75</v>
      </c>
      <c r="K32" s="24">
        <v>49</v>
      </c>
    </row>
    <row r="33" spans="1:11" x14ac:dyDescent="0.3">
      <c r="A33" s="23"/>
      <c r="B33" s="23"/>
      <c r="C33" s="18">
        <v>20</v>
      </c>
      <c r="D33" s="24">
        <f t="shared" si="3"/>
        <v>2</v>
      </c>
      <c r="E33" s="19">
        <v>3</v>
      </c>
      <c r="F33" s="19">
        <v>0.98699999999999999</v>
      </c>
      <c r="G33" s="20">
        <v>0.98899999999999999</v>
      </c>
      <c r="H33" s="19">
        <f t="shared" si="4"/>
        <v>49.35</v>
      </c>
      <c r="I33" s="24">
        <v>50</v>
      </c>
      <c r="J33" s="24">
        <f t="shared" si="5"/>
        <v>50.65</v>
      </c>
      <c r="K33" s="24">
        <v>50</v>
      </c>
    </row>
    <row r="34" spans="1:11" x14ac:dyDescent="0.3">
      <c r="A34" s="23"/>
      <c r="B34" s="23"/>
      <c r="C34" s="18">
        <v>22</v>
      </c>
      <c r="D34" s="24">
        <f t="shared" si="3"/>
        <v>2.2000000000000002</v>
      </c>
      <c r="E34" s="19">
        <v>3</v>
      </c>
      <c r="F34" s="19">
        <v>0.96599999999999997</v>
      </c>
      <c r="G34" s="20">
        <v>1.137</v>
      </c>
      <c r="H34" s="19">
        <f t="shared" si="4"/>
        <v>48.3</v>
      </c>
      <c r="I34" s="24">
        <v>49</v>
      </c>
      <c r="J34" s="24">
        <f t="shared" si="5"/>
        <v>51.7</v>
      </c>
      <c r="K34" s="24">
        <v>51</v>
      </c>
    </row>
    <row r="35" spans="1:11" x14ac:dyDescent="0.3">
      <c r="A35" s="23"/>
      <c r="B35" s="23"/>
      <c r="C35" s="18">
        <v>24</v>
      </c>
      <c r="D35" s="24">
        <f t="shared" si="3"/>
        <v>2.4</v>
      </c>
      <c r="E35" s="19">
        <v>3</v>
      </c>
      <c r="F35" s="19">
        <v>0.94</v>
      </c>
      <c r="G35" s="20">
        <v>1.0009999999999999</v>
      </c>
      <c r="H35" s="19">
        <f t="shared" si="4"/>
        <v>47</v>
      </c>
      <c r="I35" s="24">
        <v>48</v>
      </c>
      <c r="J35" s="24">
        <f t="shared" si="5"/>
        <v>53</v>
      </c>
      <c r="K35" s="24">
        <v>52</v>
      </c>
    </row>
    <row r="36" spans="1:11" x14ac:dyDescent="0.3">
      <c r="A36" s="23"/>
      <c r="B36" s="23"/>
      <c r="C36" s="18">
        <v>26</v>
      </c>
      <c r="D36" s="24">
        <f t="shared" si="3"/>
        <v>2.6</v>
      </c>
      <c r="E36" s="19">
        <v>3</v>
      </c>
      <c r="F36" s="19">
        <v>0.91500000000000004</v>
      </c>
      <c r="G36" s="20">
        <v>1.028</v>
      </c>
      <c r="H36" s="19">
        <f t="shared" si="4"/>
        <v>45.75</v>
      </c>
      <c r="I36" s="24">
        <v>47</v>
      </c>
      <c r="J36" s="24">
        <f t="shared" si="5"/>
        <v>54.25</v>
      </c>
      <c r="K36" s="24">
        <v>53</v>
      </c>
    </row>
    <row r="37" spans="1:11" x14ac:dyDescent="0.3">
      <c r="A37" s="23"/>
      <c r="B37" s="23"/>
      <c r="C37" s="18">
        <v>28</v>
      </c>
      <c r="D37" s="24">
        <f t="shared" si="3"/>
        <v>2.8</v>
      </c>
      <c r="E37" s="19">
        <v>3</v>
      </c>
      <c r="F37" s="19">
        <v>0.89800000000000002</v>
      </c>
      <c r="G37" s="20">
        <v>0.97599999999999998</v>
      </c>
      <c r="H37" s="19">
        <f t="shared" si="4"/>
        <v>44.9</v>
      </c>
      <c r="I37" s="24">
        <v>46</v>
      </c>
      <c r="J37" s="24">
        <f t="shared" si="5"/>
        <v>55.1</v>
      </c>
      <c r="K37" s="24">
        <v>54</v>
      </c>
    </row>
    <row r="38" spans="1:11" x14ac:dyDescent="0.3">
      <c r="A38" s="23"/>
      <c r="B38" s="23"/>
      <c r="C38" s="21">
        <v>30</v>
      </c>
      <c r="D38" s="24">
        <f t="shared" si="3"/>
        <v>3</v>
      </c>
      <c r="E38" s="22">
        <v>3</v>
      </c>
      <c r="F38" s="22">
        <v>0.88</v>
      </c>
      <c r="G38" s="20"/>
      <c r="H38" s="22">
        <f t="shared" si="4"/>
        <v>44</v>
      </c>
      <c r="I38" s="24">
        <v>45</v>
      </c>
      <c r="J38" s="24">
        <f t="shared" si="5"/>
        <v>56</v>
      </c>
      <c r="K38" s="24">
        <v>55</v>
      </c>
    </row>
    <row r="39" spans="1:11" x14ac:dyDescent="0.3">
      <c r="A39" s="23"/>
      <c r="B39" s="23"/>
      <c r="C39" s="18">
        <v>34</v>
      </c>
      <c r="D39" s="24">
        <f t="shared" si="3"/>
        <v>3.4</v>
      </c>
      <c r="E39" s="19">
        <v>3</v>
      </c>
      <c r="F39" s="19">
        <v>0.85099999999999998</v>
      </c>
      <c r="G39" s="20"/>
      <c r="H39" s="19">
        <f t="shared" si="4"/>
        <v>42.55</v>
      </c>
      <c r="I39" s="24">
        <v>43</v>
      </c>
      <c r="J39" s="24">
        <f t="shared" si="5"/>
        <v>57.45</v>
      </c>
      <c r="K39" s="24">
        <v>57</v>
      </c>
    </row>
    <row r="40" spans="1:11" x14ac:dyDescent="0.3">
      <c r="A40" s="23"/>
      <c r="B40" s="23"/>
      <c r="C40" s="15">
        <v>36</v>
      </c>
      <c r="D40" s="25">
        <f t="shared" si="3"/>
        <v>3.6</v>
      </c>
      <c r="E40" s="16">
        <v>3</v>
      </c>
      <c r="F40" s="16">
        <v>0.83599999999999997</v>
      </c>
      <c r="G40" s="17">
        <v>0.92800000000000005</v>
      </c>
      <c r="H40" s="16">
        <f t="shared" si="4"/>
        <v>41.8</v>
      </c>
      <c r="I40" s="25">
        <v>42</v>
      </c>
      <c r="J40" s="25">
        <f t="shared" si="5"/>
        <v>58.2</v>
      </c>
      <c r="K40" s="25">
        <v>58</v>
      </c>
    </row>
    <row r="41" spans="1:11" x14ac:dyDescent="0.3">
      <c r="A41" s="23"/>
      <c r="B41" s="23"/>
      <c r="C41" s="21">
        <v>38</v>
      </c>
      <c r="D41" s="24">
        <f t="shared" si="3"/>
        <v>3.8</v>
      </c>
      <c r="E41" s="22">
        <v>3</v>
      </c>
      <c r="F41" s="22">
        <v>0.82099999999999995</v>
      </c>
      <c r="G41" s="20"/>
      <c r="H41" s="22">
        <f t="shared" si="4"/>
        <v>41.05</v>
      </c>
      <c r="I41" s="24">
        <v>41</v>
      </c>
      <c r="J41" s="24">
        <f t="shared" si="5"/>
        <v>58.95</v>
      </c>
      <c r="K41" s="24">
        <v>59</v>
      </c>
    </row>
    <row r="42" spans="1:11" x14ac:dyDescent="0.3">
      <c r="A42" s="23"/>
      <c r="B42" s="23"/>
      <c r="C42" s="18">
        <v>40</v>
      </c>
      <c r="D42" s="24">
        <f t="shared" si="3"/>
        <v>4</v>
      </c>
      <c r="E42" s="19">
        <v>3</v>
      </c>
      <c r="F42" s="19">
        <v>0.91200000000000003</v>
      </c>
      <c r="G42" s="20"/>
      <c r="H42" s="19">
        <f t="shared" si="4"/>
        <v>45.6</v>
      </c>
      <c r="I42" s="24">
        <v>40</v>
      </c>
      <c r="J42" s="24">
        <f t="shared" si="5"/>
        <v>54.4</v>
      </c>
      <c r="K42" s="24">
        <v>60</v>
      </c>
    </row>
    <row r="48" spans="1:11" x14ac:dyDescent="0.3">
      <c r="C48">
        <v>1</v>
      </c>
      <c r="D48">
        <v>45</v>
      </c>
    </row>
    <row r="49" spans="3:4" x14ac:dyDescent="0.3">
      <c r="C49">
        <v>1.2</v>
      </c>
      <c r="D49">
        <v>46</v>
      </c>
    </row>
    <row r="50" spans="3:4" x14ac:dyDescent="0.3">
      <c r="C50">
        <v>1.4</v>
      </c>
      <c r="D50">
        <v>47</v>
      </c>
    </row>
    <row r="51" spans="3:4" x14ac:dyDescent="0.3">
      <c r="C51">
        <v>1.6</v>
      </c>
      <c r="D51">
        <v>48</v>
      </c>
    </row>
    <row r="52" spans="3:4" x14ac:dyDescent="0.3">
      <c r="C52">
        <v>1.8</v>
      </c>
      <c r="D52">
        <v>49</v>
      </c>
    </row>
    <row r="53" spans="3:4" x14ac:dyDescent="0.3">
      <c r="C53">
        <v>2</v>
      </c>
      <c r="D53">
        <v>50</v>
      </c>
    </row>
    <row r="54" spans="3:4" x14ac:dyDescent="0.3">
      <c r="C54">
        <v>2.2000000000000002</v>
      </c>
      <c r="D54">
        <v>51</v>
      </c>
    </row>
    <row r="55" spans="3:4" x14ac:dyDescent="0.3">
      <c r="C55">
        <v>2.4</v>
      </c>
      <c r="D55">
        <v>52</v>
      </c>
    </row>
    <row r="56" spans="3:4" x14ac:dyDescent="0.3">
      <c r="C56">
        <v>2.6</v>
      </c>
      <c r="D56">
        <v>53</v>
      </c>
    </row>
    <row r="57" spans="3:4" x14ac:dyDescent="0.3">
      <c r="C57">
        <v>2.8</v>
      </c>
      <c r="D57">
        <v>54</v>
      </c>
    </row>
    <row r="58" spans="3:4" x14ac:dyDescent="0.3">
      <c r="C58">
        <v>3</v>
      </c>
      <c r="D58">
        <v>55</v>
      </c>
    </row>
  </sheetData>
  <mergeCells count="2">
    <mergeCell ref="C1:K1"/>
    <mergeCell ref="C23: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Exp2</vt:lpstr>
      <vt:lpstr>Exp2 Not Contaminated</vt:lpstr>
      <vt:lpstr>Exp2 wanted</vt:lpstr>
      <vt:lpstr>Exp2  Overview</vt:lpstr>
      <vt:lpstr>Exp3</vt:lpstr>
      <vt:lpstr>Exp 3 Final Rsults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Kelan Fernando Garcia Osorio</dc:creator>
  <cp:lastModifiedBy>Kelan Fernando Garcia Osorio</cp:lastModifiedBy>
  <dcterms:created xsi:type="dcterms:W3CDTF">2021-04-08T13:38:13Z</dcterms:created>
  <dcterms:modified xsi:type="dcterms:W3CDTF">2021-05-02T01:42:49Z</dcterms:modified>
</cp:coreProperties>
</file>