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walter/Desktop/"/>
    </mc:Choice>
  </mc:AlternateContent>
  <xr:revisionPtr revIDLastSave="0" documentId="13_ncr:1_{83356D09-80A2-D14E-8A29-6427A6972ED4}" xr6:coauthVersionLast="45" xr6:coauthVersionMax="45" xr10:uidLastSave="{00000000-0000-0000-0000-000000000000}"/>
  <bookViews>
    <workbookView xWindow="55400" yWindow="-520" windowWidth="28800" windowHeight="17540" xr2:uid="{A8ECE7E4-C49A-964A-8521-062E1103D4B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7" i="1" l="1"/>
  <c r="C20" i="1" l="1"/>
  <c r="C21" i="1"/>
  <c r="C24" i="1"/>
  <c r="C12" i="1"/>
  <c r="C22" i="1" l="1"/>
  <c r="C19" i="1"/>
  <c r="C15" i="1"/>
  <c r="C16" i="1"/>
  <c r="C18" i="1"/>
  <c r="C13" i="1"/>
  <c r="C27" i="1"/>
  <c r="C8" i="1"/>
  <c r="C26" i="1"/>
  <c r="C25" i="1"/>
  <c r="C7" i="1"/>
  <c r="C3" i="1"/>
  <c r="C5" i="1"/>
  <c r="C14" i="1"/>
  <c r="C4" i="1"/>
  <c r="C10" i="1"/>
  <c r="C23" i="1"/>
  <c r="C1" i="1"/>
</calcChain>
</file>

<file path=xl/sharedStrings.xml><?xml version="1.0" encoding="utf-8"?>
<sst xmlns="http://schemas.openxmlformats.org/spreadsheetml/2006/main" count="105" uniqueCount="57">
  <si>
    <t>g13</t>
  </si>
  <si>
    <t>c+</t>
  </si>
  <si>
    <t>G</t>
  </si>
  <si>
    <t>e</t>
  </si>
  <si>
    <t>D (G3)</t>
  </si>
  <si>
    <t>h</t>
  </si>
  <si>
    <t>H (G5)</t>
  </si>
  <si>
    <t>gis</t>
  </si>
  <si>
    <t>F (G7)</t>
  </si>
  <si>
    <t>d</t>
  </si>
  <si>
    <t>c (G11)</t>
  </si>
  <si>
    <t>ais</t>
  </si>
  <si>
    <t>e 5/3</t>
  </si>
  <si>
    <t>cis</t>
  </si>
  <si>
    <t>F (9/5)</t>
  </si>
  <si>
    <t>d+</t>
  </si>
  <si>
    <t>c (4/3)</t>
  </si>
  <si>
    <t>a</t>
  </si>
  <si>
    <t>es 8/5</t>
  </si>
  <si>
    <t>c</t>
  </si>
  <si>
    <t>Fis (40/21)</t>
  </si>
  <si>
    <t>es</t>
  </si>
  <si>
    <t>Fis (15/8)</t>
  </si>
  <si>
    <t>dis+</t>
  </si>
  <si>
    <t>his</t>
  </si>
  <si>
    <t>dis 14/9</t>
  </si>
  <si>
    <t>Fis (28/15)</t>
  </si>
  <si>
    <t>dis</t>
  </si>
  <si>
    <t>ais+</t>
  </si>
  <si>
    <t>a+</t>
  </si>
  <si>
    <t>c (27/20)</t>
  </si>
  <si>
    <t>Cis (7/5)</t>
  </si>
  <si>
    <t>B (6/5)</t>
  </si>
  <si>
    <t>g</t>
  </si>
  <si>
    <t>A (10/9)</t>
  </si>
  <si>
    <t>fis</t>
  </si>
  <si>
    <t>A (9/8)</t>
  </si>
  <si>
    <t>fis+</t>
  </si>
  <si>
    <t>b</t>
  </si>
  <si>
    <t>Cis (25/18)</t>
  </si>
  <si>
    <t>es+</t>
  </si>
  <si>
    <t>A (8/7)</t>
  </si>
  <si>
    <t>ges</t>
  </si>
  <si>
    <t>Fisis (35/18)</t>
  </si>
  <si>
    <t>His (35/27)</t>
  </si>
  <si>
    <t>as+</t>
  </si>
  <si>
    <t>D (32/21)</t>
  </si>
  <si>
    <t>h+</t>
  </si>
  <si>
    <t>Referenz</t>
  </si>
  <si>
    <t>Oktave 2</t>
  </si>
  <si>
    <t>Oktave 3</t>
  </si>
  <si>
    <t>Oktave 4</t>
  </si>
  <si>
    <t>Oktave 5</t>
  </si>
  <si>
    <t>(eingestrichen)</t>
  </si>
  <si>
    <t>Oktave 6</t>
  </si>
  <si>
    <t>ja</t>
  </si>
  <si>
    <t>(nicht benutzt..)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</si>
</sst>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/#####"/>
  </numFmts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17A5-FECC-7C40-8F16-F05DA7FAC308}">
  <dimension ref="A1:I27"/>
  <sheetViews>
    <sheetView tabSelected="1" zoomScale="101" workbookViewId="0">
      <selection activeCell="L14" sqref="L14"/>
    </sheetView>
  </sheetViews>
  <sheetFormatPr baseColWidth="10" defaultRowHeight="16" x14ac:dyDescent="0.2"/>
  <cols>
    <col min="2" max="2" width="14.83203125" customWidth="1"/>
  </cols>
  <sheetData>
    <row r="1" spans="1:9" x14ac:dyDescent="0.2">
      <c r="C1">
        <f>LOG(8/13,2)*1200</f>
        <v>-840.52766176931061</v>
      </c>
      <c r="D1" t="s">
        <v>2</v>
      </c>
      <c r="E1">
        <v>364.9</v>
      </c>
      <c r="G1" t="s">
        <v>53</v>
      </c>
    </row>
    <row r="2" spans="1:9" x14ac:dyDescent="0.2">
      <c r="E2" t="s">
        <v>49</v>
      </c>
      <c r="F2" t="s">
        <v>50</v>
      </c>
      <c r="G2" t="s">
        <v>51</v>
      </c>
      <c r="H2" t="s">
        <v>52</v>
      </c>
      <c r="I2" t="s">
        <v>54</v>
      </c>
    </row>
    <row r="3" spans="1:9" x14ac:dyDescent="0.2">
      <c r="A3" t="s">
        <v>15</v>
      </c>
      <c r="B3" t="s">
        <v>14</v>
      </c>
      <c r="C3">
        <f>$E$1+(LOG(9/5,2)*1200)-1200</f>
        <v>182.49628786594008</v>
      </c>
      <c r="F3" t="s">
        <v>55</v>
      </c>
      <c r="G3" t="s">
        <v>55</v>
      </c>
    </row>
    <row r="4" spans="1:9" x14ac:dyDescent="0.2">
      <c r="A4" t="s">
        <v>9</v>
      </c>
      <c r="B4" t="s">
        <v>8</v>
      </c>
      <c r="C4">
        <f>$E$1+(LOG(7/4,2)*1200)-1200</f>
        <v>133.72590646912477</v>
      </c>
      <c r="F4" t="s">
        <v>55</v>
      </c>
      <c r="H4" t="s">
        <v>55</v>
      </c>
      <c r="I4" s="1"/>
    </row>
    <row r="5" spans="1:9" x14ac:dyDescent="0.2">
      <c r="A5" t="s">
        <v>13</v>
      </c>
      <c r="B5" t="s">
        <v>12</v>
      </c>
      <c r="C5">
        <f>$E$1+(LOG(5/3,2)*1200)-1200</f>
        <v>49.258712999447425</v>
      </c>
      <c r="H5" t="s">
        <v>55</v>
      </c>
      <c r="I5" t="s">
        <v>55</v>
      </c>
    </row>
    <row r="6" spans="1:9" x14ac:dyDescent="0.2">
      <c r="A6" t="s">
        <v>1</v>
      </c>
      <c r="B6" t="s">
        <v>0</v>
      </c>
      <c r="C6">
        <v>1205.4000000000001</v>
      </c>
    </row>
    <row r="7" spans="1:9" x14ac:dyDescent="0.2">
      <c r="A7" t="s">
        <v>19</v>
      </c>
      <c r="B7" t="s">
        <v>18</v>
      </c>
      <c r="C7">
        <f>$E$1+(LOG(8/5,2)*1200)</f>
        <v>1178.5862861351652</v>
      </c>
      <c r="F7" t="s">
        <v>55</v>
      </c>
      <c r="G7" t="s">
        <v>55</v>
      </c>
      <c r="H7" t="s">
        <v>55</v>
      </c>
    </row>
    <row r="8" spans="1:9" x14ac:dyDescent="0.2">
      <c r="A8" t="s">
        <v>24</v>
      </c>
      <c r="B8" t="s">
        <v>25</v>
      </c>
      <c r="C8">
        <f>$E$1+(LOG(14/9,2)*1200)</f>
        <v>1129.8159047383501</v>
      </c>
      <c r="F8" t="s">
        <v>55</v>
      </c>
    </row>
    <row r="9" spans="1:9" x14ac:dyDescent="0.2">
      <c r="A9" t="s">
        <v>47</v>
      </c>
      <c r="B9" t="s">
        <v>46</v>
      </c>
      <c r="C9">
        <f>$E$1+(LOG(32/21,2)*1200)</f>
        <v>1094.1190926654876</v>
      </c>
      <c r="D9" s="3" t="s">
        <v>48</v>
      </c>
      <c r="E9" t="s">
        <v>55</v>
      </c>
      <c r="F9" t="s">
        <v>55</v>
      </c>
      <c r="G9" t="s">
        <v>55</v>
      </c>
    </row>
    <row r="10" spans="1:9" x14ac:dyDescent="0.2">
      <c r="A10" t="s">
        <v>5</v>
      </c>
      <c r="B10" t="s">
        <v>4</v>
      </c>
      <c r="C10">
        <f>$E$1+(LOG(3/2,2)*1200)</f>
        <v>1066.8550008653874</v>
      </c>
      <c r="E10" t="s">
        <v>55</v>
      </c>
      <c r="F10" t="s">
        <v>55</v>
      </c>
    </row>
    <row r="12" spans="1:9" x14ac:dyDescent="0.2">
      <c r="A12" t="s">
        <v>38</v>
      </c>
      <c r="B12" t="s">
        <v>39</v>
      </c>
      <c r="C12">
        <f>$E$1+(LOG(25/18,2)*1200)</f>
        <v>933.61742599889476</v>
      </c>
      <c r="D12" t="s">
        <v>56</v>
      </c>
    </row>
    <row r="13" spans="1:9" x14ac:dyDescent="0.2">
      <c r="A13" t="s">
        <v>28</v>
      </c>
      <c r="B13" t="s">
        <v>31</v>
      </c>
      <c r="C13">
        <f>$E$1+(LOG(7/5,2)*1200)</f>
        <v>947.41219260429</v>
      </c>
      <c r="F13" t="s">
        <v>55</v>
      </c>
    </row>
    <row r="14" spans="1:9" x14ac:dyDescent="0.2">
      <c r="A14" t="s">
        <v>11</v>
      </c>
      <c r="B14" t="s">
        <v>10</v>
      </c>
      <c r="C14">
        <f>$E$1+(LOG(11/8,2)*1200)</f>
        <v>916.21794236475671</v>
      </c>
      <c r="G14" t="s">
        <v>55</v>
      </c>
      <c r="H14" t="s">
        <v>55</v>
      </c>
    </row>
    <row r="15" spans="1:9" x14ac:dyDescent="0.2">
      <c r="A15" t="s">
        <v>29</v>
      </c>
      <c r="B15" t="s">
        <v>30</v>
      </c>
      <c r="C15">
        <f>$E$1+(LOG(27/20,2)*1200)</f>
        <v>884.45128873132751</v>
      </c>
      <c r="F15" t="s">
        <v>55</v>
      </c>
    </row>
    <row r="16" spans="1:9" x14ac:dyDescent="0.2">
      <c r="A16" t="s">
        <v>17</v>
      </c>
      <c r="B16" t="s">
        <v>16</v>
      </c>
      <c r="C16">
        <f>$E$1+(LOG(4/3,2)*1200)</f>
        <v>862.94499913461243</v>
      </c>
      <c r="F16" t="s">
        <v>55</v>
      </c>
      <c r="G16" t="s">
        <v>55</v>
      </c>
      <c r="H16" t="s">
        <v>55</v>
      </c>
    </row>
    <row r="17" spans="1:8" x14ac:dyDescent="0.2">
      <c r="A17" t="s">
        <v>45</v>
      </c>
      <c r="B17" t="s">
        <v>44</v>
      </c>
      <c r="C17">
        <f>$E$1+(LOG(35/27,2)*1200)</f>
        <v>814.17461773779746</v>
      </c>
      <c r="F17" t="s">
        <v>55</v>
      </c>
      <c r="G17" t="s">
        <v>55</v>
      </c>
      <c r="H17" t="s">
        <v>55</v>
      </c>
    </row>
    <row r="18" spans="1:8" x14ac:dyDescent="0.2">
      <c r="A18" t="s">
        <v>7</v>
      </c>
      <c r="B18" t="s">
        <v>6</v>
      </c>
      <c r="C18">
        <f>$E$1+(LOG(5/4,2)*1200)</f>
        <v>751.21371386483474</v>
      </c>
      <c r="F18" t="s">
        <v>55</v>
      </c>
      <c r="G18" t="s">
        <v>55</v>
      </c>
      <c r="H18" t="s">
        <v>55</v>
      </c>
    </row>
    <row r="19" spans="1:8" x14ac:dyDescent="0.2">
      <c r="A19" t="s">
        <v>33</v>
      </c>
      <c r="B19" t="s">
        <v>32</v>
      </c>
      <c r="C19">
        <f>$E$1+(LOG(6/5,2)*1200)</f>
        <v>680.54128700055253</v>
      </c>
      <c r="F19" t="s">
        <v>55</v>
      </c>
    </row>
    <row r="20" spans="1:8" x14ac:dyDescent="0.2">
      <c r="A20" t="s">
        <v>42</v>
      </c>
      <c r="B20" t="s">
        <v>41</v>
      </c>
      <c r="C20">
        <f>$E$1+(LOG(8/7,2)*1200)</f>
        <v>596.07409353087496</v>
      </c>
      <c r="F20" t="s">
        <v>55</v>
      </c>
      <c r="G20" t="s">
        <v>55</v>
      </c>
    </row>
    <row r="21" spans="1:8" x14ac:dyDescent="0.2">
      <c r="A21" t="s">
        <v>37</v>
      </c>
      <c r="B21" t="s">
        <v>36</v>
      </c>
      <c r="C21">
        <f>$E$1+(LOG(9/8,2)*1200)</f>
        <v>568.81000173077484</v>
      </c>
      <c r="F21" t="s">
        <v>55</v>
      </c>
      <c r="G21" t="s">
        <v>55</v>
      </c>
      <c r="H21" s="2" t="s">
        <v>55</v>
      </c>
    </row>
    <row r="22" spans="1:8" x14ac:dyDescent="0.2">
      <c r="A22" t="s">
        <v>35</v>
      </c>
      <c r="B22" t="s">
        <v>34</v>
      </c>
      <c r="C22">
        <f>$E$1+(LOG(10/9,2)*1200)</f>
        <v>547.30371213406011</v>
      </c>
      <c r="F22" t="s">
        <v>55</v>
      </c>
      <c r="G22" t="s">
        <v>55</v>
      </c>
      <c r="H22" s="2"/>
    </row>
    <row r="23" spans="1:8" x14ac:dyDescent="0.2">
      <c r="A23" t="s">
        <v>3</v>
      </c>
      <c r="B23" t="s">
        <v>2</v>
      </c>
      <c r="C23">
        <f>1205.4+LOG(8/13,2)*1200</f>
        <v>364.87233823068948</v>
      </c>
      <c r="E23" t="s">
        <v>55</v>
      </c>
      <c r="F23" t="s">
        <v>55</v>
      </c>
      <c r="G23" t="s">
        <v>55</v>
      </c>
      <c r="H23" s="2" t="s">
        <v>55</v>
      </c>
    </row>
    <row r="24" spans="1:8" x14ac:dyDescent="0.2">
      <c r="A24" t="s">
        <v>40</v>
      </c>
      <c r="B24" t="s">
        <v>43</v>
      </c>
      <c r="C24">
        <f>$E$1+(LOG(35/36,2)*1200)</f>
        <v>316.12961860318489</v>
      </c>
      <c r="G24" t="s">
        <v>55</v>
      </c>
      <c r="H24" t="s">
        <v>55</v>
      </c>
    </row>
    <row r="25" spans="1:8" x14ac:dyDescent="0.2">
      <c r="A25" t="s">
        <v>21</v>
      </c>
      <c r="B25" t="s">
        <v>20</v>
      </c>
      <c r="C25">
        <f>$E$1+(LOG(20/21,2)*1200)</f>
        <v>280.43280653032235</v>
      </c>
      <c r="F25" t="s">
        <v>55</v>
      </c>
      <c r="G25" t="s">
        <v>55</v>
      </c>
      <c r="H25" t="s">
        <v>55</v>
      </c>
    </row>
    <row r="26" spans="1:8" x14ac:dyDescent="0.2">
      <c r="A26" t="s">
        <v>23</v>
      </c>
      <c r="B26" t="s">
        <v>22</v>
      </c>
      <c r="C26">
        <f>$E$1+(LOG(15/16,2)*1200)</f>
        <v>253.16871473022221</v>
      </c>
      <c r="F26" t="s">
        <v>55</v>
      </c>
      <c r="H26" t="s">
        <v>55</v>
      </c>
    </row>
    <row r="27" spans="1:8" x14ac:dyDescent="0.2">
      <c r="A27" t="s">
        <v>27</v>
      </c>
      <c r="B27" t="s">
        <v>26</v>
      </c>
      <c r="C27">
        <f>$E$1+(LOG(14/15,2)*1200)</f>
        <v>245.45719173890268</v>
      </c>
      <c r="F27" t="s">
        <v>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2020-11-29T09:33:33Z</dcterms:created>
  <dcterms:modified xsi:type="dcterms:W3CDTF">2020-12-04T16:27:24Z</dcterms:modified>
</cp:coreProperties>
</file>