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thesis\Beifang\Nutzwertanalyse\"/>
    </mc:Choice>
  </mc:AlternateContent>
  <xr:revisionPtr revIDLastSave="0" documentId="13_ncr:1_{9DE71935-3CF0-46EA-B234-3DE450EBF8A7}" xr6:coauthVersionLast="47" xr6:coauthVersionMax="47" xr10:uidLastSave="{00000000-0000-0000-0000-000000000000}"/>
  <bookViews>
    <workbookView xWindow="15795" yWindow="2610" windowWidth="9255" windowHeight="11385" xr2:uid="{8BEA1D0B-44FD-47AF-B1BF-6D7001D46344}"/>
  </bookViews>
  <sheets>
    <sheet name="Paarvergleichsmetho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O5" i="2" l="1"/>
  <c r="O12" i="2"/>
  <c r="O11" i="2"/>
  <c r="O10" i="2"/>
  <c r="O9" i="2"/>
  <c r="O8" i="2"/>
  <c r="O7" i="2"/>
  <c r="O6" i="2"/>
  <c r="O4" i="2"/>
  <c r="O3" i="2"/>
  <c r="P10" i="2"/>
  <c r="P6" i="2"/>
  <c r="P5" i="2"/>
  <c r="P9" i="2"/>
  <c r="P4" i="2"/>
  <c r="P12" i="2"/>
  <c r="P8" i="2"/>
  <c r="P11" i="2"/>
  <c r="P7" i="2"/>
  <c r="P3" i="2"/>
  <c r="P14" i="2" l="1"/>
  <c r="Q11" i="2" s="1"/>
  <c r="Q6" i="2" l="1"/>
  <c r="Q10" i="2"/>
  <c r="Q5" i="2"/>
  <c r="Q3" i="2"/>
  <c r="Q4" i="2"/>
  <c r="Q12" i="2"/>
  <c r="Q8" i="2"/>
  <c r="Q9" i="2"/>
  <c r="Q7" i="2"/>
  <c r="Q14" i="2" l="1"/>
</calcChain>
</file>

<file path=xl/sharedStrings.xml><?xml version="1.0" encoding="utf-8"?>
<sst xmlns="http://schemas.openxmlformats.org/spreadsheetml/2006/main" count="31" uniqueCount="20">
  <si>
    <t>Summe</t>
  </si>
  <si>
    <t>Kriterium</t>
  </si>
  <si>
    <t>Relatives
Gewicht G</t>
  </si>
  <si>
    <t>Inverser
Rang I</t>
  </si>
  <si>
    <t>Rang
R</t>
  </si>
  <si>
    <t>∑</t>
  </si>
  <si>
    <t>Paarvergleichsmethode</t>
  </si>
  <si>
    <t>Datenmenge</t>
  </si>
  <si>
    <t>Renderingzeit</t>
  </si>
  <si>
    <t>Entwicklungsaufwand</t>
  </si>
  <si>
    <t>Wartbarkeit</t>
  </si>
  <si>
    <t>Standard</t>
  </si>
  <si>
    <t>Frameworks</t>
  </si>
  <si>
    <t>Kompatibilität</t>
  </si>
  <si>
    <t>Autonomität</t>
  </si>
  <si>
    <t>Unabhängige Entwicklerteams</t>
  </si>
  <si>
    <t>Lock-In Effekt</t>
  </si>
  <si>
    <t>Bitte jede weiße Zelle der Matrix ausfüllen. 
Ist horizontal wichtiger, als vertikal --&gt; 1
Oder ist umgekehrt vertikal wichtiger als horizontal --&gt; 0
Entscheidung muss getroffen werden. Gleichwichtig gibt es nicht</t>
  </si>
  <si>
    <t>Interoperabilität</t>
  </si>
  <si>
    <t>Autonomie / Kapselung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</si>
</sst>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0" xfId="0" applyFill="1" applyBorder="1"/>
    <xf numFmtId="0" fontId="0" fillId="0" borderId="6" xfId="0" applyBorder="1"/>
    <xf numFmtId="0" fontId="0" fillId="0" borderId="9" xfId="0" applyBorder="1" applyAlignment="1">
      <alignment textRotation="90"/>
    </xf>
    <xf numFmtId="0" fontId="0" fillId="0" borderId="10" xfId="0" applyBorder="1" applyAlignment="1">
      <alignment textRotation="90"/>
    </xf>
    <xf numFmtId="0" fontId="1" fillId="0" borderId="11" xfId="0" applyFont="1" applyBorder="1" applyAlignment="1">
      <alignment horizontal="center" vertical="center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164" fontId="0" fillId="0" borderId="9" xfId="0" applyNumberFormat="1" applyFill="1" applyBorder="1"/>
    <xf numFmtId="0" fontId="0" fillId="0" borderId="0" xfId="0" applyFill="1"/>
    <xf numFmtId="0" fontId="0" fillId="0" borderId="7" xfId="0" applyFill="1" applyBorder="1"/>
    <xf numFmtId="164" fontId="0" fillId="0" borderId="7" xfId="0" applyNumberFormat="1" applyFill="1" applyBorder="1"/>
    <xf numFmtId="0" fontId="0" fillId="0" borderId="0" xfId="0" applyFill="1" applyBorder="1"/>
    <xf numFmtId="0" fontId="0" fillId="2" borderId="0" xfId="0" applyFill="1" applyBorder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743C-D0B4-4117-9172-7049CE08CA85}">
  <dimension ref="A1:Y14"/>
  <sheetViews>
    <sheetView tabSelected="1" zoomScale="160" zoomScaleNormal="160" workbookViewId="0">
      <selection activeCell="D15" sqref="D15"/>
    </sheetView>
  </sheetViews>
  <sheetFormatPr baseColWidth="10" defaultColWidth="11.42578125" defaultRowHeight="15" x14ac:dyDescent="0.25"/>
  <cols>
    <col min="1" max="1" width="26.7109375" customWidth="1"/>
    <col min="2" max="13" width="3.7109375" customWidth="1"/>
    <col min="14" max="14" width="3.28515625" customWidth="1"/>
    <col min="15" max="15" width="5.28515625" bestFit="1" customWidth="1"/>
    <col min="16" max="16" width="8.28515625" bestFit="1" customWidth="1"/>
    <col min="17" max="17" width="10" bestFit="1" customWidth="1"/>
  </cols>
  <sheetData>
    <row r="1" spans="1:25" ht="108" customHeight="1" x14ac:dyDescent="0.25">
      <c r="A1" s="7" t="s">
        <v>6</v>
      </c>
      <c r="B1" s="5" t="s">
        <v>1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18</v>
      </c>
      <c r="N1" s="25" t="s">
        <v>5</v>
      </c>
      <c r="O1" s="23" t="s">
        <v>4</v>
      </c>
      <c r="P1" s="23" t="s">
        <v>3</v>
      </c>
      <c r="Q1" s="27" t="s">
        <v>2</v>
      </c>
      <c r="S1" s="18" t="s">
        <v>17</v>
      </c>
      <c r="T1" s="19"/>
      <c r="U1" s="19"/>
      <c r="V1" s="19"/>
      <c r="W1" s="19"/>
      <c r="X1" s="19"/>
      <c r="Y1" s="19"/>
    </row>
    <row r="2" spans="1:25" x14ac:dyDescent="0.25">
      <c r="A2" s="2" t="s">
        <v>1</v>
      </c>
      <c r="B2" s="4"/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 s="26"/>
      <c r="O2" s="24"/>
      <c r="P2" s="24"/>
      <c r="Q2" s="28"/>
    </row>
    <row r="3" spans="1:25" s="13" customFormat="1" x14ac:dyDescent="0.25">
      <c r="A3" s="8" t="s">
        <v>7</v>
      </c>
      <c r="B3" s="9">
        <v>1</v>
      </c>
      <c r="C3" s="3"/>
      <c r="D3" s="10">
        <v>0</v>
      </c>
      <c r="E3" s="10">
        <v>1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1</v>
      </c>
      <c r="M3" s="10">
        <v>0</v>
      </c>
      <c r="N3" s="11">
        <f>COUNTIF(C3:L12,"AM")</f>
        <v>0</v>
      </c>
      <c r="O3" s="10">
        <f>RANK(N3,N3:N12,0)</f>
        <v>1</v>
      </c>
      <c r="P3" s="10">
        <f>RANK(N3,N3:N12,1)</f>
        <v>1</v>
      </c>
      <c r="Q3" s="12">
        <f t="shared" ref="Q3:Q12" si="0">P3/$P$14</f>
        <v>0.1</v>
      </c>
    </row>
    <row r="4" spans="1:25" s="13" customFormat="1" x14ac:dyDescent="0.25">
      <c r="A4" s="8" t="s">
        <v>8</v>
      </c>
      <c r="B4" s="14">
        <v>2</v>
      </c>
      <c r="C4" s="17"/>
      <c r="D4" s="17"/>
      <c r="E4" s="16">
        <v>1</v>
      </c>
      <c r="F4" s="16">
        <v>0</v>
      </c>
      <c r="G4" s="16">
        <v>1</v>
      </c>
      <c r="H4" s="16">
        <v>1</v>
      </c>
      <c r="I4" s="16">
        <v>1</v>
      </c>
      <c r="J4" s="16">
        <v>1</v>
      </c>
      <c r="K4" s="16">
        <v>0</v>
      </c>
      <c r="L4" s="16">
        <v>1</v>
      </c>
      <c r="M4" s="16">
        <v>0</v>
      </c>
      <c r="N4" s="8">
        <f>COUNTIF(C3:L12,"SK")</f>
        <v>0</v>
      </c>
      <c r="O4" s="13">
        <f>RANK(N4,N3:N12,0)</f>
        <v>1</v>
      </c>
      <c r="P4" s="13">
        <f>RANK(N4,N3:N12,1)</f>
        <v>1</v>
      </c>
      <c r="Q4" s="15">
        <f t="shared" si="0"/>
        <v>0.1</v>
      </c>
    </row>
    <row r="5" spans="1:25" s="13" customFormat="1" x14ac:dyDescent="0.25">
      <c r="A5" s="8" t="s">
        <v>9</v>
      </c>
      <c r="B5" s="14">
        <v>3</v>
      </c>
      <c r="C5" s="17"/>
      <c r="D5" s="17"/>
      <c r="E5" s="17"/>
      <c r="F5" s="16">
        <v>0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0</v>
      </c>
      <c r="N5" s="8">
        <f>COUNTIF(C3:L12,"AB")</f>
        <v>0</v>
      </c>
      <c r="O5" s="13">
        <f>RANK(N5,N3:N12,0)</f>
        <v>1</v>
      </c>
      <c r="P5" s="13">
        <f>RANK(N5,N3:N12,1)</f>
        <v>1</v>
      </c>
      <c r="Q5" s="15">
        <f t="shared" si="0"/>
        <v>0.1</v>
      </c>
    </row>
    <row r="6" spans="1:25" s="13" customFormat="1" x14ac:dyDescent="0.25">
      <c r="A6" s="8" t="s">
        <v>10</v>
      </c>
      <c r="B6" s="14">
        <v>4</v>
      </c>
      <c r="C6" s="17"/>
      <c r="D6" s="17"/>
      <c r="E6" s="17"/>
      <c r="F6" s="17"/>
      <c r="G6" s="16">
        <v>1</v>
      </c>
      <c r="H6" s="16">
        <v>0</v>
      </c>
      <c r="I6" s="16">
        <v>1</v>
      </c>
      <c r="J6" s="16">
        <v>1</v>
      </c>
      <c r="K6" s="16">
        <v>1</v>
      </c>
      <c r="L6" s="16">
        <v>1</v>
      </c>
      <c r="M6" s="16">
        <v>0</v>
      </c>
      <c r="N6" s="8">
        <f>COUNTIF(C3:L12,"RP")</f>
        <v>0</v>
      </c>
      <c r="O6" s="13">
        <f>RANK(N6,N3:N12,0)</f>
        <v>1</v>
      </c>
      <c r="P6" s="13">
        <f>RANK(N6,N3:N12,1)</f>
        <v>1</v>
      </c>
      <c r="Q6" s="15">
        <f t="shared" si="0"/>
        <v>0.1</v>
      </c>
    </row>
    <row r="7" spans="1:25" s="13" customFormat="1" x14ac:dyDescent="0.25">
      <c r="A7" s="8" t="s">
        <v>11</v>
      </c>
      <c r="B7" s="14">
        <v>5</v>
      </c>
      <c r="C7" s="17"/>
      <c r="D7" s="17"/>
      <c r="E7" s="17"/>
      <c r="F7" s="17"/>
      <c r="G7" s="17"/>
      <c r="H7" s="16">
        <v>0</v>
      </c>
      <c r="I7" s="16">
        <v>0</v>
      </c>
      <c r="J7" s="16">
        <v>0</v>
      </c>
      <c r="K7" s="16">
        <v>0</v>
      </c>
      <c r="L7" s="16">
        <v>1</v>
      </c>
      <c r="M7" s="16">
        <v>0</v>
      </c>
      <c r="N7" s="8">
        <f>COUNTIF(C3:L12,"EB")</f>
        <v>0</v>
      </c>
      <c r="O7" s="13">
        <f>RANK(N7,N3:N12,0)</f>
        <v>1</v>
      </c>
      <c r="P7" s="13">
        <f>RANK(N7,N3:N12,1)</f>
        <v>1</v>
      </c>
      <c r="Q7" s="15">
        <f t="shared" si="0"/>
        <v>0.1</v>
      </c>
    </row>
    <row r="8" spans="1:25" s="13" customFormat="1" x14ac:dyDescent="0.25">
      <c r="A8" s="8" t="s">
        <v>12</v>
      </c>
      <c r="B8" s="14">
        <v>6</v>
      </c>
      <c r="C8" s="17"/>
      <c r="D8" s="17"/>
      <c r="E8" s="17"/>
      <c r="F8" s="17"/>
      <c r="G8" s="17"/>
      <c r="H8" s="17"/>
      <c r="I8" s="16">
        <v>1</v>
      </c>
      <c r="J8" s="16">
        <v>1</v>
      </c>
      <c r="K8" s="16">
        <v>1</v>
      </c>
      <c r="L8" s="16">
        <v>1</v>
      </c>
      <c r="M8" s="16">
        <v>0</v>
      </c>
      <c r="N8" s="8">
        <f>COUNTIF(C3:L12,"EE")</f>
        <v>0</v>
      </c>
      <c r="O8" s="13">
        <f>RANK(N8,N3:N12,0)</f>
        <v>1</v>
      </c>
      <c r="P8" s="13">
        <f>RANK(N8,N3:N12,1)</f>
        <v>1</v>
      </c>
      <c r="Q8" s="15">
        <f t="shared" si="0"/>
        <v>0.1</v>
      </c>
    </row>
    <row r="9" spans="1:25" s="13" customFormat="1" x14ac:dyDescent="0.25">
      <c r="A9" s="8" t="s">
        <v>13</v>
      </c>
      <c r="B9" s="14">
        <v>7</v>
      </c>
      <c r="C9" s="17"/>
      <c r="D9" s="17"/>
      <c r="E9" s="17"/>
      <c r="F9" s="17"/>
      <c r="G9" s="17"/>
      <c r="H9" s="17"/>
      <c r="I9" s="17"/>
      <c r="J9" s="16">
        <v>1</v>
      </c>
      <c r="K9" s="16">
        <v>1</v>
      </c>
      <c r="L9" s="16">
        <v>1</v>
      </c>
      <c r="M9" s="16">
        <v>0</v>
      </c>
      <c r="N9" s="8">
        <f>COUNTIF(C3:L12,"AE")</f>
        <v>0</v>
      </c>
      <c r="O9" s="13">
        <f>RANK(N9,N3:N12,0)</f>
        <v>1</v>
      </c>
      <c r="P9" s="13">
        <f>RANK(N9,N3:N12,1)</f>
        <v>1</v>
      </c>
      <c r="Q9" s="15">
        <f t="shared" si="0"/>
        <v>0.1</v>
      </c>
    </row>
    <row r="10" spans="1:25" s="13" customFormat="1" x14ac:dyDescent="0.25">
      <c r="A10" s="8" t="s">
        <v>19</v>
      </c>
      <c r="B10" s="14">
        <v>8</v>
      </c>
      <c r="C10" s="17"/>
      <c r="D10" s="17"/>
      <c r="E10" s="17"/>
      <c r="F10" s="17"/>
      <c r="G10" s="17"/>
      <c r="H10" s="17"/>
      <c r="I10" s="17"/>
      <c r="J10" s="17"/>
      <c r="K10" s="16">
        <v>0</v>
      </c>
      <c r="L10" s="16">
        <v>1</v>
      </c>
      <c r="M10" s="16">
        <v>1</v>
      </c>
      <c r="N10" s="8">
        <f>COUNTIF(C3:L12,"AA")</f>
        <v>0</v>
      </c>
      <c r="O10" s="13">
        <f>RANK(N10,N3:N12,0)</f>
        <v>1</v>
      </c>
      <c r="P10" s="13">
        <f>RANK(N10,N3:N12,1)</f>
        <v>1</v>
      </c>
      <c r="Q10" s="15">
        <f t="shared" si="0"/>
        <v>0.1</v>
      </c>
    </row>
    <row r="11" spans="1:25" s="13" customFormat="1" x14ac:dyDescent="0.25">
      <c r="A11" s="8" t="s">
        <v>15</v>
      </c>
      <c r="B11" s="14">
        <v>9</v>
      </c>
      <c r="C11" s="17"/>
      <c r="D11" s="17"/>
      <c r="E11" s="17"/>
      <c r="F11" s="17"/>
      <c r="G11" s="17"/>
      <c r="H11" s="17"/>
      <c r="I11" s="17"/>
      <c r="J11" s="17"/>
      <c r="K11" s="17"/>
      <c r="L11" s="16">
        <v>1</v>
      </c>
      <c r="M11" s="16">
        <v>0</v>
      </c>
      <c r="N11" s="8">
        <f>COUNTIF(C3:L12,"SL")</f>
        <v>0</v>
      </c>
      <c r="O11" s="13">
        <f>RANK(N11,N3:N12,0)</f>
        <v>1</v>
      </c>
      <c r="P11" s="13">
        <f>RANK(N11,N3:N12,1)</f>
        <v>1</v>
      </c>
      <c r="Q11" s="15">
        <f t="shared" si="0"/>
        <v>0.1</v>
      </c>
    </row>
    <row r="12" spans="1:25" s="13" customFormat="1" x14ac:dyDescent="0.25">
      <c r="A12" s="8" t="s">
        <v>16</v>
      </c>
      <c r="B12" s="14">
        <v>10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6">
        <v>0</v>
      </c>
      <c r="N12" s="8">
        <f>COUNTIF(C3:L12,"LE")</f>
        <v>0</v>
      </c>
      <c r="O12" s="13">
        <f>RANK(N12,N3:N12,0)</f>
        <v>1</v>
      </c>
      <c r="P12" s="13">
        <f>RANK(N12,N3:N12,1)</f>
        <v>1</v>
      </c>
      <c r="Q12" s="15">
        <f t="shared" si="0"/>
        <v>0.1</v>
      </c>
    </row>
    <row r="13" spans="1:25" s="13" customFormat="1" x14ac:dyDescent="0.25">
      <c r="A13" s="8" t="s">
        <v>18</v>
      </c>
      <c r="B13" s="14">
        <v>11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6"/>
      <c r="Q13" s="15"/>
    </row>
    <row r="14" spans="1:25" x14ac:dyDescent="0.25">
      <c r="A14" s="20" t="s">
        <v>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2"/>
      <c r="N14" s="22"/>
      <c r="O14" s="22"/>
      <c r="P14" s="2">
        <f>SUM(P2:P12)</f>
        <v>10</v>
      </c>
      <c r="Q14" s="1">
        <f>SUM(Q2:Q12)</f>
        <v>0.99999999999999989</v>
      </c>
    </row>
  </sheetData>
  <mergeCells count="6">
    <mergeCell ref="S1:Y1"/>
    <mergeCell ref="A14:O14"/>
    <mergeCell ref="P1:P2"/>
    <mergeCell ref="O1:O2"/>
    <mergeCell ref="N1:N2"/>
    <mergeCell ref="Q1:Q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Paarvergleichsmethode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Wieneke</dc:creator>
  <cp:lastModifiedBy>Matthis Wieneke</cp:lastModifiedBy>
  <dcterms:created xsi:type="dcterms:W3CDTF">2022-01-02T15:26:14Z</dcterms:created>
  <dcterms:modified xsi:type="dcterms:W3CDTF">2022-02-04T16:25:21Z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ec6563-88e8-452c-a82c-d8a6af55323b_Enabled">
    <vt:lpwstr>true</vt:lpwstr>
  </property>
  <property fmtid="{D5CDD505-2E9C-101B-9397-08002B2CF9AE}" pid="3" name="MSIP_Label_8aec6563-88e8-452c-a82c-d8a6af55323b_SetDate">
    <vt:lpwstr>2022-02-02T13:56:39Z</vt:lpwstr>
  </property>
  <property fmtid="{D5CDD505-2E9C-101B-9397-08002B2CF9AE}" pid="4" name="MSIP_Label_8aec6563-88e8-452c-a82c-d8a6af55323b_Method">
    <vt:lpwstr>Privileged</vt:lpwstr>
  </property>
  <property fmtid="{D5CDD505-2E9C-101B-9397-08002B2CF9AE}" pid="5" name="MSIP_Label_8aec6563-88e8-452c-a82c-d8a6af55323b_Name">
    <vt:lpwstr>8aec6563-88e8-452c-a82c-d8a6af55323b</vt:lpwstr>
  </property>
  <property fmtid="{D5CDD505-2E9C-101B-9397-08002B2CF9AE}" pid="6" name="MSIP_Label_8aec6563-88e8-452c-a82c-d8a6af55323b_SiteId">
    <vt:lpwstr>1ca8bd94-3c97-4fc6-8955-bad266b43f0b</vt:lpwstr>
  </property>
  <property fmtid="{D5CDD505-2E9C-101B-9397-08002B2CF9AE}" pid="7" name="MSIP_Label_8aec6563-88e8-452c-a82c-d8a6af55323b_ActionId">
    <vt:lpwstr>2198ff20-2054-4a63-b6f6-c99d817cca21</vt:lpwstr>
  </property>
  <property fmtid="{D5CDD505-2E9C-101B-9397-08002B2CF9AE}" pid="8" name="MSIP_Label_8aec6563-88e8-452c-a82c-d8a6af55323b_ContentBits">
    <vt:lpwstr>0</vt:lpwstr>
  </property>
</Properties>
</file>