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keller/Google Drive/Projects/ElLacoFormation/models/Separation/"/>
    </mc:Choice>
  </mc:AlternateContent>
  <xr:revisionPtr revIDLastSave="0" documentId="8_{E046FF5C-A566-A844-A406-25E9FCEFFD0E}" xr6:coauthVersionLast="47" xr6:coauthVersionMax="47" xr10:uidLastSave="{00000000-0000-0000-0000-000000000000}"/>
  <bookViews>
    <workbookView xWindow="0" yWindow="500" windowWidth="28800" windowHeight="17500" xr2:uid="{FD8398CD-53CB-8A4B-8EB5-75D45F46AEFB}"/>
  </bookViews>
  <sheets>
    <sheet name="liqui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C3" i="1"/>
  <c r="B3" i="1"/>
  <c r="L18" i="1" s="1"/>
  <c r="O31" i="1"/>
  <c r="O25" i="1"/>
  <c r="O26" i="1"/>
  <c r="O27" i="1"/>
  <c r="O28" i="1"/>
  <c r="O29" i="1"/>
  <c r="O30" i="1"/>
  <c r="O24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F40" i="1"/>
  <c r="F37" i="1"/>
  <c r="F38" i="1"/>
  <c r="F39" i="1"/>
  <c r="F36" i="1"/>
  <c r="F34" i="1"/>
  <c r="F35" i="1"/>
  <c r="F33" i="1"/>
  <c r="F32" i="1"/>
  <c r="F31" i="1"/>
  <c r="F30" i="1"/>
  <c r="F29" i="1"/>
  <c r="F28" i="1"/>
  <c r="F27" i="1"/>
  <c r="F26" i="1"/>
  <c r="F25" i="1"/>
  <c r="F24" i="1"/>
  <c r="B18" i="1" l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</calcChain>
</file>

<file path=xl/sharedStrings.xml><?xml version="1.0" encoding="utf-8"?>
<sst xmlns="http://schemas.openxmlformats.org/spreadsheetml/2006/main" count="26" uniqueCount="14">
  <si>
    <t>h=m*t+b</t>
  </si>
  <si>
    <r>
      <t>T</t>
    </r>
    <r>
      <rPr>
        <b/>
        <vertAlign val="subscript"/>
        <sz val="12"/>
        <color theme="1"/>
        <rFont val="Calibri (Body)"/>
      </rPr>
      <t>real</t>
    </r>
    <r>
      <rPr>
        <b/>
        <sz val="12"/>
        <color theme="1"/>
        <rFont val="Calibri"/>
        <family val="2"/>
        <scheme val="minor"/>
      </rPr>
      <t xml:space="preserve"> =m*T</t>
    </r>
    <r>
      <rPr>
        <b/>
        <vertAlign val="subscript"/>
        <sz val="12"/>
        <color theme="1"/>
        <rFont val="Calibri (Body)"/>
      </rPr>
      <t>set</t>
    </r>
    <r>
      <rPr>
        <b/>
        <sz val="12"/>
        <color theme="1"/>
        <rFont val="Calibri"/>
        <family val="2"/>
        <scheme val="minor"/>
      </rPr>
      <t>+b</t>
    </r>
  </si>
  <si>
    <t>RPM</t>
  </si>
  <si>
    <t>m</t>
  </si>
  <si>
    <t>b</t>
  </si>
  <si>
    <t>Tset</t>
  </si>
  <si>
    <t>T real</t>
  </si>
  <si>
    <t>Tinv</t>
  </si>
  <si>
    <t>t</t>
  </si>
  <si>
    <t>h</t>
  </si>
  <si>
    <t>andesite - ELL-18-01</t>
  </si>
  <si>
    <t>magnetite - ELL-13-05</t>
  </si>
  <si>
    <t xml:space="preserve">cpx </t>
  </si>
  <si>
    <t>rhyolite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</si>
</sst>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"/>
      <scheme val="minor"/>
    </font>
    <font>
      <b/>
      <vertAlign val="subscript"/>
      <sz val="12"/>
      <color theme="1"/>
      <name val="Calibri (Body)"/>
    </font>
    <font>
      <b/>
      <sz val="12"/>
      <color rgb="FFC00000"/>
      <name val="Calibri"/>
      <family val="2"/>
      <scheme val="minor"/>
    </font>
    <font>
      <b/>
      <sz val="12"/>
      <color theme="1"/>
      <name val="Symbol"/>
      <charset val="2"/>
    </font>
    <font>
      <sz val="12"/>
      <color rgb="FFC00000"/>
      <name val="Calibri"/>
      <family val="2"/>
      <scheme val="minor"/>
    </font>
    <font>
      <sz val="12"/>
      <color theme="1"/>
      <name val="Calibri "/>
    </font>
    <font>
      <b/>
      <sz val="12"/>
      <color rgb="FFC00000"/>
      <name val="Symbol"/>
      <charset val="2"/>
    </font>
    <font>
      <sz val="12"/>
      <color rgb="FFC00000"/>
      <name val="Calibri "/>
    </font>
    <font>
      <sz val="12"/>
      <color rgb="FFC00000"/>
      <name val="Symbol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/>
    <xf numFmtId="0" fontId="0" fillId="0" borderId="0" xfId="0" applyFont="1"/>
    <xf numFmtId="1" fontId="0" fillId="0" borderId="0" xfId="0" applyNumberFormat="1" applyFont="1"/>
    <xf numFmtId="0" fontId="1" fillId="0" borderId="0" xfId="0" applyFont="1" applyAlignment="1">
      <alignment horizontal="right"/>
    </xf>
    <xf numFmtId="0" fontId="4" fillId="0" borderId="0" xfId="0" applyFont="1"/>
    <xf numFmtId="164" fontId="0" fillId="0" borderId="0" xfId="0" applyNumberFormat="1" applyFont="1"/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2" fontId="6" fillId="0" borderId="0" xfId="0" applyNumberFormat="1" applyFont="1"/>
    <xf numFmtId="0" fontId="7" fillId="0" borderId="0" xfId="0" applyFont="1" applyAlignment="1">
      <alignment horizontal="right"/>
    </xf>
    <xf numFmtId="0" fontId="7" fillId="0" borderId="0" xfId="0" applyFont="1"/>
    <xf numFmtId="2" fontId="7" fillId="0" borderId="0" xfId="0" applyNumberFormat="1" applyFont="1"/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2" fontId="9" fillId="0" borderId="0" xfId="0" applyNumberFormat="1" applyFont="1"/>
    <xf numFmtId="0" fontId="9" fillId="0" borderId="0" xfId="0" applyFont="1"/>
    <xf numFmtId="0" fontId="6" fillId="0" borderId="0" xfId="0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 Laco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liquids!$D$16</c:f>
              <c:strCache>
                <c:ptCount val="1"/>
                <c:pt idx="0">
                  <c:v>andesite - ELL-18-01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liquids!$C$24:$C$40</c:f>
              <c:numCache>
                <c:formatCode>0.00</c:formatCode>
                <c:ptCount val="17"/>
                <c:pt idx="0">
                  <c:v>5.6932985890298102</c:v>
                </c:pt>
                <c:pt idx="1">
                  <c:v>5.7721023901698789</c:v>
                </c:pt>
                <c:pt idx="2">
                  <c:v>5.8531183365905939</c:v>
                </c:pt>
                <c:pt idx="3">
                  <c:v>5.9364409018403563</c:v>
                </c:pt>
                <c:pt idx="4">
                  <c:v>6.0221700166994774</c:v>
                </c:pt>
                <c:pt idx="5">
                  <c:v>6.1104114689979108</c:v>
                </c:pt>
                <c:pt idx="6">
                  <c:v>6.2012773391063094</c:v>
                </c:pt>
                <c:pt idx="7">
                  <c:v>6.2948864748698696</c:v>
                </c:pt>
                <c:pt idx="8">
                  <c:v>6.3913650102165978</c:v>
                </c:pt>
                <c:pt idx="9">
                  <c:v>6.4908469321985605</c:v>
                </c:pt>
                <c:pt idx="10">
                  <c:v>6.5934747018265911</c:v>
                </c:pt>
                <c:pt idx="11">
                  <c:v>6.699399934747845</c:v>
                </c:pt>
                <c:pt idx="12">
                  <c:v>6.8087841486057998</c:v>
                </c:pt>
                <c:pt idx="13">
                  <c:v>6.9217995848304597</c:v>
                </c:pt>
                <c:pt idx="14">
                  <c:v>7.0386301136527596</c:v>
                </c:pt>
                <c:pt idx="15">
                  <c:v>7.1594722323449194</c:v>
                </c:pt>
                <c:pt idx="16">
                  <c:v>7.2845361680863006</c:v>
                </c:pt>
              </c:numCache>
            </c:numRef>
          </c:xVal>
          <c:yVal>
            <c:numRef>
              <c:f>liquids!$F$24:$F$40</c:f>
              <c:numCache>
                <c:formatCode>0.00</c:formatCode>
                <c:ptCount val="17"/>
                <c:pt idx="0">
                  <c:v>12.001027000000001</c:v>
                </c:pt>
                <c:pt idx="1">
                  <c:v>15.605255999999999</c:v>
                </c:pt>
                <c:pt idx="2">
                  <c:v>20.676203999999995</c:v>
                </c:pt>
                <c:pt idx="3">
                  <c:v>27.570047000000002</c:v>
                </c:pt>
                <c:pt idx="4">
                  <c:v>37.230329000000005</c:v>
                </c:pt>
                <c:pt idx="5">
                  <c:v>51.011503000000005</c:v>
                </c:pt>
                <c:pt idx="6">
                  <c:v>71.143968000000001</c:v>
                </c:pt>
                <c:pt idx="7">
                  <c:v>100.387168</c:v>
                </c:pt>
                <c:pt idx="8">
                  <c:v>142.861096</c:v>
                </c:pt>
                <c:pt idx="9">
                  <c:v>207.66239200000001</c:v>
                </c:pt>
                <c:pt idx="10">
                  <c:v>307.45884200000006</c:v>
                </c:pt>
                <c:pt idx="11">
                  <c:v>464.98281300000002</c:v>
                </c:pt>
                <c:pt idx="12">
                  <c:v>718.76116800000011</c:v>
                </c:pt>
                <c:pt idx="13">
                  <c:v>1137.8373600000002</c:v>
                </c:pt>
                <c:pt idx="14">
                  <c:v>1860.8614999999998</c:v>
                </c:pt>
                <c:pt idx="15">
                  <c:v>3127.4041900000002</c:v>
                </c:pt>
                <c:pt idx="16">
                  <c:v>5379.6525500000007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84-E94D-A722-A048C365B5AB}"/>
            </c:ext>
          </c:extLst>
        </c:ser>
        <c:ser>
          <c:idx val="1"/>
          <c:order val="1"/>
          <c:tx>
            <c:strRef>
              <c:f>liquids!$G$16</c:f>
              <c:strCache>
                <c:ptCount val="1"/>
                <c:pt idx="0">
                  <c:v>rhyolite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liquids!$C$18:$C$32</c:f>
              <c:numCache>
                <c:formatCode>0.00</c:formatCode>
                <c:ptCount val="15"/>
                <c:pt idx="0">
                  <c:v>5.2622411569352918</c:v>
                </c:pt>
                <c:pt idx="1">
                  <c:v>5.3294932557927588</c:v>
                </c:pt>
                <c:pt idx="2">
                  <c:v>5.3984865882698445</c:v>
                </c:pt>
                <c:pt idx="3">
                  <c:v>5.46928966506617</c:v>
                </c:pt>
                <c:pt idx="4">
                  <c:v>5.5419746388156579</c:v>
                </c:pt>
                <c:pt idx="5">
                  <c:v>5.6166175493461976</c:v>
                </c:pt>
                <c:pt idx="6">
                  <c:v>5.6932985890298102</c:v>
                </c:pt>
                <c:pt idx="7">
                  <c:v>5.7721023901698789</c:v>
                </c:pt>
                <c:pt idx="8">
                  <c:v>5.8531183365905939</c:v>
                </c:pt>
                <c:pt idx="9">
                  <c:v>5.9364409018403563</c:v>
                </c:pt>
                <c:pt idx="10">
                  <c:v>6.0221700166994774</c:v>
                </c:pt>
                <c:pt idx="11">
                  <c:v>6.1104114689979108</c:v>
                </c:pt>
                <c:pt idx="12">
                  <c:v>6.2012773391063094</c:v>
                </c:pt>
                <c:pt idx="13">
                  <c:v>6.2948864748698696</c:v>
                </c:pt>
                <c:pt idx="14">
                  <c:v>6.3913650102165978</c:v>
                </c:pt>
              </c:numCache>
            </c:numRef>
          </c:xVal>
          <c:yVal>
            <c:numRef>
              <c:f>liquids!$I$18:$I$33</c:f>
              <c:numCache>
                <c:formatCode>0.00</c:formatCode>
                <c:ptCount val="16"/>
                <c:pt idx="0">
                  <c:v>40.512547000000005</c:v>
                </c:pt>
                <c:pt idx="1">
                  <c:v>54.235132</c:v>
                </c:pt>
                <c:pt idx="2">
                  <c:v>73.149215999999996</c:v>
                </c:pt>
                <c:pt idx="3">
                  <c:v>99.436763999999997</c:v>
                </c:pt>
                <c:pt idx="4">
                  <c:v>136.19667699999999</c:v>
                </c:pt>
                <c:pt idx="5">
                  <c:v>188.78344300000001</c:v>
                </c:pt>
                <c:pt idx="6">
                  <c:v>266.62090100000006</c:v>
                </c:pt>
                <c:pt idx="7">
                  <c:v>377.72724100000005</c:v>
                </c:pt>
                <c:pt idx="8">
                  <c:v>546.39800100000002</c:v>
                </c:pt>
                <c:pt idx="9">
                  <c:v>801.63633300000015</c:v>
                </c:pt>
                <c:pt idx="10">
                  <c:v>1181.6978799999999</c:v>
                </c:pt>
                <c:pt idx="11">
                  <c:v>1763.6204</c:v>
                </c:pt>
                <c:pt idx="12">
                  <c:v>2677.90976</c:v>
                </c:pt>
                <c:pt idx="13">
                  <c:v>4117.1410400000004</c:v>
                </c:pt>
                <c:pt idx="14">
                  <c:v>6373.6349200000004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84-E94D-A722-A048C365B5AB}"/>
            </c:ext>
          </c:extLst>
        </c:ser>
        <c:ser>
          <c:idx val="2"/>
          <c:order val="2"/>
          <c:tx>
            <c:strRef>
              <c:f>liquids!$J$16</c:f>
              <c:strCache>
                <c:ptCount val="1"/>
                <c:pt idx="0">
                  <c:v>magnetite - ELL-13-05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liquids!$C$18</c:f>
              <c:numCache>
                <c:formatCode>0.00</c:formatCode>
                <c:ptCount val="1"/>
                <c:pt idx="0">
                  <c:v>5.2622411569352918</c:v>
                </c:pt>
              </c:numCache>
            </c:numRef>
          </c:xVal>
          <c:yVal>
            <c:numRef>
              <c:f>liquids!$L$18</c:f>
              <c:numCache>
                <c:formatCode>0.00</c:formatCode>
                <c:ptCount val="1"/>
                <c:pt idx="0">
                  <c:v>0.17999199999999999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84-E94D-A722-A048C365B5AB}"/>
            </c:ext>
          </c:extLst>
        </c:ser>
        <c:ser>
          <c:idx val="3"/>
          <c:order val="3"/>
          <c:tx>
            <c:strRef>
              <c:f>liquids!$M$16</c:f>
              <c:strCache>
                <c:ptCount val="1"/>
                <c:pt idx="0">
                  <c:v>cpx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liquids!$C$24:$C$32</c:f>
              <c:numCache>
                <c:formatCode>0.00</c:formatCode>
                <c:ptCount val="9"/>
                <c:pt idx="0">
                  <c:v>5.6932985890298102</c:v>
                </c:pt>
                <c:pt idx="1">
                  <c:v>5.7721023901698789</c:v>
                </c:pt>
                <c:pt idx="2">
                  <c:v>5.8531183365905939</c:v>
                </c:pt>
                <c:pt idx="3">
                  <c:v>5.9364409018403563</c:v>
                </c:pt>
                <c:pt idx="4">
                  <c:v>6.0221700166994774</c:v>
                </c:pt>
                <c:pt idx="5">
                  <c:v>6.1104114689979108</c:v>
                </c:pt>
                <c:pt idx="6">
                  <c:v>6.2012773391063094</c:v>
                </c:pt>
                <c:pt idx="7">
                  <c:v>6.2948864748698696</c:v>
                </c:pt>
                <c:pt idx="8">
                  <c:v>6.3913650102165978</c:v>
                </c:pt>
              </c:numCache>
            </c:numRef>
          </c:xVal>
          <c:yVal>
            <c:numRef>
              <c:f>liquids!$O$24:$O$31</c:f>
              <c:numCache>
                <c:formatCode>0.00</c:formatCode>
                <c:ptCount val="8"/>
                <c:pt idx="0">
                  <c:v>0.61680200000000007</c:v>
                </c:pt>
                <c:pt idx="1">
                  <c:v>0.65239999999999998</c:v>
                </c:pt>
                <c:pt idx="2">
                  <c:v>0.68869599999999997</c:v>
                </c:pt>
                <c:pt idx="3">
                  <c:v>0.72499200000000008</c:v>
                </c:pt>
                <c:pt idx="4">
                  <c:v>0.76826799999999995</c:v>
                </c:pt>
                <c:pt idx="5">
                  <c:v>0.82131599999999993</c:v>
                </c:pt>
                <c:pt idx="6">
                  <c:v>0.888324</c:v>
                </c:pt>
                <c:pt idx="7">
                  <c:v>0.96929200000000004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84-E94D-A722-A048C365B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093247"/>
        <c:axId val="1846078495"/>
      </c:scatterChart>
      <c:valAx>
        <c:axId val="184609324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Inverse</a:t>
                </a:r>
                <a:r>
                  <a:rPr lang="en-US" baseline="0"/>
                  <a:t> Temperature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78495"/>
        <c:crossesAt val="0.1"/>
        <c:crossBetween val="midCat"/>
      </c:valAx>
      <c:valAx>
        <c:axId val="1846078495"/>
        <c:scaling>
          <c:logBase val="10"/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viscoisty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93247"/>
        <c:crossesAt val="5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6350</xdr:colOff>
      <xdr:row>15</xdr:row>
      <xdr:rowOff>0</xdr:rowOff>
    </xdr:from>
    <xdr:to>
      <xdr:col>33</xdr:col>
      <xdr:colOff>495300</xdr:colOff>
      <xdr:row>67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13263B-EDD8-AB41-9235-D57520BDD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F0C53-AFED-074D-A18D-B73D8C0625C2}">
  <dimension ref="A1:O78"/>
  <sheetViews>
    <sheetView tabSelected="1" topLeftCell="A11" zoomScale="112" zoomScaleNormal="112" workbookViewId="0">
      <selection activeCell="C42" sqref="C42"/>
    </sheetView>
  </sheetViews>
  <sheetFormatPr baseColWidth="10" defaultRowHeight="16"/>
  <sheetData>
    <row r="1" spans="1:15" ht="18">
      <c r="A1" s="1" t="s">
        <v>0</v>
      </c>
      <c r="B1" s="2"/>
      <c r="C1" s="3"/>
      <c r="D1" s="3"/>
      <c r="E1" s="2" t="s">
        <v>1</v>
      </c>
      <c r="F1" s="3"/>
      <c r="J1" s="3"/>
    </row>
    <row r="2" spans="1:15">
      <c r="A2" s="5" t="s">
        <v>2</v>
      </c>
      <c r="B2" s="5" t="s">
        <v>3</v>
      </c>
      <c r="C2" s="5" t="s">
        <v>4</v>
      </c>
      <c r="D2" s="3"/>
      <c r="E2" s="5" t="s">
        <v>3</v>
      </c>
      <c r="F2" s="5" t="s">
        <v>4</v>
      </c>
      <c r="J2" s="3"/>
    </row>
    <row r="3" spans="1:15">
      <c r="A3" s="8">
        <v>100</v>
      </c>
      <c r="B3" s="8">
        <f>B4/A3*A4</f>
        <v>2.792E-2</v>
      </c>
      <c r="C3" s="8">
        <f>C4/A3*A4</f>
        <v>0.1772</v>
      </c>
      <c r="D3" s="3"/>
      <c r="E3" s="3">
        <v>0.95920000000000005</v>
      </c>
      <c r="F3" s="3">
        <v>44.500999999999998</v>
      </c>
      <c r="J3" s="3"/>
    </row>
    <row r="4" spans="1:15">
      <c r="A4" s="3">
        <v>40</v>
      </c>
      <c r="B4" s="3">
        <v>6.9800000000000001E-2</v>
      </c>
      <c r="C4" s="7">
        <v>0.443</v>
      </c>
      <c r="D4" s="6"/>
      <c r="J4" s="6"/>
    </row>
    <row r="5" spans="1:15">
      <c r="A5" s="3">
        <v>20</v>
      </c>
      <c r="B5" s="8">
        <v>0.13389999999999999</v>
      </c>
      <c r="C5" s="8">
        <v>0.62890000000000001</v>
      </c>
    </row>
    <row r="6" spans="1:15">
      <c r="A6" s="3">
        <v>10</v>
      </c>
      <c r="B6" s="3">
        <v>0.26219999999999999</v>
      </c>
      <c r="C6" s="3">
        <v>0.66510000000000002</v>
      </c>
    </row>
    <row r="7" spans="1:15">
      <c r="A7" s="3">
        <v>5</v>
      </c>
      <c r="B7" s="3">
        <v>0.51770000000000005</v>
      </c>
      <c r="C7" s="3">
        <v>0.5927</v>
      </c>
    </row>
    <row r="8" spans="1:15">
      <c r="A8" s="8">
        <v>2.5</v>
      </c>
      <c r="B8" s="8">
        <v>1.0444</v>
      </c>
      <c r="C8" s="8">
        <v>-0.62719999999999998</v>
      </c>
      <c r="D8" s="9"/>
      <c r="E8" s="9"/>
      <c r="F8" s="9"/>
      <c r="J8" s="9"/>
    </row>
    <row r="9" spans="1:15">
      <c r="A9" s="8">
        <v>1.2</v>
      </c>
      <c r="B9" s="8">
        <v>2.1429</v>
      </c>
      <c r="C9" s="8">
        <v>-1.2275</v>
      </c>
      <c r="D9" s="9"/>
      <c r="E9" s="9"/>
      <c r="F9" s="9"/>
      <c r="J9" s="9"/>
    </row>
    <row r="10" spans="1:15">
      <c r="A10" s="8">
        <v>0.6</v>
      </c>
      <c r="B10" s="8">
        <v>4.2407000000000004</v>
      </c>
      <c r="C10" s="8">
        <v>-2.3666999999999998</v>
      </c>
      <c r="D10" s="9"/>
      <c r="E10" s="9"/>
      <c r="F10" s="9"/>
      <c r="J10" s="9"/>
    </row>
    <row r="11" spans="1:15">
      <c r="A11" s="8">
        <v>0.3</v>
      </c>
      <c r="B11" s="8">
        <v>8.5881000000000007</v>
      </c>
      <c r="C11" s="8">
        <v>-13.632</v>
      </c>
      <c r="D11" s="9"/>
      <c r="E11" s="9"/>
      <c r="F11" s="9"/>
      <c r="J11" s="9"/>
    </row>
    <row r="12" spans="1:15">
      <c r="A12" s="8">
        <v>0.2</v>
      </c>
      <c r="B12" s="8">
        <v>13.211</v>
      </c>
      <c r="C12" s="8">
        <v>-47.981999999999999</v>
      </c>
      <c r="D12" s="9"/>
      <c r="E12" s="9"/>
      <c r="F12" s="9"/>
      <c r="J12" s="9"/>
    </row>
    <row r="13" spans="1:15">
      <c r="A13" s="8">
        <v>0.1</v>
      </c>
      <c r="B13" s="8">
        <v>26.07</v>
      </c>
      <c r="C13" s="8">
        <v>-51.372999999999998</v>
      </c>
      <c r="D13" s="9"/>
      <c r="E13" s="9"/>
      <c r="F13" s="9"/>
      <c r="J13" s="9"/>
    </row>
    <row r="14" spans="1:15">
      <c r="A14" s="8">
        <v>0.05</v>
      </c>
      <c r="B14" s="8">
        <v>53.069000000000003</v>
      </c>
      <c r="C14" s="8">
        <v>-136.87</v>
      </c>
      <c r="D14" s="9"/>
      <c r="E14" s="9"/>
      <c r="F14" s="9"/>
      <c r="J14" s="9"/>
    </row>
    <row r="15" spans="1:15">
      <c r="A15" s="8"/>
      <c r="B15" s="8"/>
      <c r="C15" s="8"/>
      <c r="D15" s="9"/>
      <c r="E15" s="9"/>
      <c r="F15" s="9"/>
      <c r="J15" s="9"/>
    </row>
    <row r="16" spans="1:15" s="2" customFormat="1">
      <c r="A16" s="5"/>
      <c r="B16" s="5"/>
      <c r="C16" s="5"/>
      <c r="D16" s="22" t="s">
        <v>10</v>
      </c>
      <c r="E16" s="22"/>
      <c r="F16" s="22"/>
      <c r="G16" s="22" t="s">
        <v>13</v>
      </c>
      <c r="H16" s="22"/>
      <c r="I16" s="22"/>
      <c r="J16" s="22" t="s">
        <v>11</v>
      </c>
      <c r="K16" s="22"/>
      <c r="L16" s="22"/>
      <c r="M16" s="22" t="s">
        <v>12</v>
      </c>
      <c r="N16" s="22"/>
      <c r="O16" s="22"/>
    </row>
    <row r="17" spans="1:15" s="2" customFormat="1">
      <c r="A17" s="5" t="s">
        <v>5</v>
      </c>
      <c r="B17" s="5" t="s">
        <v>6</v>
      </c>
      <c r="C17" s="10" t="s">
        <v>7</v>
      </c>
      <c r="D17" s="5" t="s">
        <v>2</v>
      </c>
      <c r="E17" s="11" t="s">
        <v>8</v>
      </c>
      <c r="F17" s="16" t="s">
        <v>9</v>
      </c>
      <c r="G17" s="5" t="s">
        <v>2</v>
      </c>
      <c r="H17" s="11" t="s">
        <v>8</v>
      </c>
      <c r="I17" s="16" t="s">
        <v>9</v>
      </c>
      <c r="J17" s="5" t="s">
        <v>2</v>
      </c>
      <c r="K17" s="11" t="s">
        <v>8</v>
      </c>
      <c r="L17" s="16" t="s">
        <v>9</v>
      </c>
      <c r="M17" s="5" t="s">
        <v>2</v>
      </c>
      <c r="N17" s="11" t="s">
        <v>8</v>
      </c>
      <c r="O17" s="16" t="s">
        <v>9</v>
      </c>
    </row>
    <row r="18" spans="1:15">
      <c r="A18">
        <v>1650</v>
      </c>
      <c r="B18" s="4">
        <f t="shared" ref="B18:B40" si="0">E$3*A18+F$3</f>
        <v>1627.181</v>
      </c>
      <c r="C18" s="12">
        <f>10000/(B18+273.15)</f>
        <v>5.2622411569352918</v>
      </c>
      <c r="D18" s="13"/>
      <c r="E18" s="13"/>
      <c r="F18" s="17"/>
      <c r="G18" s="13">
        <v>5</v>
      </c>
      <c r="H18" s="13">
        <v>77.11</v>
      </c>
      <c r="I18" s="18">
        <f>B7*H18+C7</f>
        <v>40.512547000000005</v>
      </c>
      <c r="J18" s="13">
        <v>100</v>
      </c>
      <c r="K18" s="13">
        <v>0.1</v>
      </c>
      <c r="L18" s="18">
        <f>B3*K18+C3</f>
        <v>0.17999199999999999</v>
      </c>
      <c r="M18" s="13"/>
      <c r="N18" s="13"/>
      <c r="O18" s="21"/>
    </row>
    <row r="19" spans="1:15">
      <c r="A19">
        <v>1625</v>
      </c>
      <c r="B19" s="4">
        <f t="shared" si="0"/>
        <v>1603.201</v>
      </c>
      <c r="C19" s="12">
        <f t="shared" ref="C18:C23" si="1">10000/(B19+273.15)</f>
        <v>5.3294932557927588</v>
      </c>
      <c r="D19" s="13"/>
      <c r="E19" s="13"/>
      <c r="F19" s="17"/>
      <c r="G19" s="13">
        <v>2.5</v>
      </c>
      <c r="H19" s="13">
        <v>52.53</v>
      </c>
      <c r="I19" s="18">
        <f>B8*H19+C8</f>
        <v>54.235132</v>
      </c>
      <c r="J19" s="13"/>
      <c r="K19" s="13"/>
      <c r="L19" s="17"/>
      <c r="M19" s="13"/>
      <c r="N19" s="13"/>
      <c r="O19" s="21"/>
    </row>
    <row r="20" spans="1:15">
      <c r="A20">
        <v>1600</v>
      </c>
      <c r="B20" s="4">
        <f t="shared" si="0"/>
        <v>1579.221</v>
      </c>
      <c r="C20" s="12">
        <f t="shared" si="1"/>
        <v>5.3984865882698445</v>
      </c>
      <c r="D20" s="13"/>
      <c r="E20" s="13"/>
      <c r="F20" s="17"/>
      <c r="G20" s="14">
        <v>2.5</v>
      </c>
      <c r="H20" s="14">
        <v>70.64</v>
      </c>
      <c r="I20" s="18">
        <f>B8*H20+C8</f>
        <v>73.149215999999996</v>
      </c>
      <c r="J20" s="14"/>
      <c r="K20" s="14"/>
      <c r="L20" s="19"/>
      <c r="M20" s="14"/>
      <c r="N20" s="14"/>
      <c r="O20" s="20"/>
    </row>
    <row r="21" spans="1:15">
      <c r="A21">
        <v>1575</v>
      </c>
      <c r="B21" s="4">
        <f t="shared" si="0"/>
        <v>1555.241</v>
      </c>
      <c r="C21" s="12">
        <f t="shared" si="1"/>
        <v>5.46928966506617</v>
      </c>
      <c r="D21" s="13"/>
      <c r="E21" s="13"/>
      <c r="F21" s="17"/>
      <c r="G21" s="14">
        <v>2.5</v>
      </c>
      <c r="H21" s="14">
        <v>95.81</v>
      </c>
      <c r="I21" s="18">
        <f>B8*H21+C8</f>
        <v>99.436763999999997</v>
      </c>
      <c r="J21" s="14"/>
      <c r="K21" s="14"/>
      <c r="L21" s="19"/>
      <c r="M21" s="14"/>
      <c r="N21" s="14"/>
      <c r="O21" s="20"/>
    </row>
    <row r="22" spans="1:15">
      <c r="A22">
        <v>1550</v>
      </c>
      <c r="B22" s="4">
        <f t="shared" si="0"/>
        <v>1531.261</v>
      </c>
      <c r="C22" s="12">
        <f t="shared" si="1"/>
        <v>5.5419746388156579</v>
      </c>
      <c r="D22" s="13"/>
      <c r="E22" s="13"/>
      <c r="F22" s="17"/>
      <c r="G22" s="14">
        <v>1.2</v>
      </c>
      <c r="H22" s="14">
        <v>64.13</v>
      </c>
      <c r="I22" s="18">
        <f t="shared" ref="I22" si="2">B9*H22+C9</f>
        <v>136.19667699999999</v>
      </c>
      <c r="J22" s="14"/>
      <c r="K22" s="14"/>
      <c r="L22" s="19"/>
      <c r="M22" s="14"/>
      <c r="N22" s="14"/>
      <c r="O22" s="20"/>
    </row>
    <row r="23" spans="1:15">
      <c r="A23">
        <v>1525</v>
      </c>
      <c r="B23" s="4">
        <f t="shared" si="0"/>
        <v>1507.2809999999999</v>
      </c>
      <c r="C23" s="12">
        <f t="shared" si="1"/>
        <v>5.6166175493461976</v>
      </c>
      <c r="D23" s="13"/>
      <c r="E23" s="13"/>
      <c r="F23" s="17"/>
      <c r="G23" s="14">
        <v>1.2</v>
      </c>
      <c r="H23" s="14">
        <v>88.67</v>
      </c>
      <c r="I23" s="18">
        <f>B9*H23+C9</f>
        <v>188.78344300000001</v>
      </c>
      <c r="J23" s="14"/>
      <c r="K23" s="14"/>
      <c r="L23" s="19"/>
      <c r="M23" s="14"/>
      <c r="N23" s="14"/>
      <c r="O23" s="20"/>
    </row>
    <row r="24" spans="1:15">
      <c r="A24">
        <v>1500</v>
      </c>
      <c r="B24" s="4">
        <f t="shared" si="0"/>
        <v>1483.3010000000002</v>
      </c>
      <c r="C24" s="12">
        <f>10000/(B24+273.15)</f>
        <v>5.6932985890298102</v>
      </c>
      <c r="D24" s="14">
        <v>20</v>
      </c>
      <c r="E24" s="15">
        <v>84.93</v>
      </c>
      <c r="F24" s="18">
        <f>$B5*E24+$C5</f>
        <v>12.001027000000001</v>
      </c>
      <c r="G24" s="14">
        <v>0.6</v>
      </c>
      <c r="H24" s="14">
        <v>63.43</v>
      </c>
      <c r="I24" s="18">
        <f t="shared" ref="I24" si="3">B10*H24+C10</f>
        <v>266.62090100000006</v>
      </c>
      <c r="J24" s="14"/>
      <c r="K24" s="14"/>
      <c r="L24" s="19"/>
      <c r="M24" s="14">
        <v>40</v>
      </c>
      <c r="N24" s="14">
        <v>2.4900000000000002</v>
      </c>
      <c r="O24" s="18">
        <f>$B$4*N24+$C$4</f>
        <v>0.61680200000000007</v>
      </c>
    </row>
    <row r="25" spans="1:15">
      <c r="A25">
        <v>1475</v>
      </c>
      <c r="B25" s="4">
        <f t="shared" si="0"/>
        <v>1459.3210000000001</v>
      </c>
      <c r="C25" s="12">
        <f t="shared" ref="C25:C40" si="4">10000/(B25+273.15)</f>
        <v>5.7721023901698789</v>
      </c>
      <c r="D25" s="14">
        <v>10</v>
      </c>
      <c r="E25" s="15">
        <v>56.98</v>
      </c>
      <c r="F25" s="18">
        <f t="shared" ref="F25" si="5">$B6*E25+$C6</f>
        <v>15.605255999999999</v>
      </c>
      <c r="G25" s="14">
        <v>0.6</v>
      </c>
      <c r="H25" s="14">
        <v>89.63</v>
      </c>
      <c r="I25" s="18">
        <f>B10*H25+C10</f>
        <v>377.72724100000005</v>
      </c>
      <c r="J25" s="14"/>
      <c r="K25" s="14"/>
      <c r="L25" s="19"/>
      <c r="M25" s="14">
        <v>40</v>
      </c>
      <c r="N25" s="14">
        <v>3</v>
      </c>
      <c r="O25" s="18">
        <f t="shared" ref="O25:O30" si="6">$B$4*N25+$C$4</f>
        <v>0.65239999999999998</v>
      </c>
    </row>
    <row r="26" spans="1:15">
      <c r="A26">
        <v>1450</v>
      </c>
      <c r="B26" s="4">
        <f t="shared" si="0"/>
        <v>1435.3410000000001</v>
      </c>
      <c r="C26" s="12">
        <f t="shared" si="4"/>
        <v>5.8531183365905939</v>
      </c>
      <c r="D26" s="14">
        <v>10</v>
      </c>
      <c r="E26" s="15">
        <v>76.319999999999993</v>
      </c>
      <c r="F26" s="18">
        <f>$B6*E26+$C6</f>
        <v>20.676203999999995</v>
      </c>
      <c r="G26" s="14">
        <v>0.3</v>
      </c>
      <c r="H26" s="14">
        <v>65.209999999999994</v>
      </c>
      <c r="I26" s="18">
        <f t="shared" ref="I26" si="7">B11*H26+C11</f>
        <v>546.39800100000002</v>
      </c>
      <c r="J26" s="14"/>
      <c r="K26" s="14"/>
      <c r="L26" s="19"/>
      <c r="M26" s="14">
        <v>40</v>
      </c>
      <c r="N26" s="14">
        <v>3.52</v>
      </c>
      <c r="O26" s="18">
        <f t="shared" si="6"/>
        <v>0.68869599999999997</v>
      </c>
    </row>
    <row r="27" spans="1:15">
      <c r="A27">
        <v>1425</v>
      </c>
      <c r="B27" s="4">
        <f t="shared" si="0"/>
        <v>1411.3610000000001</v>
      </c>
      <c r="C27" s="12">
        <f t="shared" si="4"/>
        <v>5.9364409018403563</v>
      </c>
      <c r="D27" s="14">
        <v>5</v>
      </c>
      <c r="E27" s="15">
        <v>52.11</v>
      </c>
      <c r="F27" s="18">
        <f t="shared" ref="F27" si="8">$B7*E27+$C7</f>
        <v>27.570047000000002</v>
      </c>
      <c r="G27" s="14">
        <v>0.3</v>
      </c>
      <c r="H27" s="14">
        <v>94.93</v>
      </c>
      <c r="I27" s="18">
        <f>B11*H27+C11</f>
        <v>801.63633300000015</v>
      </c>
      <c r="J27" s="14"/>
      <c r="K27" s="14"/>
      <c r="L27" s="19"/>
      <c r="M27" s="14">
        <v>40</v>
      </c>
      <c r="N27" s="14">
        <v>4.04</v>
      </c>
      <c r="O27" s="18">
        <f t="shared" si="6"/>
        <v>0.72499200000000008</v>
      </c>
    </row>
    <row r="28" spans="1:15">
      <c r="A28">
        <v>1400</v>
      </c>
      <c r="B28" s="4">
        <f t="shared" si="0"/>
        <v>1387.3810000000001</v>
      </c>
      <c r="C28" s="12">
        <f t="shared" si="4"/>
        <v>6.0221700166994774</v>
      </c>
      <c r="D28" s="14">
        <v>5</v>
      </c>
      <c r="E28" s="15">
        <v>70.77</v>
      </c>
      <c r="F28" s="18">
        <f>$B7*E28+$C7</f>
        <v>37.230329000000005</v>
      </c>
      <c r="G28" s="14">
        <v>0.2</v>
      </c>
      <c r="H28" s="14">
        <v>93.08</v>
      </c>
      <c r="I28" s="18">
        <f>B12*H28+C12</f>
        <v>1181.6978799999999</v>
      </c>
      <c r="J28" s="14"/>
      <c r="K28" s="14"/>
      <c r="L28" s="19"/>
      <c r="M28" s="14">
        <v>40</v>
      </c>
      <c r="N28" s="14">
        <v>4.66</v>
      </c>
      <c r="O28" s="18">
        <f t="shared" si="6"/>
        <v>0.76826799999999995</v>
      </c>
    </row>
    <row r="29" spans="1:15">
      <c r="A29">
        <v>1375</v>
      </c>
      <c r="B29" s="4">
        <f t="shared" si="0"/>
        <v>1363.4010000000001</v>
      </c>
      <c r="C29" s="12">
        <f t="shared" si="4"/>
        <v>6.1104114689979108</v>
      </c>
      <c r="D29" s="14">
        <v>5</v>
      </c>
      <c r="E29" s="15">
        <v>97.39</v>
      </c>
      <c r="F29" s="18">
        <f>$B7*E29+$C7</f>
        <v>51.011503000000005</v>
      </c>
      <c r="G29" s="14">
        <v>0.1</v>
      </c>
      <c r="H29" s="14">
        <v>69.62</v>
      </c>
      <c r="I29" s="18">
        <f>B13*H29+C13</f>
        <v>1763.6204</v>
      </c>
      <c r="J29" s="14"/>
      <c r="K29" s="14"/>
      <c r="L29" s="19"/>
      <c r="M29" s="14">
        <v>40</v>
      </c>
      <c r="N29" s="14">
        <v>5.42</v>
      </c>
      <c r="O29" s="18">
        <f t="shared" si="6"/>
        <v>0.82131599999999993</v>
      </c>
    </row>
    <row r="30" spans="1:15">
      <c r="A30">
        <v>1350</v>
      </c>
      <c r="B30" s="4">
        <f t="shared" si="0"/>
        <v>1339.421</v>
      </c>
      <c r="C30" s="12">
        <f t="shared" si="4"/>
        <v>6.2012773391063094</v>
      </c>
      <c r="D30" s="14">
        <v>2.5</v>
      </c>
      <c r="E30" s="15">
        <v>68.72</v>
      </c>
      <c r="F30" s="18">
        <f t="shared" ref="F30" si="9">$B8*E30+$C8</f>
        <v>71.143968000000001</v>
      </c>
      <c r="G30" s="14">
        <v>0.05</v>
      </c>
      <c r="H30" s="14">
        <v>53.04</v>
      </c>
      <c r="I30" s="18">
        <f t="shared" ref="I30" si="10">B14*H30+C14</f>
        <v>2677.90976</v>
      </c>
      <c r="J30" s="14"/>
      <c r="K30" s="14"/>
      <c r="L30" s="19"/>
      <c r="M30" s="14">
        <v>40</v>
      </c>
      <c r="N30" s="14">
        <v>6.38</v>
      </c>
      <c r="O30" s="18">
        <f t="shared" si="6"/>
        <v>0.888324</v>
      </c>
    </row>
    <row r="31" spans="1:15">
      <c r="A31">
        <v>1325</v>
      </c>
      <c r="B31" s="4">
        <f t="shared" si="0"/>
        <v>1315.441</v>
      </c>
      <c r="C31" s="12">
        <f t="shared" si="4"/>
        <v>6.2948864748698696</v>
      </c>
      <c r="D31" s="14">
        <v>2.5</v>
      </c>
      <c r="E31" s="15">
        <v>96.72</v>
      </c>
      <c r="F31" s="18">
        <f>$B8*E31+$C8</f>
        <v>100.387168</v>
      </c>
      <c r="G31" s="14">
        <v>0.05</v>
      </c>
      <c r="H31" s="14">
        <v>80.16</v>
      </c>
      <c r="I31" s="18">
        <f>B14*H31+C14</f>
        <v>4117.1410400000004</v>
      </c>
      <c r="J31" s="14"/>
      <c r="K31" s="14"/>
      <c r="L31" s="19"/>
      <c r="M31" s="14">
        <v>40</v>
      </c>
      <c r="N31" s="14">
        <v>7.54</v>
      </c>
      <c r="O31" s="18">
        <f>$B$4*N31+$C$4</f>
        <v>0.96929200000000004</v>
      </c>
    </row>
    <row r="32" spans="1:15">
      <c r="A32">
        <v>1300</v>
      </c>
      <c r="B32" s="4">
        <f t="shared" si="0"/>
        <v>1291.461</v>
      </c>
      <c r="C32" s="12">
        <f t="shared" si="4"/>
        <v>6.3913650102165978</v>
      </c>
      <c r="D32" s="14">
        <v>1.2</v>
      </c>
      <c r="E32" s="15">
        <v>67.239999999999995</v>
      </c>
      <c r="F32" s="18">
        <f t="shared" ref="F32" si="11">$B9*E32+$C9</f>
        <v>142.861096</v>
      </c>
      <c r="G32" s="14">
        <v>0.05</v>
      </c>
      <c r="H32" s="14">
        <v>122.68</v>
      </c>
      <c r="I32" s="18">
        <f>B14*H32+C14</f>
        <v>6373.6349200000004</v>
      </c>
      <c r="J32" s="14"/>
      <c r="K32" s="14"/>
      <c r="L32" s="19"/>
      <c r="M32" s="14"/>
      <c r="N32" s="14"/>
      <c r="O32" s="20"/>
    </row>
    <row r="33" spans="1:15">
      <c r="A33">
        <v>1275</v>
      </c>
      <c r="B33" s="4">
        <f t="shared" si="0"/>
        <v>1267.481</v>
      </c>
      <c r="C33" s="12">
        <f t="shared" si="4"/>
        <v>6.4908469321985605</v>
      </c>
      <c r="D33" s="14">
        <v>1.2</v>
      </c>
      <c r="E33" s="15">
        <v>97.48</v>
      </c>
      <c r="F33" s="18">
        <f>$B9*E33+$C9</f>
        <v>207.66239200000001</v>
      </c>
      <c r="G33" s="14"/>
      <c r="H33" s="14"/>
      <c r="I33" s="18"/>
      <c r="J33" s="14"/>
      <c r="K33" s="14"/>
      <c r="L33" s="19"/>
      <c r="M33" s="14"/>
      <c r="N33" s="14"/>
      <c r="O33" s="20"/>
    </row>
    <row r="34" spans="1:15">
      <c r="A34">
        <v>1250</v>
      </c>
      <c r="B34" s="4">
        <f t="shared" si="0"/>
        <v>1243.501</v>
      </c>
      <c r="C34" s="12">
        <f t="shared" si="4"/>
        <v>6.5934747018265911</v>
      </c>
      <c r="D34" s="14">
        <v>0.6</v>
      </c>
      <c r="E34" s="15">
        <v>73.06</v>
      </c>
      <c r="F34" s="18">
        <f t="shared" ref="F34:F35" si="12">$B10*E34+$C10</f>
        <v>307.45884200000006</v>
      </c>
      <c r="G34" s="14"/>
      <c r="H34" s="14"/>
      <c r="I34" s="18"/>
      <c r="J34" s="14"/>
      <c r="K34" s="14"/>
      <c r="L34" s="19"/>
      <c r="M34" s="14"/>
      <c r="N34" s="14"/>
      <c r="O34" s="20"/>
    </row>
    <row r="35" spans="1:15">
      <c r="A35">
        <v>1225</v>
      </c>
      <c r="B35" s="4">
        <f t="shared" si="0"/>
        <v>1219.521</v>
      </c>
      <c r="C35" s="12">
        <f t="shared" si="4"/>
        <v>6.699399934747845</v>
      </c>
      <c r="D35" s="14">
        <v>0.3</v>
      </c>
      <c r="E35" s="15">
        <v>55.73</v>
      </c>
      <c r="F35" s="18">
        <f t="shared" si="12"/>
        <v>464.98281300000002</v>
      </c>
      <c r="G35" s="14"/>
      <c r="H35" s="14"/>
      <c r="I35" s="18"/>
      <c r="J35" s="14"/>
      <c r="K35" s="14"/>
      <c r="L35" s="19"/>
      <c r="M35" s="14"/>
      <c r="N35" s="14"/>
      <c r="O35" s="20"/>
    </row>
    <row r="36" spans="1:15">
      <c r="A36">
        <v>1200</v>
      </c>
      <c r="B36" s="4">
        <f t="shared" si="0"/>
        <v>1195.5409999999999</v>
      </c>
      <c r="C36" s="12">
        <f t="shared" si="4"/>
        <v>6.8087841486057998</v>
      </c>
      <c r="D36" s="14">
        <v>0.3</v>
      </c>
      <c r="E36" s="15">
        <v>85.28</v>
      </c>
      <c r="F36" s="18">
        <f>$B11*E36+$C11</f>
        <v>718.76116800000011</v>
      </c>
      <c r="G36" s="14"/>
      <c r="H36" s="14"/>
      <c r="I36" s="18"/>
      <c r="J36" s="14"/>
      <c r="K36" s="14"/>
      <c r="L36" s="19"/>
      <c r="M36" s="14"/>
      <c r="N36" s="14"/>
      <c r="O36" s="20"/>
    </row>
    <row r="37" spans="1:15">
      <c r="A37">
        <v>1175</v>
      </c>
      <c r="B37" s="4">
        <f t="shared" si="0"/>
        <v>1171.5610000000001</v>
      </c>
      <c r="C37" s="12">
        <f t="shared" si="4"/>
        <v>6.9217995848304597</v>
      </c>
      <c r="D37" s="14">
        <v>0.2</v>
      </c>
      <c r="E37" s="15">
        <v>89.76</v>
      </c>
      <c r="F37" s="18">
        <f t="shared" ref="F37:F39" si="13">$B12*E37+$C12</f>
        <v>1137.8373600000002</v>
      </c>
      <c r="G37" s="14"/>
      <c r="H37" s="14"/>
      <c r="I37" s="18"/>
      <c r="J37" s="14"/>
      <c r="K37" s="14"/>
      <c r="L37" s="19"/>
      <c r="M37" s="14"/>
      <c r="N37" s="14"/>
      <c r="O37" s="20"/>
    </row>
    <row r="38" spans="1:15">
      <c r="A38">
        <v>1150</v>
      </c>
      <c r="B38" s="4">
        <f t="shared" si="0"/>
        <v>1147.5810000000001</v>
      </c>
      <c r="C38" s="12">
        <f t="shared" si="4"/>
        <v>7.0386301136527596</v>
      </c>
      <c r="D38" s="14">
        <v>0.1</v>
      </c>
      <c r="E38" s="15">
        <v>73.349999999999994</v>
      </c>
      <c r="F38" s="18">
        <f t="shared" si="13"/>
        <v>1860.8614999999998</v>
      </c>
      <c r="G38" s="14"/>
      <c r="H38" s="14"/>
      <c r="I38" s="18"/>
      <c r="J38" s="14"/>
      <c r="K38" s="14"/>
      <c r="L38" s="19"/>
      <c r="M38" s="14"/>
      <c r="N38" s="14"/>
      <c r="O38" s="20"/>
    </row>
    <row r="39" spans="1:15">
      <c r="A39">
        <v>1125</v>
      </c>
      <c r="B39" s="4">
        <f t="shared" si="0"/>
        <v>1123.6010000000001</v>
      </c>
      <c r="C39" s="12">
        <f t="shared" si="4"/>
        <v>7.1594722323449194</v>
      </c>
      <c r="D39" s="14">
        <v>0.05</v>
      </c>
      <c r="E39" s="15">
        <v>61.51</v>
      </c>
      <c r="F39" s="18">
        <f t="shared" si="13"/>
        <v>3127.4041900000002</v>
      </c>
      <c r="G39" s="14"/>
      <c r="H39" s="14"/>
      <c r="I39" s="18"/>
      <c r="J39" s="14"/>
      <c r="K39" s="14"/>
      <c r="L39" s="19"/>
      <c r="M39" s="14"/>
      <c r="N39" s="14"/>
      <c r="O39" s="20"/>
    </row>
    <row r="40" spans="1:15">
      <c r="A40">
        <v>1100</v>
      </c>
      <c r="B40" s="4">
        <f t="shared" si="0"/>
        <v>1099.6210000000001</v>
      </c>
      <c r="C40" s="12">
        <f t="shared" si="4"/>
        <v>7.2845361680863006</v>
      </c>
      <c r="D40" s="14">
        <v>0.05</v>
      </c>
      <c r="E40" s="15">
        <v>103.95</v>
      </c>
      <c r="F40" s="18">
        <f>$B14*E40+$C14</f>
        <v>5379.6525500000007</v>
      </c>
      <c r="G40" s="14"/>
      <c r="H40" s="14"/>
      <c r="I40" s="18"/>
      <c r="J40" s="14"/>
      <c r="K40" s="14"/>
      <c r="L40" s="19"/>
      <c r="M40" s="14"/>
      <c r="N40" s="14"/>
      <c r="O40" s="20"/>
    </row>
    <row r="41" spans="1:15"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</row>
    <row r="42" spans="1:15">
      <c r="C42" s="12"/>
      <c r="G42" s="3"/>
    </row>
    <row r="43" spans="1:15">
      <c r="G43" s="3"/>
    </row>
    <row r="44" spans="1:15">
      <c r="G44" s="3"/>
    </row>
    <row r="45" spans="1:15">
      <c r="G45" s="3"/>
    </row>
    <row r="46" spans="1:15">
      <c r="G46" s="3"/>
    </row>
    <row r="47" spans="1:15">
      <c r="G47" s="3"/>
    </row>
    <row r="48" spans="1:15">
      <c r="G48" s="3"/>
    </row>
    <row r="49" spans="7:7">
      <c r="G49" s="3"/>
    </row>
    <row r="50" spans="7:7">
      <c r="G50" s="3"/>
    </row>
    <row r="51" spans="7:7">
      <c r="G51" s="3"/>
    </row>
    <row r="52" spans="7:7">
      <c r="G52" s="3"/>
    </row>
    <row r="53" spans="7:7">
      <c r="G53" s="3"/>
    </row>
    <row r="54" spans="7:7">
      <c r="G54" s="3"/>
    </row>
    <row r="55" spans="7:7">
      <c r="G55" s="3"/>
    </row>
    <row r="56" spans="7:7">
      <c r="G56" s="3"/>
    </row>
    <row r="57" spans="7:7">
      <c r="G57" s="3"/>
    </row>
    <row r="58" spans="7:7">
      <c r="G58" s="3"/>
    </row>
    <row r="59" spans="7:7">
      <c r="G59" s="3"/>
    </row>
    <row r="60" spans="7:7">
      <c r="G60" s="3"/>
    </row>
    <row r="61" spans="7:7">
      <c r="G61" s="3"/>
    </row>
    <row r="62" spans="7:7">
      <c r="G62" s="3"/>
    </row>
    <row r="63" spans="7:7">
      <c r="G63" s="3"/>
    </row>
    <row r="64" spans="7:7">
      <c r="G64" s="3"/>
    </row>
    <row r="65" spans="7:7">
      <c r="G65" s="3"/>
    </row>
    <row r="66" spans="7:7">
      <c r="G66" s="3"/>
    </row>
    <row r="67" spans="7:7">
      <c r="G67" s="3"/>
    </row>
    <row r="68" spans="7:7">
      <c r="G68" s="3"/>
    </row>
    <row r="69" spans="7:7">
      <c r="G69" s="3"/>
    </row>
    <row r="70" spans="7:7">
      <c r="G70" s="3"/>
    </row>
    <row r="71" spans="7:7">
      <c r="G71" s="3"/>
    </row>
    <row r="72" spans="7:7">
      <c r="G72" s="3"/>
    </row>
    <row r="73" spans="7:7">
      <c r="G73" s="3"/>
    </row>
    <row r="74" spans="7:7">
      <c r="G74" s="3"/>
    </row>
    <row r="75" spans="7:7">
      <c r="G75" s="3"/>
    </row>
    <row r="76" spans="7:7">
      <c r="G76" s="3"/>
    </row>
    <row r="77" spans="7:7">
      <c r="G77" s="3"/>
    </row>
    <row r="78" spans="7:7">
      <c r="G78" s="3"/>
    </row>
  </sheetData>
  <mergeCells count="4">
    <mergeCell ref="D16:F16"/>
    <mergeCell ref="J16:L16"/>
    <mergeCell ref="M16:O16"/>
    <mergeCell ref="G16:I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liquids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Arianna Soldati</dc:creator>
  <cp:lastModifiedBy>Tobias Keller</cp:lastModifiedBy>
  <dcterms:created xsi:type="dcterms:W3CDTF">2020-09-11T14:49:03Z</dcterms:created>
  <dcterms:modified xsi:type="dcterms:W3CDTF">2022-01-21T09:35:40Z</dcterms:modified>
</cp:coreProperties>
</file>