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hidePivotFieldList="1" defaultThemeVersion="124226"/>
  <mc:AlternateContent xmlns:mc="http://schemas.openxmlformats.org/markup-compatibility/2006">
    <mc:Choice Requires="x15">
      <x15ac:absPath xmlns:x15ac="http://schemas.microsoft.com/office/spreadsheetml/2010/11/ac" url="/Users/kelleysinning/Library/CloudStorage/GoogleDrive-ksinning@vt.edu/My Drive/Data/saltyC_VirginiaTech/2P sheets/"/>
    </mc:Choice>
  </mc:AlternateContent>
  <xr:revisionPtr revIDLastSave="0" documentId="13_ncr:1_{CB6D866F-6038-CE4D-8030-8B29B014A4BD}" xr6:coauthVersionLast="47" xr6:coauthVersionMax="47" xr10:uidLastSave="{00000000-0000-0000-0000-000000000000}"/>
  <bookViews>
    <workbookView minimized="1" xWindow="0" yWindow="3720" windowWidth="28500" windowHeight="13520" activeTab="4" xr2:uid="{00000000-000D-0000-FFFF-FFFF00000000}"/>
  </bookViews>
  <sheets>
    <sheet name="Step 1--Raw data leuctra @EAS" sheetId="3" r:id="rId1"/>
    <sheet name="Step 2--Sum density &amp; biomass" sheetId="1" r:id="rId2"/>
    <sheet name="Step 3--Sum density &amp; ind. mass" sheetId="2" r:id="rId3"/>
    <sheet name="Step 4--IGM_Leuctra" sheetId="5" r:id="rId4"/>
    <sheet name="Size-Freq Leuctra" sheetId="6" r:id="rId5"/>
    <sheet name="fun figures!" sheetId="7"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6" l="1"/>
  <c r="E22" i="6"/>
  <c r="G23" i="6" l="1"/>
  <c r="F6" i="6"/>
  <c r="F4" i="6"/>
  <c r="F20" i="6"/>
  <c r="I27" i="6"/>
  <c r="H20" i="6"/>
  <c r="I20" i="6"/>
  <c r="J20" i="6" s="1"/>
  <c r="G19" i="6"/>
  <c r="H18" i="6"/>
  <c r="F18" i="6"/>
  <c r="I18" i="6" s="1"/>
  <c r="J18" i="6" s="1"/>
  <c r="G17" i="6"/>
  <c r="H16" i="6"/>
  <c r="F16" i="6"/>
  <c r="I16" i="6" s="1"/>
  <c r="J16" i="6" s="1"/>
  <c r="G15" i="6"/>
  <c r="I14" i="6"/>
  <c r="J14" i="6" s="1"/>
  <c r="H14" i="6"/>
  <c r="F14" i="6"/>
  <c r="G13" i="6"/>
  <c r="H12" i="6"/>
  <c r="F12" i="6"/>
  <c r="I12" i="6" s="1"/>
  <c r="J12" i="6" s="1"/>
  <c r="G11" i="6"/>
  <c r="H10" i="6"/>
  <c r="F10" i="6"/>
  <c r="I10" i="6" s="1"/>
  <c r="J10" i="6" s="1"/>
  <c r="G9" i="6"/>
  <c r="H8" i="6"/>
  <c r="I8" i="6" s="1"/>
  <c r="J8" i="6" s="1"/>
  <c r="F8" i="6"/>
  <c r="G7" i="6"/>
  <c r="H6" i="6"/>
  <c r="I6" i="6"/>
  <c r="J6" i="6" s="1"/>
  <c r="G5" i="6"/>
  <c r="I4" i="6"/>
  <c r="J4" i="6" s="1"/>
  <c r="G3" i="6"/>
  <c r="J23" i="6" l="1"/>
  <c r="G25" i="6" l="1"/>
  <c r="J26" i="6"/>
  <c r="G26" i="6" s="1"/>
  <c r="G33" i="2" l="1"/>
  <c r="F33" i="2"/>
  <c r="H23" i="5"/>
  <c r="I23" i="5" s="1"/>
  <c r="F23" i="5"/>
  <c r="G23" i="5" s="1"/>
  <c r="H21" i="5"/>
  <c r="I21" i="5" s="1"/>
  <c r="F21" i="5"/>
  <c r="G21" i="5" s="1"/>
  <c r="H19" i="5"/>
  <c r="I19" i="5" s="1"/>
  <c r="F19" i="5"/>
  <c r="G19" i="5" s="1"/>
  <c r="H17" i="5"/>
  <c r="I17" i="5" s="1"/>
  <c r="F17" i="5"/>
  <c r="G17" i="5" s="1"/>
  <c r="H15" i="5"/>
  <c r="I15" i="5" s="1"/>
  <c r="F15" i="5"/>
  <c r="G15" i="5" s="1"/>
  <c r="H13" i="5"/>
  <c r="I13" i="5" s="1"/>
  <c r="F13" i="5"/>
  <c r="G13" i="5" s="1"/>
  <c r="H11" i="5"/>
  <c r="I11" i="5" s="1"/>
  <c r="F11" i="5"/>
  <c r="G11" i="5" s="1"/>
  <c r="H9" i="5"/>
  <c r="I9" i="5" s="1"/>
  <c r="F9" i="5"/>
  <c r="G9" i="5" s="1"/>
  <c r="H7" i="5"/>
  <c r="I7" i="5" s="1"/>
  <c r="F7" i="5"/>
  <c r="G7" i="5" s="1"/>
  <c r="M5" i="5"/>
  <c r="J23" i="5" s="1"/>
  <c r="L5" i="5"/>
  <c r="H5" i="5"/>
  <c r="I5" i="5" s="1"/>
  <c r="F5" i="5"/>
  <c r="G5" i="5" s="1"/>
  <c r="I3" i="5"/>
  <c r="H3" i="5"/>
  <c r="F3" i="5"/>
  <c r="G3" i="5" s="1"/>
  <c r="L87" i="3"/>
  <c r="K87" i="3"/>
  <c r="J17" i="5" l="1"/>
  <c r="J9" i="5"/>
  <c r="J13" i="5"/>
  <c r="J7" i="5"/>
  <c r="J5" i="5"/>
  <c r="J11" i="5"/>
  <c r="J21" i="5"/>
  <c r="J15" i="5"/>
  <c r="J19"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tc={3BC4EAB8-AD91-F543-B9E5-AB5618482B36}</author>
  </authors>
  <commentList>
    <comment ref="L1" authorId="0" shapeId="0" xr:uid="{3BC4EAB8-AD91-F543-B9E5-AB5618482B36}">
      <text>
        <t>[Threaded comment]
Your version of Excel allows you to read this threaded comment; however, any edits to it will get removed if the file is opened in a newer version of Excel. Learn more: https://go.microsoft.com/fwlink/?linkid=870924
Comment:
    Abundance/0.0929
Reply:
    m^2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tc={CA302B6E-0C1E-7F46-BD69-E4893AA62840}</author>
    <author>tc={13E97378-3543-7B49-A6F0-A65B47C2F5C6}</author>
    <author>tc={696A9B7E-0F39-7A47-AE41-4264D28B4BFD}</author>
    <author>tc={1779E049-0119-724E-A667-0CDA3BC9672F}</author>
  </authors>
  <commentList>
    <comment ref="C1" authorId="0" shapeId="0" xr:uid="{CA302B6E-0C1E-7F46-BD69-E4893AA62840}">
      <text>
        <t>[Threaded comment]
Your version of Excel allows you to read this threaded comment; however, any edits to it will get removed if the file is opened in a newer version of Excel. Learn more: https://go.microsoft.com/fwlink/?linkid=870924
Comment:
    Sorry these aren’t in order</t>
      </text>
    </comment>
    <comment ref="E1" authorId="1" shapeId="0" xr:uid="{13E97378-3543-7B49-A6F0-A65B47C2F5C6}">
      <text>
        <t>[Threaded comment]
Your version of Excel allows you to read this threaded comment; however, any edits to it will get removed if the file is opened in a newer version of Excel. Learn more: https://go.microsoft.com/fwlink/?linkid=870924
Comment:
    Sum density and biomass for each rep/month</t>
      </text>
    </comment>
    <comment ref="F2" authorId="2" shapeId="0" xr:uid="{696A9B7E-0F39-7A47-AE41-4264D28B4BFD}">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 ref="G2" authorId="3" shapeId="0" xr:uid="{1779E049-0119-724E-A667-0CDA3BC9672F}">
      <text>
        <t xml:space="preserve">[Threaded comment]
Your version of Excel allows you to read this threaded comment; however, any edits to it will get removed if the file is opened in a newer version of Excel. Learn more: https://go.microsoft.com/fwlink/?linkid=870924
Comment:
    See QAQC at bottom of RAW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tc={52156607-1068-EE4F-9AA3-C5D60230CC5F}</author>
  </authors>
  <commentList>
    <comment ref="G1" authorId="0" shapeId="0" xr:uid="{52156607-1068-EE4F-9AA3-C5D60230CC5F}">
      <text>
        <t>[Threaded comment]
Your version of Excel allows you to read this threaded comment; however, any edits to it will get removed if the file is opened in a newer version of Excel. Learn more: https://go.microsoft.com/fwlink/?linkid=870924
Comment:
    This is just the sum.biomass/sum.density from previous sheet to get individual mass per rep</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tc={267CF1AB-DB83-F744-9795-BD5BB2A0767A}</author>
    <author>tc={CF8CC9BF-D224-2B4B-8E57-5F90117332CF}</author>
    <author>tc={F62327E9-66EE-DC4E-86FE-9C5FD59E361C}</author>
    <author>tc={F3B4E5BF-DFF6-644D-AFDD-BBA22DB919A2}</author>
    <author>tc={F31C2079-4AF3-4245-B052-1925CE09E53D}</author>
    <author>tc={B97FA151-96AA-C34C-9184-0D8ADF353581}</author>
    <author>tc={28C45F30-C944-B84A-8E45-BE0BE62C146E}</author>
    <author>tc={22666BB4-D061-694B-AE0E-D86B08F40930}</author>
    <author>tc={60B6A273-D767-C64E-8643-F492D5166DE0}</author>
  </authors>
  <commentList>
    <comment ref="D1" authorId="0" shapeId="0" xr:uid="{267CF1AB-DB83-F744-9795-BD5BB2A0767A}">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
Reply:
    The summing for each replicate was done in the prior steps, so really all that this part did was average those for each month</t>
      </text>
    </comment>
    <comment ref="E1" authorId="1" shapeId="0" xr:uid="{CF8CC9BF-D224-2B4B-8E57-5F90117332CF}">
      <text>
        <t>[Threaded comment]
Your version of Excel allows you to read this threaded comment; however, any edits to it will get removed if the file is opened in a newer version of Excel. Learn more: https://go.microsoft.com/fwlink/?linkid=870924
Comment:
    Got these values by summing for each replicate and then averaging the replicates for each sample period</t>
      </text>
    </comment>
    <comment ref="G1" authorId="2" shapeId="0" xr:uid="{F62327E9-66EE-DC4E-86FE-9C5FD59E361C}">
      <text>
        <t xml:space="preserve">[Threaded comment]
Your version of Excel allows you to read this threaded comment; however, any edits to it will get removed if the file is opened in a newer version of Excel. Learn more: https://go.microsoft.com/fwlink/?linkid=870924
Comment:
    Iffy on if I did this column correctly
Reply:
    Growth based on individual mass change? </t>
      </text>
    </comment>
    <comment ref="I1" authorId="3" shapeId="0" xr:uid="{F3B4E5BF-DFF6-644D-AFDD-BBA22DB919A2}">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J1" authorId="4" shapeId="0" xr:uid="{F31C2079-4AF3-4245-B052-1925CE09E53D}">
      <text>
        <t>[Threaded comment]
Your version of Excel allows you to read this threaded comment; however, any edits to it will get removed if the file is opened in a newer version of Excel. Learn more: https://go.microsoft.com/fwlink/?linkid=870924
Comment:
    Followed these columns from Chelsa</t>
      </text>
    </comment>
    <comment ref="D3" authorId="5" shapeId="0" xr:uid="{B97FA151-96AA-C34C-9184-0D8ADF353581}">
      <text>
        <t>[Threaded comment]
Your version of Excel allows you to read this threaded comment; however, any edits to it will get removed if the file is opened in a newer version of Excel. Learn more: https://go.microsoft.com/fwlink/?linkid=870924
Comment:
    See QAQC at bottom on step 3</t>
      </text>
    </comment>
    <comment ref="F3" authorId="6" shapeId="0" xr:uid="{28C45F30-C944-B84A-8E45-BE0BE62C146E}">
      <text>
        <t>[Threaded comment]
Your version of Excel allows you to read this threaded comment; however, any edits to it will get removed if the file is opened in a newer version of Excel. Learn more: https://go.microsoft.com/fwlink/?linkid=870924
Comment:
    I got this value from taking the 25 days left in august 2024 + 19 days in sept 2023. I followed this from chelsa</t>
      </text>
    </comment>
    <comment ref="M5" authorId="7" shapeId="0" xr:uid="{22666BB4-D061-694B-AE0E-D86B08F40930}">
      <text>
        <t xml:space="preserve">[Threaded comment]
Your version of Excel allows you to read this threaded comment; however, any edits to it will get removed if the file is opened in a newer version of Excel. Learn more: https://go.microsoft.com/fwlink/?linkid=870924
Comment:
    This is paste linked from size freq leuctra </t>
      </text>
    </comment>
    <comment ref="F17" authorId="8" shapeId="0" xr:uid="{60B6A273-D767-C64E-8643-F492D5166DE0}">
      <text>
        <t>[Threaded comment]
Your version of Excel allows you to read this threaded comment; however, any edits to it will get removed if the file is opened in a newer version of Excel. Learn more: https://go.microsoft.com/fwlink/?linkid=870924
Comment:
    No &gt;1 leuctra for April EAS, pretty sure I will when I add &lt;1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tc={54049F02-3B55-7042-9710-652F8C6EAECE}</author>
    <author>tc={98A35C2C-93C4-0A44-BC6C-0AA88FE8D126}</author>
    <author>tc={F385351A-8216-6B40-A133-6937B2E50DC4}</author>
    <author>tc={711D330F-1E85-2E4A-9FDD-D0DB5CB040AE}</author>
    <author>tc={FF1FCBCE-BE92-B543-AAB5-D63E7B49EFE4}</author>
  </authors>
  <commentList>
    <comment ref="D1" authorId="0" shapeId="0" xr:uid="{54049F02-3B55-7042-9710-652F8C6EAECE}">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E1" authorId="1" shapeId="0" xr:uid="{98A35C2C-93C4-0A44-BC6C-0AA88FE8D126}">
      <text>
        <t>[Threaded comment]
Your version of Excel allows you to read this threaded comment; however, any edits to it will get removed if the file is opened in a newer version of Excel. Learn more: https://go.microsoft.com/fwlink/?linkid=870924
Comment:
    Got these values by summing replicates and averaging them for each sample period (to get 1 value for each size class for each sample period), then summing size class values across all sample periods (1 year)</t>
      </text>
    </comment>
    <comment ref="H1" authorId="2" shapeId="0" xr:uid="{F385351A-8216-6B40-A133-6937B2E50DC4}">
      <text>
        <t>[Threaded comment]
Your version of Excel allows you to read this threaded comment; however, any edits to it will get removed if the file is opened in a newer version of Excel. Learn more: https://go.microsoft.com/fwlink/?linkid=870924
Comment:
    This is the weight gain</t>
      </text>
    </comment>
    <comment ref="I1" authorId="3" shapeId="0" xr:uid="{711D330F-1E85-2E4A-9FDD-D0DB5CB040AE}">
      <text>
        <t>[Threaded comment]
Your version of Excel allows you to read this threaded comment; however, any edits to it will get removed if the file is opened in a newer version of Excel. Learn more: https://go.microsoft.com/fwlink/?linkid=870924
Comment:
    Weight gain * fellas lost</t>
      </text>
    </comment>
    <comment ref="J23" authorId="4" shapeId="0" xr:uid="{FF1FCBCE-BE92-B543-AAB5-D63E7B49EFE4}">
      <text>
        <t>[Threaded comment]
Your version of Excel allows you to read this threaded comment; however, any edits to it will get removed if the file is opened in a newer version of Excel. Learn more: https://go.microsoft.com/fwlink/?linkid=870924
Comment:
    Don’t sum negatives</t>
      </text>
    </comment>
  </commentList>
</comments>
</file>

<file path=xl/sharedStrings.xml><?xml version="1.0" encoding="utf-8"?>
<sst xmlns="http://schemas.openxmlformats.org/spreadsheetml/2006/main" count="941" uniqueCount="69">
  <si>
    <t>Site</t>
  </si>
  <si>
    <t>Genus</t>
  </si>
  <si>
    <t>Sample.Month</t>
  </si>
  <si>
    <t>Sample.Date</t>
  </si>
  <si>
    <t>Replicate</t>
  </si>
  <si>
    <t>Sum.Density</t>
  </si>
  <si>
    <t>Sum.Biomass</t>
  </si>
  <si>
    <t>EAS</t>
  </si>
  <si>
    <t>Leuctra</t>
  </si>
  <si>
    <t>August</t>
  </si>
  <si>
    <t>8/6/24</t>
  </si>
  <si>
    <t>December</t>
  </si>
  <si>
    <t>12/13/23</t>
  </si>
  <si>
    <t>February</t>
  </si>
  <si>
    <t>2/25/24</t>
  </si>
  <si>
    <t>January</t>
  </si>
  <si>
    <t>2/5/24</t>
  </si>
  <si>
    <t>July</t>
  </si>
  <si>
    <t>7/15/24</t>
  </si>
  <si>
    <t>June</t>
  </si>
  <si>
    <t>6/20/24</t>
  </si>
  <si>
    <t>March</t>
  </si>
  <si>
    <t>3/30/24</t>
  </si>
  <si>
    <t>May</t>
  </si>
  <si>
    <t>5/24/24</t>
  </si>
  <si>
    <t>November</t>
  </si>
  <si>
    <t>11/14/23</t>
  </si>
  <si>
    <t>October</t>
  </si>
  <si>
    <t>10/22/23</t>
  </si>
  <si>
    <t>September</t>
  </si>
  <si>
    <t>9/19/23</t>
  </si>
  <si>
    <t>Individual.Mass</t>
  </si>
  <si>
    <t>SC.Category</t>
  </si>
  <si>
    <t>SC.Level</t>
  </si>
  <si>
    <t>Fraction</t>
  </si>
  <si>
    <t>Length</t>
  </si>
  <si>
    <t>Abundance</t>
  </si>
  <si>
    <t>Biomass</t>
  </si>
  <si>
    <t>Density</t>
  </si>
  <si>
    <t>REF</t>
  </si>
  <si>
    <t>25</t>
  </si>
  <si>
    <t>&gt; 1</t>
  </si>
  <si>
    <t xml:space="preserve">QAQC for AUG rep 1 </t>
  </si>
  <si>
    <t>t</t>
  </si>
  <si>
    <t>g</t>
  </si>
  <si>
    <t>Bf</t>
  </si>
  <si>
    <t>B_mean</t>
  </si>
  <si>
    <t>p_int</t>
  </si>
  <si>
    <t>N x W</t>
  </si>
  <si>
    <t>QAQC for Sept. in Step. 4</t>
  </si>
  <si>
    <t>Density (No./m2)</t>
  </si>
  <si>
    <t>Individual Mass (mg)</t>
  </si>
  <si>
    <t xml:space="preserve">No. Lost </t>
  </si>
  <si>
    <t>Biomass (mg/m2)</t>
  </si>
  <si>
    <t>Mass at Loss (mg)</t>
  </si>
  <si>
    <t>Biomass Lost (mg/m2)</t>
  </si>
  <si>
    <t>Times No. Size Classes</t>
  </si>
  <si>
    <t>N</t>
  </si>
  <si>
    <t>W</t>
  </si>
  <si>
    <t>deltaN</t>
  </si>
  <si>
    <t>avgW= W1 + W2/2</t>
  </si>
  <si>
    <t>avgW*deltaN</t>
  </si>
  <si>
    <t>9(avgW*deltaN)</t>
  </si>
  <si>
    <t>Daily Growth</t>
  </si>
  <si>
    <t>Biomass =</t>
  </si>
  <si>
    <t>Production (uncorrected) =</t>
  </si>
  <si>
    <t>Cohort P/B =</t>
  </si>
  <si>
    <t>Annual P/B =</t>
  </si>
  <si>
    <t>Annual Production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</si>
</sst>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font>
    <font>
      <b/>
      <sz val="11"/>
      <color rgb="FF000000"/>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wrapText="1"/>
    </xf>
    <xf numFmtId="0" fontId="3" fillId="0" borderId="0" xfId="0" applyFont="1" applyAlignment="1">
      <alignment horizontal="center"/>
    </xf>
    <xf numFmtId="0" fontId="4"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12</xdr:col>
      <xdr:colOff>0</xdr:colOff>
      <xdr:row>12</xdr:row>
      <xdr:rowOff>0</xdr:rowOff>
    </xdr:from>
    <xdr:to>
      <xdr:col>14</xdr:col>
      <xdr:colOff>749300</xdr:colOff>
      <xdr:row>20</xdr:row>
      <xdr:rowOff>139700</xdr:rowOff>
    </xdr:to>
    <xdr:sp macro="" textlink="">
      <xdr:nvSpPr>
        <xdr:cNvPr id="2" name="TextBox 1">
          <a:extLst>
            <a:ext uri="{FF2B5EF4-FFF2-40B4-BE49-F238E27FC236}">
              <a16:creationId xmlns:a16="http://schemas.microsoft.com/office/drawing/2014/main" id="{69C6E076-9D53-1947-8753-AF76A1C3692C}"/>
            </a:ext>
          </a:extLst>
        </xdr:cNvPr>
        <xdr:cNvSpPr txBox="1"/>
      </xdr:nvSpPr>
      <xdr:spPr>
        <a:xfrm>
          <a:off x="9906000" y="22860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so you can see how the steps in the code came together for density and ind. mass in this sheet</a:t>
          </a:r>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533400</xdr:colOff>
      <xdr:row>8</xdr:row>
      <xdr:rowOff>177800</xdr:rowOff>
    </xdr:from>
    <xdr:to>
      <xdr:col>14</xdr:col>
      <xdr:colOff>457200</xdr:colOff>
      <xdr:row>17</xdr:row>
      <xdr:rowOff>127000</xdr:rowOff>
    </xdr:to>
    <xdr:sp macro="" textlink="">
      <xdr:nvSpPr>
        <xdr:cNvPr id="3" name="TextBox 2">
          <a:extLst>
            <a:ext uri="{FF2B5EF4-FFF2-40B4-BE49-F238E27FC236}">
              <a16:creationId xmlns:a16="http://schemas.microsoft.com/office/drawing/2014/main" id="{55E60092-8732-50A9-FFC7-06031FF16FB5}"/>
            </a:ext>
          </a:extLst>
        </xdr:cNvPr>
        <xdr:cNvSpPr txBox="1"/>
      </xdr:nvSpPr>
      <xdr:spPr>
        <a:xfrm>
          <a:off x="14947900" y="1701800"/>
          <a:ext cx="2400300" cy="1663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I didn't change anything</a:t>
          </a:r>
          <a:r>
            <a:rPr lang="en-US" sz="1100" kern="1200" baseline="0"/>
            <a:t> in this sheet from when you've seen it before, just added it for context and to keep it easy for you to reference the daily growth</a:t>
          </a:r>
          <a:endParaRPr lang="en-US" sz="1100" kern="12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50800</xdr:colOff>
      <xdr:row>5</xdr:row>
      <xdr:rowOff>76200</xdr:rowOff>
    </xdr:from>
    <xdr:ext cx="7772400" cy="5181600"/>
    <xdr:pic>
      <xdr:nvPicPr>
        <xdr:cNvPr id="2" name="Picture 1">
          <a:extLst>
            <a:ext uri="{FF2B5EF4-FFF2-40B4-BE49-F238E27FC236}">
              <a16:creationId xmlns:a16="http://schemas.microsoft.com/office/drawing/2014/main" id="{7A07AB8F-79EA-C14F-B0BD-228DA0A26DD0}"/>
            </a:ext>
          </a:extLst>
        </xdr:cNvPr>
        <xdr:cNvPicPr>
          <a:picLocks noChangeAspect="1"/>
        </xdr:cNvPicPr>
      </xdr:nvPicPr>
      <xdr:blipFill>
        <a:blip xmlns:r="http://schemas.openxmlformats.org/officeDocument/2006/relationships" r:embed="rId1"/>
        <a:stretch>
          <a:fillRect/>
        </a:stretch>
      </xdr:blipFill>
      <xdr:spPr>
        <a:xfrm>
          <a:off x="50800" y="1028700"/>
          <a:ext cx="7772400" cy="5181600"/>
        </a:xfrm>
        <a:prstGeom prst="rect">
          <a:avLst/>
        </a:prstGeom>
      </xdr:spPr>
    </xdr:pic>
    <xdr:clientData/>
  </xdr:oneCellAnchor>
  <xdr:twoCellAnchor>
    <xdr:from>
      <xdr:col>0</xdr:col>
      <xdr:colOff>673100</xdr:colOff>
      <xdr:row>0</xdr:row>
      <xdr:rowOff>0</xdr:rowOff>
    </xdr:from>
    <xdr:to>
      <xdr:col>8</xdr:col>
      <xdr:colOff>190500</xdr:colOff>
      <xdr:row>5</xdr:row>
      <xdr:rowOff>0</xdr:rowOff>
    </xdr:to>
    <xdr:sp macro="" textlink="">
      <xdr:nvSpPr>
        <xdr:cNvPr id="3" name="TextBox 2">
          <a:extLst>
            <a:ext uri="{FF2B5EF4-FFF2-40B4-BE49-F238E27FC236}">
              <a16:creationId xmlns:a16="http://schemas.microsoft.com/office/drawing/2014/main" id="{8AEBD533-476C-114B-893F-82981A01F967}"/>
            </a:ext>
          </a:extLst>
        </xdr:cNvPr>
        <xdr:cNvSpPr txBox="1"/>
      </xdr:nvSpPr>
      <xdr:spPr>
        <a:xfrm>
          <a:off x="673100" y="0"/>
          <a:ext cx="61214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Leuctra,</a:t>
          </a:r>
          <a:r>
            <a:rPr lang="en-US" sz="1100" kern="1200" baseline="0"/>
            <a:t> core sites only (EAS, FRY, RIC)</a:t>
          </a:r>
        </a:p>
        <a:p>
          <a:r>
            <a:rPr lang="en-US" sz="1100" kern="1200"/>
            <a:t>Not signifcant differences across levels but</a:t>
          </a:r>
          <a:r>
            <a:rPr lang="en-US" sz="1100" kern="1200" baseline="0"/>
            <a:t> does seem like lengths are smaller in high to ref, which is interesting </a:t>
          </a:r>
        </a:p>
        <a:p>
          <a:r>
            <a:rPr lang="en-US" sz="1100" kern="1200" baseline="0"/>
            <a:t>salt subsidy</a:t>
          </a:r>
        </a:p>
        <a:p>
          <a:r>
            <a:rPr lang="en-US" sz="1100" kern="1200" baseline="0"/>
            <a:t>Also weird how many potention cohorts are puling out in mid</a:t>
          </a:r>
          <a:endParaRPr lang="en-US" sz="1100" kern="1200"/>
        </a:p>
      </xdr:txBody>
    </xdr:sp>
    <xdr:clientData/>
  </xdr:twoCellAnchor>
  <xdr:oneCellAnchor>
    <xdr:from>
      <xdr:col>14</xdr:col>
      <xdr:colOff>203200</xdr:colOff>
      <xdr:row>3</xdr:row>
      <xdr:rowOff>76200</xdr:rowOff>
    </xdr:from>
    <xdr:ext cx="7772400" cy="5181600"/>
    <xdr:pic>
      <xdr:nvPicPr>
        <xdr:cNvPr id="4" name="Picture 3">
          <a:extLst>
            <a:ext uri="{FF2B5EF4-FFF2-40B4-BE49-F238E27FC236}">
              <a16:creationId xmlns:a16="http://schemas.microsoft.com/office/drawing/2014/main" id="{ACACCCA2-2DBE-C642-9FFF-14853C6C443C}"/>
            </a:ext>
          </a:extLst>
        </xdr:cNvPr>
        <xdr:cNvPicPr>
          <a:picLocks noChangeAspect="1"/>
        </xdr:cNvPicPr>
      </xdr:nvPicPr>
      <xdr:blipFill>
        <a:blip xmlns:r="http://schemas.openxmlformats.org/officeDocument/2006/relationships" r:embed="rId2"/>
        <a:stretch>
          <a:fillRect/>
        </a:stretch>
      </xdr:blipFill>
      <xdr:spPr>
        <a:xfrm>
          <a:off x="11760200" y="647700"/>
          <a:ext cx="7772400" cy="5181600"/>
        </a:xfrm>
        <a:prstGeom prst="rect">
          <a:avLst/>
        </a:prstGeom>
      </xdr:spPr>
    </xdr:pic>
    <xdr:clientData/>
  </xdr:oneCellAnchor>
  <xdr:twoCellAnchor>
    <xdr:from>
      <xdr:col>15</xdr:col>
      <xdr:colOff>88900</xdr:colOff>
      <xdr:row>0</xdr:row>
      <xdr:rowOff>76200</xdr:rowOff>
    </xdr:from>
    <xdr:to>
      <xdr:col>21</xdr:col>
      <xdr:colOff>558800</xdr:colOff>
      <xdr:row>3</xdr:row>
      <xdr:rowOff>88900</xdr:rowOff>
    </xdr:to>
    <xdr:sp macro="" textlink="">
      <xdr:nvSpPr>
        <xdr:cNvPr id="5" name="TextBox 4">
          <a:extLst>
            <a:ext uri="{FF2B5EF4-FFF2-40B4-BE49-F238E27FC236}">
              <a16:creationId xmlns:a16="http://schemas.microsoft.com/office/drawing/2014/main" id="{420E1732-41D3-E045-BF3C-ECE6D05E4CB7}"/>
            </a:ext>
          </a:extLst>
        </xdr:cNvPr>
        <xdr:cNvSpPr txBox="1"/>
      </xdr:nvSpPr>
      <xdr:spPr>
        <a:xfrm>
          <a:off x="12471400" y="76200"/>
          <a:ext cx="5422900" cy="58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Stenonema,</a:t>
          </a:r>
          <a:r>
            <a:rPr lang="en-US" sz="1100" kern="1200" baseline="0"/>
            <a:t> core sites only (EAS, FRY, RIC)</a:t>
          </a:r>
        </a:p>
        <a:p>
          <a:r>
            <a:rPr lang="en-US" sz="1100" kern="1200" baseline="0"/>
            <a:t>Not signficant between ref and mid, but get bigger from mid to ref</a:t>
          </a:r>
        </a:p>
        <a:p>
          <a:endParaRPr lang="en-US" sz="1100" kern="1200"/>
        </a:p>
      </xdr:txBody>
    </xdr:sp>
    <xdr:clientData/>
  </xdr:twoCellAnchor>
  <xdr:oneCellAnchor>
    <xdr:from>
      <xdr:col>0</xdr:col>
      <xdr:colOff>254000</xdr:colOff>
      <xdr:row>39</xdr:row>
      <xdr:rowOff>127000</xdr:rowOff>
    </xdr:from>
    <xdr:ext cx="7772400" cy="5181600"/>
    <xdr:pic>
      <xdr:nvPicPr>
        <xdr:cNvPr id="6" name="Picture 5">
          <a:extLst>
            <a:ext uri="{FF2B5EF4-FFF2-40B4-BE49-F238E27FC236}">
              <a16:creationId xmlns:a16="http://schemas.microsoft.com/office/drawing/2014/main" id="{FC83C875-55C3-3A45-8980-BA9869A3279A}"/>
            </a:ext>
          </a:extLst>
        </xdr:cNvPr>
        <xdr:cNvPicPr>
          <a:picLocks noChangeAspect="1"/>
        </xdr:cNvPicPr>
      </xdr:nvPicPr>
      <xdr:blipFill>
        <a:blip xmlns:r="http://schemas.openxmlformats.org/officeDocument/2006/relationships" r:embed="rId3"/>
        <a:stretch>
          <a:fillRect/>
        </a:stretch>
      </xdr:blipFill>
      <xdr:spPr>
        <a:xfrm>
          <a:off x="254000" y="7556500"/>
          <a:ext cx="7772400" cy="5181600"/>
        </a:xfrm>
        <a:prstGeom prst="rect">
          <a:avLst/>
        </a:prstGeom>
      </xdr:spPr>
    </xdr:pic>
    <xdr:clientData/>
  </xdr:oneCellAnchor>
  <xdr:twoCellAnchor>
    <xdr:from>
      <xdr:col>1</xdr:col>
      <xdr:colOff>101600</xdr:colOff>
      <xdr:row>35</xdr:row>
      <xdr:rowOff>38100</xdr:rowOff>
    </xdr:from>
    <xdr:to>
      <xdr:col>7</xdr:col>
      <xdr:colOff>571500</xdr:colOff>
      <xdr:row>38</xdr:row>
      <xdr:rowOff>127000</xdr:rowOff>
    </xdr:to>
    <xdr:sp macro="" textlink="">
      <xdr:nvSpPr>
        <xdr:cNvPr id="7" name="TextBox 6">
          <a:extLst>
            <a:ext uri="{FF2B5EF4-FFF2-40B4-BE49-F238E27FC236}">
              <a16:creationId xmlns:a16="http://schemas.microsoft.com/office/drawing/2014/main" id="{42847616-7087-AD48-BCBF-DE6DA11A617C}"/>
            </a:ext>
          </a:extLst>
        </xdr:cNvPr>
        <xdr:cNvSpPr txBox="1"/>
      </xdr:nvSpPr>
      <xdr:spPr>
        <a:xfrm>
          <a:off x="927100" y="6705600"/>
          <a:ext cx="54229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ALL TAXA,</a:t>
          </a:r>
          <a:r>
            <a:rPr lang="en-US" sz="1100" kern="1200" baseline="0"/>
            <a:t> core sites only (EAS, FRY, RIC)</a:t>
          </a:r>
        </a:p>
        <a:p>
          <a:r>
            <a:rPr lang="en-US" sz="1100" kern="1200"/>
            <a:t>Statistically significant differences in length between ref and mid and ref</a:t>
          </a:r>
          <a:r>
            <a:rPr lang="en-US" sz="1100" kern="1200" baseline="0"/>
            <a:t> and high!</a:t>
          </a:r>
        </a:p>
        <a:p>
          <a:r>
            <a:rPr lang="en-US" sz="1100" kern="1200" baseline="0"/>
            <a:t>This is cool! hard to see difference in graph alone</a:t>
          </a:r>
          <a:endParaRPr lang="en-US" sz="1100" kern="1200"/>
        </a:p>
      </xdr:txBody>
    </xdr:sp>
    <xdr:clientData/>
  </xdr:twoCellAnchor>
  <xdr:oneCellAnchor>
    <xdr:from>
      <xdr:col>9</xdr:col>
      <xdr:colOff>571500</xdr:colOff>
      <xdr:row>39</xdr:row>
      <xdr:rowOff>177800</xdr:rowOff>
    </xdr:from>
    <xdr:ext cx="5549900" cy="1892300"/>
    <xdr:pic>
      <xdr:nvPicPr>
        <xdr:cNvPr id="8" name="Picture 7">
          <a:extLst>
            <a:ext uri="{FF2B5EF4-FFF2-40B4-BE49-F238E27FC236}">
              <a16:creationId xmlns:a16="http://schemas.microsoft.com/office/drawing/2014/main" id="{A866E131-B13C-C240-940A-B36DBEDEB3B6}"/>
            </a:ext>
          </a:extLst>
        </xdr:cNvPr>
        <xdr:cNvPicPr>
          <a:picLocks noChangeAspect="1"/>
        </xdr:cNvPicPr>
      </xdr:nvPicPr>
      <xdr:blipFill rotWithShape="1">
        <a:blip xmlns:r="http://schemas.openxmlformats.org/officeDocument/2006/relationships" r:embed="rId4"/>
        <a:srcRect l="9002" r="5480" b="62562"/>
        <a:stretch/>
      </xdr:blipFill>
      <xdr:spPr>
        <a:xfrm>
          <a:off x="8001000" y="7607300"/>
          <a:ext cx="5549900" cy="1892300"/>
        </a:xfrm>
        <a:prstGeom prst="rect">
          <a:avLst/>
        </a:prstGeom>
      </xdr:spPr>
    </xdr:pic>
    <xdr:clientData/>
  </xdr:oneCellAnchor>
  <xdr:oneCellAnchor>
    <xdr:from>
      <xdr:col>8</xdr:col>
      <xdr:colOff>736600</xdr:colOff>
      <xdr:row>3</xdr:row>
      <xdr:rowOff>25400</xdr:rowOff>
    </xdr:from>
    <xdr:ext cx="4376725" cy="1447800"/>
    <xdr:pic>
      <xdr:nvPicPr>
        <xdr:cNvPr id="9" name="Picture 8">
          <a:extLst>
            <a:ext uri="{FF2B5EF4-FFF2-40B4-BE49-F238E27FC236}">
              <a16:creationId xmlns:a16="http://schemas.microsoft.com/office/drawing/2014/main" id="{A5BAA6E7-9757-6F44-B520-775AABE5F330}"/>
            </a:ext>
          </a:extLst>
        </xdr:cNvPr>
        <xdr:cNvPicPr>
          <a:picLocks noChangeAspect="1"/>
        </xdr:cNvPicPr>
      </xdr:nvPicPr>
      <xdr:blipFill rotWithShape="1">
        <a:blip xmlns:r="http://schemas.openxmlformats.org/officeDocument/2006/relationships" r:embed="rId5"/>
        <a:srcRect l="11937" t="1927" r="10959" b="65326"/>
        <a:stretch/>
      </xdr:blipFill>
      <xdr:spPr>
        <a:xfrm>
          <a:off x="7340600" y="596900"/>
          <a:ext cx="4376725" cy="1447800"/>
        </a:xfrm>
        <a:prstGeom prst="rect">
          <a:avLst/>
        </a:prstGeom>
      </xdr:spPr>
    </xdr:pic>
    <xdr:clientData/>
  </xdr:oneCellAnchor>
  <xdr:oneCellAnchor>
    <xdr:from>
      <xdr:col>23</xdr:col>
      <xdr:colOff>571500</xdr:colOff>
      <xdr:row>3</xdr:row>
      <xdr:rowOff>177800</xdr:rowOff>
    </xdr:from>
    <xdr:ext cx="4724400" cy="1066800"/>
    <xdr:pic>
      <xdr:nvPicPr>
        <xdr:cNvPr id="10" name="Picture 9">
          <a:extLst>
            <a:ext uri="{FF2B5EF4-FFF2-40B4-BE49-F238E27FC236}">
              <a16:creationId xmlns:a16="http://schemas.microsoft.com/office/drawing/2014/main" id="{F7322386-CBE1-AF4B-8937-6CC455CAF0D2}"/>
            </a:ext>
          </a:extLst>
        </xdr:cNvPr>
        <xdr:cNvPicPr>
          <a:picLocks noChangeAspect="1"/>
        </xdr:cNvPicPr>
      </xdr:nvPicPr>
      <xdr:blipFill rotWithShape="1">
        <a:blip xmlns:r="http://schemas.openxmlformats.org/officeDocument/2006/relationships" r:embed="rId6"/>
        <a:srcRect l="13894" r="13307" b="78895"/>
        <a:stretch/>
      </xdr:blipFill>
      <xdr:spPr>
        <a:xfrm>
          <a:off x="19558000" y="749300"/>
          <a:ext cx="4724400" cy="1066800"/>
        </a:xfrm>
        <a:prstGeom prst="rect">
          <a:avLst/>
        </a:prstGeom>
      </xdr:spPr>
    </xdr:pic>
    <xdr:clientData/>
  </xdr:oneCellAnchor>
  <xdr:twoCellAnchor editAs="oneCell">
    <xdr:from>
      <xdr:col>1</xdr:col>
      <xdr:colOff>0</xdr:colOff>
      <xdr:row>68</xdr:row>
      <xdr:rowOff>0</xdr:rowOff>
    </xdr:from>
    <xdr:to>
      <xdr:col>1</xdr:col>
      <xdr:colOff>304800</xdr:colOff>
      <xdr:row>69</xdr:row>
      <xdr:rowOff>114300</xdr:rowOff>
    </xdr:to>
    <xdr:sp macro="" textlink="">
      <xdr:nvSpPr>
        <xdr:cNvPr id="11265" name="AutoShape 1">
          <a:extLst>
            <a:ext uri="{FF2B5EF4-FFF2-40B4-BE49-F238E27FC236}">
              <a16:creationId xmlns:a16="http://schemas.microsoft.com/office/drawing/2014/main" id="{BAED9778-B839-5D14-75F1-66168A519B66}"/>
            </a:ext>
          </a:extLst>
        </xdr:cNvPr>
        <xdr:cNvSpPr>
          <a:spLocks noChangeAspect="1" noChangeArrowheads="1"/>
        </xdr:cNvSpPr>
      </xdr:nvSpPr>
      <xdr:spPr bwMode="auto">
        <a:xfrm>
          <a:off x="825500" y="1295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75</xdr:row>
      <xdr:rowOff>0</xdr:rowOff>
    </xdr:from>
    <xdr:to>
      <xdr:col>2</xdr:col>
      <xdr:colOff>304800</xdr:colOff>
      <xdr:row>76</xdr:row>
      <xdr:rowOff>114300</xdr:rowOff>
    </xdr:to>
    <xdr:sp macro="" textlink="">
      <xdr:nvSpPr>
        <xdr:cNvPr id="11266" name="AutoShape 2">
          <a:extLst>
            <a:ext uri="{FF2B5EF4-FFF2-40B4-BE49-F238E27FC236}">
              <a16:creationId xmlns:a16="http://schemas.microsoft.com/office/drawing/2014/main" id="{9195017C-F13A-3FFF-0DBD-52854D7600F5}"/>
            </a:ext>
          </a:extLst>
        </xdr:cNvPr>
        <xdr:cNvSpPr>
          <a:spLocks noChangeAspect="1" noChangeArrowheads="1"/>
        </xdr:cNvSpPr>
      </xdr:nvSpPr>
      <xdr:spPr bwMode="auto">
        <a:xfrm>
          <a:off x="1651000" y="1428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507999</xdr:colOff>
      <xdr:row>75</xdr:row>
      <xdr:rowOff>25400</xdr:rowOff>
    </xdr:from>
    <xdr:to>
      <xdr:col>9</xdr:col>
      <xdr:colOff>426356</xdr:colOff>
      <xdr:row>105</xdr:row>
      <xdr:rowOff>25400</xdr:rowOff>
    </xdr:to>
    <xdr:pic>
      <xdr:nvPicPr>
        <xdr:cNvPr id="12" name="Picture 11">
          <a:extLst>
            <a:ext uri="{FF2B5EF4-FFF2-40B4-BE49-F238E27FC236}">
              <a16:creationId xmlns:a16="http://schemas.microsoft.com/office/drawing/2014/main" id="{68E674EA-B2DB-596A-61CE-D730A13DB2A6}"/>
            </a:ext>
          </a:extLst>
        </xdr:cNvPr>
        <xdr:cNvPicPr>
          <a:picLocks noChangeAspect="1"/>
        </xdr:cNvPicPr>
      </xdr:nvPicPr>
      <xdr:blipFill>
        <a:blip xmlns:r="http://schemas.openxmlformats.org/officeDocument/2006/relationships" r:embed="rId7"/>
        <a:stretch>
          <a:fillRect/>
        </a:stretch>
      </xdr:blipFill>
      <xdr:spPr>
        <a:xfrm>
          <a:off x="507999" y="14312900"/>
          <a:ext cx="7347857" cy="5715000"/>
        </a:xfrm>
        <a:prstGeom prst="rect">
          <a:avLst/>
        </a:prstGeom>
      </xdr:spPr>
    </xdr:pic>
    <xdr:clientData/>
  </xdr:twoCellAnchor>
  <xdr:twoCellAnchor editAs="oneCell">
    <xdr:from>
      <xdr:col>9</xdr:col>
      <xdr:colOff>431800</xdr:colOff>
      <xdr:row>75</xdr:row>
      <xdr:rowOff>177800</xdr:rowOff>
    </xdr:from>
    <xdr:to>
      <xdr:col>15</xdr:col>
      <xdr:colOff>546100</xdr:colOff>
      <xdr:row>85</xdr:row>
      <xdr:rowOff>165100</xdr:rowOff>
    </xdr:to>
    <xdr:pic>
      <xdr:nvPicPr>
        <xdr:cNvPr id="13" name="Picture 12">
          <a:extLst>
            <a:ext uri="{FF2B5EF4-FFF2-40B4-BE49-F238E27FC236}">
              <a16:creationId xmlns:a16="http://schemas.microsoft.com/office/drawing/2014/main" id="{BBEE4618-A2DC-945D-2B1F-14A71507FDE2}"/>
            </a:ext>
          </a:extLst>
        </xdr:cNvPr>
        <xdr:cNvPicPr>
          <a:picLocks noChangeAspect="1"/>
        </xdr:cNvPicPr>
      </xdr:nvPicPr>
      <xdr:blipFill rotWithShape="1">
        <a:blip xmlns:r="http://schemas.openxmlformats.org/officeDocument/2006/relationships" r:embed="rId8"/>
        <a:srcRect l="11546" r="10372" b="62468"/>
        <a:stretch/>
      </xdr:blipFill>
      <xdr:spPr>
        <a:xfrm>
          <a:off x="7861300" y="14465300"/>
          <a:ext cx="5067300" cy="1892300"/>
        </a:xfrm>
        <a:prstGeom prst="rect">
          <a:avLst/>
        </a:prstGeom>
      </xdr:spPr>
    </xdr:pic>
    <xdr:clientData/>
  </xdr:twoCellAnchor>
  <xdr:twoCellAnchor>
    <xdr:from>
      <xdr:col>1</xdr:col>
      <xdr:colOff>12700</xdr:colOff>
      <xdr:row>69</xdr:row>
      <xdr:rowOff>76200</xdr:rowOff>
    </xdr:from>
    <xdr:to>
      <xdr:col>7</xdr:col>
      <xdr:colOff>482600</xdr:colOff>
      <xdr:row>73</xdr:row>
      <xdr:rowOff>101600</xdr:rowOff>
    </xdr:to>
    <xdr:sp macro="" textlink="">
      <xdr:nvSpPr>
        <xdr:cNvPr id="14" name="TextBox 13">
          <a:extLst>
            <a:ext uri="{FF2B5EF4-FFF2-40B4-BE49-F238E27FC236}">
              <a16:creationId xmlns:a16="http://schemas.microsoft.com/office/drawing/2014/main" id="{D8E9C04F-8FA2-CA4B-9E90-EEA2D0625025}"/>
            </a:ext>
          </a:extLst>
        </xdr:cNvPr>
        <xdr:cNvSpPr txBox="1"/>
      </xdr:nvSpPr>
      <xdr:spPr>
        <a:xfrm>
          <a:off x="838200" y="13220700"/>
          <a:ext cx="5422900" cy="78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ALL TAXA &lt;= 25 mm,</a:t>
          </a:r>
          <a:r>
            <a:rPr lang="en-US" sz="1100" kern="1200" baseline="0"/>
            <a:t> core sites only (EAS, FRY, RIC)</a:t>
          </a:r>
        </a:p>
        <a:p>
          <a:r>
            <a:rPr lang="en-US" sz="1100" kern="1200"/>
            <a:t>Statistically significant differences in length between ref and mid and ref</a:t>
          </a:r>
          <a:r>
            <a:rPr lang="en-US" sz="1100" kern="1200" baseline="0"/>
            <a:t> and high</a:t>
          </a:r>
        </a:p>
        <a:p>
          <a:r>
            <a:rPr lang="en-US" sz="1100" kern="1200" baseline="0"/>
            <a:t>This is cool! hard to see difference in graph alone</a:t>
          </a:r>
        </a:p>
        <a:p>
          <a:r>
            <a:rPr lang="en-US" sz="1100" kern="1200"/>
            <a:t>Bigger</a:t>
          </a:r>
          <a:r>
            <a:rPr lang="en-US" sz="1100" kern="1200" baseline="0"/>
            <a:t> in ref</a:t>
          </a:r>
          <a:endParaRPr lang="en-US" sz="1100" kern="12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kelleysinning/Library/CloudStorage/GoogleDrive-ksinning@vt.edu/My%20Drive/Data/saltyC/2P%20sheets/total2P_leuctra.stenonema.EAS.11_13_24.xlsx" TargetMode="External"/><Relationship Id="rId1" Type="http://schemas.openxmlformats.org/officeDocument/2006/relationships/externalLinkPath" Target="/Users/kelleysinning/Library/CloudStorage/GoogleDrive-ksinning@vt.edu/My%20Drive/Data/saltyC/2P%20sheets/total2P_leuctra.stenonema.EAS.11_13_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IZE FREQ_Leuctra"/>
      <sheetName val="IGM_Leuctra"/>
      <sheetName val="SIZE FREQ_Stenonema"/>
    </sheetNames>
    <sheetDataSet>
      <sheetData sheetId="0">
        <row r="22">
          <cell r="D22" t="str">
            <v>Daily Growth</v>
          </cell>
          <cell r="E22">
            <v>5.9948397280692005E-2</v>
          </cell>
        </row>
      </sheetData>
      <sheetData sheetId="1"/>
      <sheetData sheetId="2" refreshError="1"/>
    </sheetDataSet>
  </externalBook>
</externalLink>
</file>

<file path=xl/persons/person.xml><?xml version="1.0" encoding="utf-8"?>
<personList xmlns="http://schemas.microsoft.com/office/spreadsheetml/2018/threadedcomments" xmlns:x="http://schemas.openxmlformats.org/spreadsheetml/2006/main">
  <person displayName="Sinning, Kelley" id="{117E2930-C582-374C-9971-B2447F32D744}" userId="S::ksinning@vt.edu::08d65797-bea8-41a3-b11b-f54549a403af"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4-11-22T19:14:54.07" personId="{117E2930-C582-374C-9971-B2447F32D744}" id="{3BC4EAB8-AD91-F543-B9E5-AB5618482B36}">
    <text>Abundance/0.0929</text>
  </threadedComment>
  <threadedComment ref="L1" dT="2024-11-22T19:15:08.50" personId="{117E2930-C582-374C-9971-B2447F32D744}" id="{49DFC624-DD93-574D-BDCB-ED3F5387D261}" parentId="{3BC4EAB8-AD91-F543-B9E5-AB5618482B36}">
    <text>m^2</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11-21T19:32:41.94" personId="{117E2930-C582-374C-9971-B2447F32D744}" id="{CA302B6E-0C1E-7F46-BD69-E4893AA62840}">
    <text>Sorry these aren’t in order</text>
  </threadedComment>
  <threadedComment ref="E1" dT="2024-11-22T19:16:26.07" personId="{117E2930-C582-374C-9971-B2447F32D744}" id="{13E97378-3543-7B49-A6F0-A65B47C2F5C6}">
    <text>Sum density and biomass for each rep/month</text>
  </threadedComment>
  <threadedComment ref="F2" dT="2024-11-21T19:36:28.83" personId="{117E2930-C582-374C-9971-B2447F32D744}" id="{696A9B7E-0F39-7A47-AE41-4264D28B4BFD}">
    <text xml:space="preserve">See QAQC at bottom of RAW </text>
  </threadedComment>
  <threadedComment ref="G2" dT="2024-11-21T19:36:39.95" personId="{117E2930-C582-374C-9971-B2447F32D744}" id="{1779E049-0119-724E-A667-0CDA3BC9672F}">
    <text xml:space="preserve">See QAQC at bottom of RAW </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4-11-21T19:10:41.55" personId="{117E2930-C582-374C-9971-B2447F32D744}" id="{52156607-1068-EE4F-9AA3-C5D60230CC5F}">
    <text>This is just the sum.biomass/sum.density from previous sheet to get individual mass per rep</text>
  </threadedComment>
</ThreadedComments>
</file>

<file path=xl/threadedComments/threadedComment4.xml><?xml version="1.0" encoding="utf-8"?>
<ThreadedComments xmlns="http://schemas.microsoft.com/office/spreadsheetml/2018/threadedcomments" xmlns:x="http://schemas.openxmlformats.org/spreadsheetml/2006/main">
  <threadedComment ref="D1" dT="2024-11-13T14:40:59.46" personId="{117E2930-C582-374C-9971-B2447F32D744}" id="{267CF1AB-DB83-F744-9795-BD5BB2A0767A}">
    <text>Got these values by summing for each replicate and then averaging the replicates for each sample period</text>
  </threadedComment>
  <threadedComment ref="D1" dT="2024-11-22T19:17:17.05" personId="{117E2930-C582-374C-9971-B2447F32D744}" id="{9AB59ED7-D0A7-9044-9635-EAEE0C49B8AF}" parentId="{267CF1AB-DB83-F744-9795-BD5BB2A0767A}">
    <text>The summing for each replicate was done in the prior steps, so really all that this part did was average those for each month</text>
  </threadedComment>
  <threadedComment ref="E1" dT="2024-11-13T14:41:15.96" personId="{117E2930-C582-374C-9971-B2447F32D744}" id="{CF8CC9BF-D224-2B4B-8E57-5F90117332CF}">
    <text>Got these values by summing for each replicate and then averaging the replicates for each sample period</text>
  </threadedComment>
  <threadedComment ref="G1" dT="2024-11-12T18:49:20.74" personId="{117E2930-C582-374C-9971-B2447F32D744}" id="{F62327E9-66EE-DC4E-86FE-9C5FD59E361C}">
    <text>Iffy on if I did this column correctly</text>
  </threadedComment>
  <threadedComment ref="G1" dT="2024-11-13T14:40:14.86" personId="{117E2930-C582-374C-9971-B2447F32D744}" id="{0F3B5353-67AE-4A42-B610-E9DF248F9B54}" parentId="{F62327E9-66EE-DC4E-86FE-9C5FD59E361C}">
    <text xml:space="preserve">Growth based on individual mass change? </text>
  </threadedComment>
  <threadedComment ref="I1" dT="2024-11-13T14:42:04.54" personId="{117E2930-C582-374C-9971-B2447F32D744}" id="{F3B4E5BF-DFF6-644D-AFDD-BBA22DB919A2}">
    <text>Followed these columns from Chelsa</text>
  </threadedComment>
  <threadedComment ref="J1" dT="2024-11-13T14:42:14.19" personId="{117E2930-C582-374C-9971-B2447F32D744}" id="{F31C2079-4AF3-4245-B052-1925CE09E53D}">
    <text>Followed these columns from Chelsa</text>
  </threadedComment>
  <threadedComment ref="D3" dT="2024-11-22T19:18:18.60" personId="{117E2930-C582-374C-9971-B2447F32D744}" id="{B97FA151-96AA-C34C-9184-0D8ADF353581}">
    <text>See QAQC at bottom on step 3</text>
  </threadedComment>
  <threadedComment ref="F3" dT="2024-11-13T14:45:36.54" personId="{117E2930-C582-374C-9971-B2447F32D744}" id="{28C45F30-C944-B84A-8E45-BE0BE62C146E}">
    <text>I got this value from taking the 25 days left in august 2024 + 19 days in sept 2023. I followed this from chelsa</text>
  </threadedComment>
  <threadedComment ref="M5" dT="2024-11-12T18:41:53.82" personId="{117E2930-C582-374C-9971-B2447F32D744}" id="{22666BB4-D061-694B-AE0E-D86B08F40930}">
    <text xml:space="preserve">This is paste linked from size freq leuctra </text>
  </threadedComment>
  <threadedComment ref="F17" dT="2024-11-12T18:40:42.60" personId="{117E2930-C582-374C-9971-B2447F32D744}" id="{60B6A273-D767-C64E-8643-F492D5166DE0}">
    <text>No &gt;1 leuctra for April EAS, pretty sure I will when I add &lt;1</text>
  </threadedComment>
</ThreadedComments>
</file>

<file path=xl/threadedComments/threadedComment5.xml><?xml version="1.0" encoding="utf-8"?>
<ThreadedComments xmlns="http://schemas.microsoft.com/office/spreadsheetml/2018/threadedcomments" xmlns:x="http://schemas.openxmlformats.org/spreadsheetml/2006/main">
  <threadedComment ref="D1" dT="2024-11-13T14:44:12.73" personId="{117E2930-C582-374C-9971-B2447F32D744}" id="{54049F02-3B55-7042-9710-652F8C6EAECE}">
    <text>Got these values by summing replicates and averaging them for each sample period (to get 1 value for each size class for each sample period), then summing size class values across all sample periods (1 year)</text>
  </threadedComment>
  <threadedComment ref="E1" dT="2024-11-13T14:44:22.08" personId="{117E2930-C582-374C-9971-B2447F32D744}" id="{98A35C2C-93C4-0A44-BC6C-0AA88FE8D126}">
    <text>Got these values by summing replicates and averaging them for each sample period (to get 1 value for each size class for each sample period), then summing size class values across all sample periods (1 year)</text>
  </threadedComment>
  <threadedComment ref="H1" dT="2024-11-06T22:24:25.75" personId="{117E2930-C582-374C-9971-B2447F32D744}" id="{F385351A-8216-6B40-A133-6937B2E50DC4}">
    <text>This is the weight gain</text>
  </threadedComment>
  <threadedComment ref="I1" dT="2024-11-06T22:24:58.59" personId="{117E2930-C582-374C-9971-B2447F32D744}" id="{711D330F-1E85-2E4A-9FDD-D0DB5CB040AE}">
    <text>Weight gain * fellas lost</text>
  </threadedComment>
  <threadedComment ref="J23" dT="2024-11-07T15:15:09.97" personId="{117E2930-C582-374C-9971-B2447F32D744}" id="{FF1FCBCE-BE92-B543-AAB5-D63E7B49EFE4}">
    <text>Don’t sum negatives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99BF8-DAB4-A14F-831D-004E8693B69C}">
  <dimension ref="A1:L87"/>
  <sheetViews>
    <sheetView topLeftCell="A64" workbookViewId="0">
      <selection activeCell="L87" sqref="L87"/>
    </sheetView>
  </sheetViews>
  <sheetFormatPr baseColWidth="10" defaultRowHeight="15" x14ac:dyDescent="0.2"/>
  <cols>
    <col min="5" max="5" width="15.5" customWidth="1"/>
  </cols>
  <sheetData>
    <row r="1" spans="1:12" x14ac:dyDescent="0.2">
      <c r="A1" s="1" t="s">
        <v>0</v>
      </c>
      <c r="B1" s="1" t="s">
        <v>32</v>
      </c>
      <c r="C1" s="1" t="s">
        <v>33</v>
      </c>
      <c r="D1" s="1" t="s">
        <v>3</v>
      </c>
      <c r="E1" s="1" t="s">
        <v>2</v>
      </c>
      <c r="F1" s="1" t="s">
        <v>34</v>
      </c>
      <c r="G1" s="1" t="s">
        <v>4</v>
      </c>
      <c r="H1" s="1" t="s">
        <v>1</v>
      </c>
      <c r="I1" s="1" t="s">
        <v>35</v>
      </c>
      <c r="J1" s="1" t="s">
        <v>36</v>
      </c>
      <c r="K1" s="1" t="s">
        <v>37</v>
      </c>
      <c r="L1" s="1" t="s">
        <v>38</v>
      </c>
    </row>
    <row r="2" spans="1:12" x14ac:dyDescent="0.2">
      <c r="A2" t="s">
        <v>7</v>
      </c>
      <c r="B2" t="s">
        <v>39</v>
      </c>
      <c r="C2" t="s">
        <v>40</v>
      </c>
      <c r="D2" t="s">
        <v>30</v>
      </c>
      <c r="E2" t="s">
        <v>29</v>
      </c>
      <c r="F2" t="s">
        <v>41</v>
      </c>
      <c r="G2">
        <v>3</v>
      </c>
      <c r="H2" t="s">
        <v>8</v>
      </c>
      <c r="I2">
        <v>3</v>
      </c>
      <c r="J2">
        <v>1</v>
      </c>
      <c r="K2">
        <v>5.7874321999999999E-2</v>
      </c>
      <c r="L2">
        <v>10.764262648008611</v>
      </c>
    </row>
    <row r="3" spans="1:12" x14ac:dyDescent="0.2">
      <c r="A3" t="s">
        <v>7</v>
      </c>
      <c r="B3" t="s">
        <v>39</v>
      </c>
      <c r="C3" t="s">
        <v>40</v>
      </c>
      <c r="D3" t="s">
        <v>30</v>
      </c>
      <c r="E3" t="s">
        <v>29</v>
      </c>
      <c r="F3" t="s">
        <v>41</v>
      </c>
      <c r="G3">
        <v>5</v>
      </c>
      <c r="H3" t="s">
        <v>8</v>
      </c>
      <c r="I3">
        <v>4</v>
      </c>
      <c r="J3">
        <v>1</v>
      </c>
      <c r="K3">
        <v>0.125623495</v>
      </c>
      <c r="L3">
        <v>10.764262648008611</v>
      </c>
    </row>
    <row r="4" spans="1:12" x14ac:dyDescent="0.2">
      <c r="A4" t="s">
        <v>7</v>
      </c>
      <c r="B4" t="s">
        <v>39</v>
      </c>
      <c r="C4" t="s">
        <v>40</v>
      </c>
      <c r="D4" t="s">
        <v>30</v>
      </c>
      <c r="E4" t="s">
        <v>29</v>
      </c>
      <c r="F4" t="s">
        <v>41</v>
      </c>
      <c r="G4">
        <v>5</v>
      </c>
      <c r="H4" t="s">
        <v>8</v>
      </c>
      <c r="I4">
        <v>5</v>
      </c>
      <c r="J4">
        <v>1</v>
      </c>
      <c r="K4">
        <v>0.22916402799999999</v>
      </c>
      <c r="L4">
        <v>10.764262648008611</v>
      </c>
    </row>
    <row r="5" spans="1:12" x14ac:dyDescent="0.2">
      <c r="A5" t="s">
        <v>7</v>
      </c>
      <c r="B5" t="s">
        <v>39</v>
      </c>
      <c r="C5" t="s">
        <v>40</v>
      </c>
      <c r="D5" t="s">
        <v>28</v>
      </c>
      <c r="E5" t="s">
        <v>27</v>
      </c>
      <c r="F5" t="s">
        <v>41</v>
      </c>
      <c r="G5">
        <v>1</v>
      </c>
      <c r="H5" t="s">
        <v>8</v>
      </c>
      <c r="I5">
        <v>3</v>
      </c>
      <c r="J5">
        <v>3</v>
      </c>
      <c r="K5">
        <v>0.17362296499999999</v>
      </c>
      <c r="L5">
        <v>32.292787944025832</v>
      </c>
    </row>
    <row r="6" spans="1:12" x14ac:dyDescent="0.2">
      <c r="A6" t="s">
        <v>7</v>
      </c>
      <c r="B6" t="s">
        <v>39</v>
      </c>
      <c r="C6" t="s">
        <v>40</v>
      </c>
      <c r="D6" t="s">
        <v>26</v>
      </c>
      <c r="E6" t="s">
        <v>25</v>
      </c>
      <c r="F6" t="s">
        <v>41</v>
      </c>
      <c r="G6">
        <v>3</v>
      </c>
      <c r="H6" t="s">
        <v>8</v>
      </c>
      <c r="I6">
        <v>4</v>
      </c>
      <c r="J6">
        <v>1</v>
      </c>
      <c r="K6">
        <v>0.125623495</v>
      </c>
      <c r="L6">
        <v>10.764262648008611</v>
      </c>
    </row>
    <row r="7" spans="1:12" x14ac:dyDescent="0.2">
      <c r="A7" t="s">
        <v>7</v>
      </c>
      <c r="B7" t="s">
        <v>39</v>
      </c>
      <c r="C7" t="s">
        <v>40</v>
      </c>
      <c r="D7" t="s">
        <v>26</v>
      </c>
      <c r="E7" t="s">
        <v>25</v>
      </c>
      <c r="F7" t="s">
        <v>41</v>
      </c>
      <c r="G7">
        <v>3</v>
      </c>
      <c r="H7" t="s">
        <v>8</v>
      </c>
      <c r="I7">
        <v>5</v>
      </c>
      <c r="J7">
        <v>1</v>
      </c>
      <c r="K7">
        <v>0.22916402799999999</v>
      </c>
      <c r="L7">
        <v>10.764262648008611</v>
      </c>
    </row>
    <row r="8" spans="1:12" x14ac:dyDescent="0.2">
      <c r="A8" t="s">
        <v>7</v>
      </c>
      <c r="B8" t="s">
        <v>39</v>
      </c>
      <c r="C8" t="s">
        <v>40</v>
      </c>
      <c r="D8" t="s">
        <v>26</v>
      </c>
      <c r="E8" t="s">
        <v>25</v>
      </c>
      <c r="F8" t="s">
        <v>41</v>
      </c>
      <c r="G8">
        <v>3</v>
      </c>
      <c r="H8" t="s">
        <v>8</v>
      </c>
      <c r="I8">
        <v>6</v>
      </c>
      <c r="J8">
        <v>2</v>
      </c>
      <c r="K8">
        <v>0.74901535200000002</v>
      </c>
      <c r="L8">
        <v>21.528525296017229</v>
      </c>
    </row>
    <row r="9" spans="1:12" x14ac:dyDescent="0.2">
      <c r="A9" t="s">
        <v>7</v>
      </c>
      <c r="B9" t="s">
        <v>39</v>
      </c>
      <c r="C9" t="s">
        <v>40</v>
      </c>
      <c r="D9" t="s">
        <v>26</v>
      </c>
      <c r="E9" t="s">
        <v>25</v>
      </c>
      <c r="F9" t="s">
        <v>41</v>
      </c>
      <c r="G9">
        <v>5</v>
      </c>
      <c r="H9" t="s">
        <v>8</v>
      </c>
      <c r="I9">
        <v>4</v>
      </c>
      <c r="J9">
        <v>1</v>
      </c>
      <c r="K9">
        <v>0.125623495</v>
      </c>
      <c r="L9">
        <v>10.764262648008611</v>
      </c>
    </row>
    <row r="10" spans="1:12" x14ac:dyDescent="0.2">
      <c r="A10" t="s">
        <v>7</v>
      </c>
      <c r="B10" t="s">
        <v>39</v>
      </c>
      <c r="C10" t="s">
        <v>40</v>
      </c>
      <c r="D10" t="s">
        <v>26</v>
      </c>
      <c r="E10" t="s">
        <v>25</v>
      </c>
      <c r="F10" t="s">
        <v>41</v>
      </c>
      <c r="G10">
        <v>5</v>
      </c>
      <c r="H10" t="s">
        <v>8</v>
      </c>
      <c r="I10">
        <v>5</v>
      </c>
      <c r="J10">
        <v>1</v>
      </c>
      <c r="K10">
        <v>0.22916402799999999</v>
      </c>
      <c r="L10">
        <v>10.764262648008611</v>
      </c>
    </row>
    <row r="11" spans="1:12" x14ac:dyDescent="0.2">
      <c r="A11" t="s">
        <v>7</v>
      </c>
      <c r="B11" t="s">
        <v>39</v>
      </c>
      <c r="C11" t="s">
        <v>40</v>
      </c>
      <c r="D11" t="s">
        <v>26</v>
      </c>
      <c r="E11" t="s">
        <v>25</v>
      </c>
      <c r="F11" t="s">
        <v>41</v>
      </c>
      <c r="G11">
        <v>5</v>
      </c>
      <c r="H11" t="s">
        <v>8</v>
      </c>
      <c r="I11">
        <v>6</v>
      </c>
      <c r="J11">
        <v>1</v>
      </c>
      <c r="K11">
        <v>0.37450767600000001</v>
      </c>
      <c r="L11">
        <v>10.764262648008611</v>
      </c>
    </row>
    <row r="12" spans="1:12" x14ac:dyDescent="0.2">
      <c r="A12" t="s">
        <v>7</v>
      </c>
      <c r="B12" t="s">
        <v>39</v>
      </c>
      <c r="C12" t="s">
        <v>40</v>
      </c>
      <c r="D12" t="s">
        <v>12</v>
      </c>
      <c r="E12" t="s">
        <v>11</v>
      </c>
      <c r="F12" t="s">
        <v>41</v>
      </c>
      <c r="G12">
        <v>3</v>
      </c>
      <c r="H12" t="s">
        <v>8</v>
      </c>
      <c r="I12">
        <v>5</v>
      </c>
      <c r="J12">
        <v>1</v>
      </c>
      <c r="K12">
        <v>0.22916402799999999</v>
      </c>
      <c r="L12">
        <v>10.764262648008611</v>
      </c>
    </row>
    <row r="13" spans="1:12" x14ac:dyDescent="0.2">
      <c r="A13" t="s">
        <v>7</v>
      </c>
      <c r="B13" t="s">
        <v>39</v>
      </c>
      <c r="C13" t="s">
        <v>40</v>
      </c>
      <c r="D13" t="s">
        <v>16</v>
      </c>
      <c r="E13" t="s">
        <v>15</v>
      </c>
      <c r="F13" t="s">
        <v>41</v>
      </c>
      <c r="G13">
        <v>2</v>
      </c>
      <c r="H13" t="s">
        <v>8</v>
      </c>
      <c r="I13">
        <v>2</v>
      </c>
      <c r="J13">
        <v>1</v>
      </c>
      <c r="K13">
        <v>1.9413151999999999E-2</v>
      </c>
      <c r="L13">
        <v>10.764262648008611</v>
      </c>
    </row>
    <row r="14" spans="1:12" x14ac:dyDescent="0.2">
      <c r="A14" t="s">
        <v>7</v>
      </c>
      <c r="B14" t="s">
        <v>39</v>
      </c>
      <c r="C14" t="s">
        <v>40</v>
      </c>
      <c r="D14" t="s">
        <v>16</v>
      </c>
      <c r="E14" t="s">
        <v>15</v>
      </c>
      <c r="F14" t="s">
        <v>41</v>
      </c>
      <c r="G14">
        <v>2</v>
      </c>
      <c r="H14" t="s">
        <v>8</v>
      </c>
      <c r="I14">
        <v>5</v>
      </c>
      <c r="J14">
        <v>1</v>
      </c>
      <c r="K14">
        <v>0.22916402799999999</v>
      </c>
      <c r="L14">
        <v>10.764262648008611</v>
      </c>
    </row>
    <row r="15" spans="1:12" x14ac:dyDescent="0.2">
      <c r="A15" t="s">
        <v>7</v>
      </c>
      <c r="B15" t="s">
        <v>39</v>
      </c>
      <c r="C15" t="s">
        <v>40</v>
      </c>
      <c r="D15" t="s">
        <v>14</v>
      </c>
      <c r="E15" t="s">
        <v>13</v>
      </c>
      <c r="F15" t="s">
        <v>41</v>
      </c>
      <c r="G15">
        <v>2</v>
      </c>
      <c r="H15" t="s">
        <v>8</v>
      </c>
      <c r="I15">
        <v>8</v>
      </c>
      <c r="J15">
        <v>1</v>
      </c>
      <c r="K15">
        <v>0.81291601499999999</v>
      </c>
      <c r="L15">
        <v>10.764262648008611</v>
      </c>
    </row>
    <row r="16" spans="1:12" x14ac:dyDescent="0.2">
      <c r="A16" t="s">
        <v>7</v>
      </c>
      <c r="B16" t="s">
        <v>39</v>
      </c>
      <c r="C16" t="s">
        <v>40</v>
      </c>
      <c r="D16" t="s">
        <v>22</v>
      </c>
      <c r="E16" t="s">
        <v>21</v>
      </c>
      <c r="F16" t="s">
        <v>41</v>
      </c>
      <c r="G16">
        <v>1</v>
      </c>
      <c r="H16" t="s">
        <v>8</v>
      </c>
      <c r="I16">
        <v>5</v>
      </c>
      <c r="J16">
        <v>1</v>
      </c>
      <c r="K16">
        <v>0.22916402799999999</v>
      </c>
      <c r="L16">
        <v>10.764262648008611</v>
      </c>
    </row>
    <row r="17" spans="1:12" x14ac:dyDescent="0.2">
      <c r="A17" t="s">
        <v>7</v>
      </c>
      <c r="B17" t="s">
        <v>39</v>
      </c>
      <c r="C17" t="s">
        <v>40</v>
      </c>
      <c r="D17" t="s">
        <v>22</v>
      </c>
      <c r="E17" t="s">
        <v>21</v>
      </c>
      <c r="F17" t="s">
        <v>41</v>
      </c>
      <c r="G17">
        <v>1</v>
      </c>
      <c r="H17" t="s">
        <v>8</v>
      </c>
      <c r="I17">
        <v>7</v>
      </c>
      <c r="J17">
        <v>1</v>
      </c>
      <c r="K17">
        <v>0.56730338400000002</v>
      </c>
      <c r="L17">
        <v>10.764262648008611</v>
      </c>
    </row>
    <row r="18" spans="1:12" x14ac:dyDescent="0.2">
      <c r="A18" t="s">
        <v>7</v>
      </c>
      <c r="B18" t="s">
        <v>39</v>
      </c>
      <c r="C18" t="s">
        <v>40</v>
      </c>
      <c r="D18" t="s">
        <v>22</v>
      </c>
      <c r="E18" t="s">
        <v>21</v>
      </c>
      <c r="F18" t="s">
        <v>41</v>
      </c>
      <c r="G18">
        <v>1</v>
      </c>
      <c r="H18" t="s">
        <v>8</v>
      </c>
      <c r="I18">
        <v>8</v>
      </c>
      <c r="J18">
        <v>2</v>
      </c>
      <c r="K18">
        <v>1.6258320310000001</v>
      </c>
      <c r="L18">
        <v>21.528525296017229</v>
      </c>
    </row>
    <row r="19" spans="1:12" x14ac:dyDescent="0.2">
      <c r="A19" t="s">
        <v>7</v>
      </c>
      <c r="B19" t="s">
        <v>39</v>
      </c>
      <c r="C19" t="s">
        <v>40</v>
      </c>
      <c r="D19" t="s">
        <v>22</v>
      </c>
      <c r="E19" t="s">
        <v>21</v>
      </c>
      <c r="F19" t="s">
        <v>41</v>
      </c>
      <c r="G19">
        <v>1</v>
      </c>
      <c r="H19" t="s">
        <v>8</v>
      </c>
      <c r="I19">
        <v>10</v>
      </c>
      <c r="J19">
        <v>1</v>
      </c>
      <c r="K19">
        <v>1.4829320610000001</v>
      </c>
      <c r="L19">
        <v>10.764262648008611</v>
      </c>
    </row>
    <row r="20" spans="1:12" x14ac:dyDescent="0.2">
      <c r="A20" t="s">
        <v>7</v>
      </c>
      <c r="B20" t="s">
        <v>39</v>
      </c>
      <c r="C20" t="s">
        <v>40</v>
      </c>
      <c r="D20" t="s">
        <v>22</v>
      </c>
      <c r="E20" t="s">
        <v>21</v>
      </c>
      <c r="F20" t="s">
        <v>41</v>
      </c>
      <c r="G20">
        <v>2</v>
      </c>
      <c r="H20" t="s">
        <v>8</v>
      </c>
      <c r="I20">
        <v>4</v>
      </c>
      <c r="J20">
        <v>1</v>
      </c>
      <c r="K20">
        <v>0.125623495</v>
      </c>
      <c r="L20">
        <v>10.764262648008611</v>
      </c>
    </row>
    <row r="21" spans="1:12" x14ac:dyDescent="0.2">
      <c r="A21" t="s">
        <v>7</v>
      </c>
      <c r="B21" t="s">
        <v>39</v>
      </c>
      <c r="C21" t="s">
        <v>40</v>
      </c>
      <c r="D21" t="s">
        <v>22</v>
      </c>
      <c r="E21" t="s">
        <v>21</v>
      </c>
      <c r="F21" t="s">
        <v>41</v>
      </c>
      <c r="G21">
        <v>2</v>
      </c>
      <c r="H21" t="s">
        <v>8</v>
      </c>
      <c r="I21">
        <v>10</v>
      </c>
      <c r="J21">
        <v>1</v>
      </c>
      <c r="K21">
        <v>1.4829320610000001</v>
      </c>
      <c r="L21">
        <v>10.764262648008611</v>
      </c>
    </row>
    <row r="22" spans="1:12" x14ac:dyDescent="0.2">
      <c r="A22" t="s">
        <v>7</v>
      </c>
      <c r="B22" t="s">
        <v>39</v>
      </c>
      <c r="C22" t="s">
        <v>40</v>
      </c>
      <c r="D22" t="s">
        <v>22</v>
      </c>
      <c r="E22" t="s">
        <v>21</v>
      </c>
      <c r="F22" t="s">
        <v>41</v>
      </c>
      <c r="G22">
        <v>4</v>
      </c>
      <c r="H22" t="s">
        <v>8</v>
      </c>
      <c r="I22">
        <v>5</v>
      </c>
      <c r="J22">
        <v>1</v>
      </c>
      <c r="K22">
        <v>0.22916402799999999</v>
      </c>
      <c r="L22">
        <v>10.764262648008611</v>
      </c>
    </row>
    <row r="23" spans="1:12" x14ac:dyDescent="0.2">
      <c r="A23" t="s">
        <v>7</v>
      </c>
      <c r="B23" t="s">
        <v>39</v>
      </c>
      <c r="C23" t="s">
        <v>40</v>
      </c>
      <c r="D23" t="s">
        <v>24</v>
      </c>
      <c r="E23" t="s">
        <v>23</v>
      </c>
      <c r="F23" t="s">
        <v>41</v>
      </c>
      <c r="G23">
        <v>1</v>
      </c>
      <c r="H23" t="s">
        <v>8</v>
      </c>
      <c r="I23">
        <v>4</v>
      </c>
      <c r="J23">
        <v>4</v>
      </c>
      <c r="K23">
        <v>0.50249397900000004</v>
      </c>
      <c r="L23">
        <v>43.05705059203445</v>
      </c>
    </row>
    <row r="24" spans="1:12" x14ac:dyDescent="0.2">
      <c r="A24" t="s">
        <v>7</v>
      </c>
      <c r="B24" t="s">
        <v>39</v>
      </c>
      <c r="C24" t="s">
        <v>40</v>
      </c>
      <c r="D24" t="s">
        <v>24</v>
      </c>
      <c r="E24" t="s">
        <v>23</v>
      </c>
      <c r="F24" t="s">
        <v>41</v>
      </c>
      <c r="G24">
        <v>1</v>
      </c>
      <c r="H24" t="s">
        <v>8</v>
      </c>
      <c r="I24">
        <v>5</v>
      </c>
      <c r="J24">
        <v>8</v>
      </c>
      <c r="K24">
        <v>1.8333122209999999</v>
      </c>
      <c r="L24">
        <v>86.1141011840689</v>
      </c>
    </row>
    <row r="25" spans="1:12" x14ac:dyDescent="0.2">
      <c r="A25" t="s">
        <v>7</v>
      </c>
      <c r="B25" t="s">
        <v>39</v>
      </c>
      <c r="C25" t="s">
        <v>40</v>
      </c>
      <c r="D25" t="s">
        <v>24</v>
      </c>
      <c r="E25" t="s">
        <v>23</v>
      </c>
      <c r="F25" t="s">
        <v>41</v>
      </c>
      <c r="G25">
        <v>1</v>
      </c>
      <c r="H25" t="s">
        <v>8</v>
      </c>
      <c r="I25">
        <v>6</v>
      </c>
      <c r="J25">
        <v>3</v>
      </c>
      <c r="K25">
        <v>1.1235230270000001</v>
      </c>
      <c r="L25">
        <v>32.292787944025832</v>
      </c>
    </row>
    <row r="26" spans="1:12" x14ac:dyDescent="0.2">
      <c r="A26" t="s">
        <v>7</v>
      </c>
      <c r="B26" t="s">
        <v>39</v>
      </c>
      <c r="C26" t="s">
        <v>40</v>
      </c>
      <c r="D26" t="s">
        <v>24</v>
      </c>
      <c r="E26" t="s">
        <v>23</v>
      </c>
      <c r="F26" t="s">
        <v>41</v>
      </c>
      <c r="G26">
        <v>1</v>
      </c>
      <c r="H26" t="s">
        <v>8</v>
      </c>
      <c r="I26">
        <v>7</v>
      </c>
      <c r="J26">
        <v>3</v>
      </c>
      <c r="K26">
        <v>1.701910153</v>
      </c>
      <c r="L26">
        <v>32.292787944025832</v>
      </c>
    </row>
    <row r="27" spans="1:12" x14ac:dyDescent="0.2">
      <c r="A27" t="s">
        <v>7</v>
      </c>
      <c r="B27" t="s">
        <v>39</v>
      </c>
      <c r="C27" t="s">
        <v>40</v>
      </c>
      <c r="D27" t="s">
        <v>24</v>
      </c>
      <c r="E27" t="s">
        <v>23</v>
      </c>
      <c r="F27" t="s">
        <v>41</v>
      </c>
      <c r="G27">
        <v>2</v>
      </c>
      <c r="H27" t="s">
        <v>8</v>
      </c>
      <c r="I27">
        <v>3</v>
      </c>
      <c r="J27">
        <v>1</v>
      </c>
      <c r="K27">
        <v>5.7874321999999999E-2</v>
      </c>
      <c r="L27">
        <v>10.764262648008611</v>
      </c>
    </row>
    <row r="28" spans="1:12" x14ac:dyDescent="0.2">
      <c r="A28" t="s">
        <v>7</v>
      </c>
      <c r="B28" t="s">
        <v>39</v>
      </c>
      <c r="C28" t="s">
        <v>40</v>
      </c>
      <c r="D28" t="s">
        <v>24</v>
      </c>
      <c r="E28" t="s">
        <v>23</v>
      </c>
      <c r="F28" t="s">
        <v>41</v>
      </c>
      <c r="G28">
        <v>2</v>
      </c>
      <c r="H28" t="s">
        <v>8</v>
      </c>
      <c r="I28">
        <v>4</v>
      </c>
      <c r="J28">
        <v>2</v>
      </c>
      <c r="K28">
        <v>0.25124699</v>
      </c>
      <c r="L28">
        <v>21.528525296017229</v>
      </c>
    </row>
    <row r="29" spans="1:12" x14ac:dyDescent="0.2">
      <c r="A29" t="s">
        <v>7</v>
      </c>
      <c r="B29" t="s">
        <v>39</v>
      </c>
      <c r="C29" t="s">
        <v>40</v>
      </c>
      <c r="D29" t="s">
        <v>24</v>
      </c>
      <c r="E29" t="s">
        <v>23</v>
      </c>
      <c r="F29" t="s">
        <v>41</v>
      </c>
      <c r="G29">
        <v>2</v>
      </c>
      <c r="H29" t="s">
        <v>8</v>
      </c>
      <c r="I29">
        <v>5</v>
      </c>
      <c r="J29">
        <v>3</v>
      </c>
      <c r="K29">
        <v>0.68749208299999998</v>
      </c>
      <c r="L29">
        <v>32.292787944025832</v>
      </c>
    </row>
    <row r="30" spans="1:12" x14ac:dyDescent="0.2">
      <c r="A30" t="s">
        <v>7</v>
      </c>
      <c r="B30" t="s">
        <v>39</v>
      </c>
      <c r="C30" t="s">
        <v>40</v>
      </c>
      <c r="D30" t="s">
        <v>24</v>
      </c>
      <c r="E30" t="s">
        <v>23</v>
      </c>
      <c r="F30" t="s">
        <v>41</v>
      </c>
      <c r="G30">
        <v>3</v>
      </c>
      <c r="H30" t="s">
        <v>8</v>
      </c>
      <c r="I30">
        <v>4</v>
      </c>
      <c r="J30">
        <v>1</v>
      </c>
      <c r="K30">
        <v>0.125623495</v>
      </c>
      <c r="L30">
        <v>10.764262648008611</v>
      </c>
    </row>
    <row r="31" spans="1:12" x14ac:dyDescent="0.2">
      <c r="A31" t="s">
        <v>7</v>
      </c>
      <c r="B31" t="s">
        <v>39</v>
      </c>
      <c r="C31" t="s">
        <v>40</v>
      </c>
      <c r="D31" t="s">
        <v>24</v>
      </c>
      <c r="E31" t="s">
        <v>23</v>
      </c>
      <c r="F31" t="s">
        <v>41</v>
      </c>
      <c r="G31">
        <v>3</v>
      </c>
      <c r="H31" t="s">
        <v>8</v>
      </c>
      <c r="I31">
        <v>5</v>
      </c>
      <c r="J31">
        <v>6</v>
      </c>
      <c r="K31">
        <v>1.3749841650000001</v>
      </c>
      <c r="L31">
        <v>64.585575888051665</v>
      </c>
    </row>
    <row r="32" spans="1:12" x14ac:dyDescent="0.2">
      <c r="A32" t="s">
        <v>7</v>
      </c>
      <c r="B32" t="s">
        <v>39</v>
      </c>
      <c r="C32" t="s">
        <v>40</v>
      </c>
      <c r="D32" t="s">
        <v>24</v>
      </c>
      <c r="E32" t="s">
        <v>23</v>
      </c>
      <c r="F32" t="s">
        <v>41</v>
      </c>
      <c r="G32">
        <v>3</v>
      </c>
      <c r="H32" t="s">
        <v>8</v>
      </c>
      <c r="I32">
        <v>6</v>
      </c>
      <c r="J32">
        <v>3</v>
      </c>
      <c r="K32">
        <v>1.1235230270000001</v>
      </c>
      <c r="L32">
        <v>32.292787944025832</v>
      </c>
    </row>
    <row r="33" spans="1:12" x14ac:dyDescent="0.2">
      <c r="A33" t="s">
        <v>7</v>
      </c>
      <c r="B33" t="s">
        <v>39</v>
      </c>
      <c r="C33" t="s">
        <v>40</v>
      </c>
      <c r="D33" t="s">
        <v>24</v>
      </c>
      <c r="E33" t="s">
        <v>23</v>
      </c>
      <c r="F33" t="s">
        <v>41</v>
      </c>
      <c r="G33">
        <v>4</v>
      </c>
      <c r="H33" t="s">
        <v>8</v>
      </c>
      <c r="I33">
        <v>3</v>
      </c>
      <c r="J33">
        <v>1</v>
      </c>
      <c r="K33">
        <v>5.7874321999999999E-2</v>
      </c>
      <c r="L33">
        <v>10.764262648008611</v>
      </c>
    </row>
    <row r="34" spans="1:12" x14ac:dyDescent="0.2">
      <c r="A34" t="s">
        <v>7</v>
      </c>
      <c r="B34" t="s">
        <v>39</v>
      </c>
      <c r="C34" t="s">
        <v>40</v>
      </c>
      <c r="D34" t="s">
        <v>24</v>
      </c>
      <c r="E34" t="s">
        <v>23</v>
      </c>
      <c r="F34" t="s">
        <v>41</v>
      </c>
      <c r="G34">
        <v>5</v>
      </c>
      <c r="H34" t="s">
        <v>8</v>
      </c>
      <c r="I34">
        <v>4</v>
      </c>
      <c r="J34">
        <v>4</v>
      </c>
      <c r="K34">
        <v>0.50249397900000004</v>
      </c>
      <c r="L34">
        <v>43.05705059203445</v>
      </c>
    </row>
    <row r="35" spans="1:12" x14ac:dyDescent="0.2">
      <c r="A35" t="s">
        <v>7</v>
      </c>
      <c r="B35" t="s">
        <v>39</v>
      </c>
      <c r="C35" t="s">
        <v>40</v>
      </c>
      <c r="D35" t="s">
        <v>24</v>
      </c>
      <c r="E35" t="s">
        <v>23</v>
      </c>
      <c r="F35" t="s">
        <v>41</v>
      </c>
      <c r="G35">
        <v>5</v>
      </c>
      <c r="H35" t="s">
        <v>8</v>
      </c>
      <c r="I35">
        <v>5</v>
      </c>
      <c r="J35">
        <v>12</v>
      </c>
      <c r="K35">
        <v>2.7499683309999998</v>
      </c>
      <c r="L35">
        <v>129.1711517761033</v>
      </c>
    </row>
    <row r="36" spans="1:12" x14ac:dyDescent="0.2">
      <c r="A36" t="s">
        <v>7</v>
      </c>
      <c r="B36" t="s">
        <v>39</v>
      </c>
      <c r="C36" t="s">
        <v>40</v>
      </c>
      <c r="D36" t="s">
        <v>24</v>
      </c>
      <c r="E36" t="s">
        <v>23</v>
      </c>
      <c r="F36" t="s">
        <v>41</v>
      </c>
      <c r="G36">
        <v>5</v>
      </c>
      <c r="H36" t="s">
        <v>8</v>
      </c>
      <c r="I36">
        <v>6</v>
      </c>
      <c r="J36">
        <v>4</v>
      </c>
      <c r="K36">
        <v>1.498030703</v>
      </c>
      <c r="L36">
        <v>43.05705059203445</v>
      </c>
    </row>
    <row r="37" spans="1:12" x14ac:dyDescent="0.2">
      <c r="A37" t="s">
        <v>7</v>
      </c>
      <c r="B37" t="s">
        <v>39</v>
      </c>
      <c r="C37" t="s">
        <v>40</v>
      </c>
      <c r="D37" t="s">
        <v>24</v>
      </c>
      <c r="E37" t="s">
        <v>23</v>
      </c>
      <c r="F37" t="s">
        <v>41</v>
      </c>
      <c r="G37">
        <v>5</v>
      </c>
      <c r="H37" t="s">
        <v>8</v>
      </c>
      <c r="I37">
        <v>7</v>
      </c>
      <c r="J37">
        <v>1</v>
      </c>
      <c r="K37">
        <v>0.56730338400000002</v>
      </c>
      <c r="L37">
        <v>10.764262648008611</v>
      </c>
    </row>
    <row r="38" spans="1:12" x14ac:dyDescent="0.2">
      <c r="A38" t="s">
        <v>7</v>
      </c>
      <c r="B38" t="s">
        <v>39</v>
      </c>
      <c r="C38" t="s">
        <v>40</v>
      </c>
      <c r="D38" t="s">
        <v>24</v>
      </c>
      <c r="E38" t="s">
        <v>23</v>
      </c>
      <c r="F38" t="s">
        <v>41</v>
      </c>
      <c r="G38">
        <v>5</v>
      </c>
      <c r="H38" t="s">
        <v>8</v>
      </c>
      <c r="I38">
        <v>8</v>
      </c>
      <c r="J38">
        <v>1</v>
      </c>
      <c r="K38">
        <v>0.81291601499999999</v>
      </c>
      <c r="L38">
        <v>10.764262648008611</v>
      </c>
    </row>
    <row r="39" spans="1:12" x14ac:dyDescent="0.2">
      <c r="A39" t="s">
        <v>7</v>
      </c>
      <c r="B39" t="s">
        <v>39</v>
      </c>
      <c r="C39" t="s">
        <v>40</v>
      </c>
      <c r="D39" t="s">
        <v>24</v>
      </c>
      <c r="E39" t="s">
        <v>23</v>
      </c>
      <c r="F39" t="s">
        <v>41</v>
      </c>
      <c r="G39">
        <v>5</v>
      </c>
      <c r="H39" t="s">
        <v>8</v>
      </c>
      <c r="I39">
        <v>9</v>
      </c>
      <c r="J39">
        <v>1</v>
      </c>
      <c r="K39">
        <v>1.1164790419999999</v>
      </c>
      <c r="L39">
        <v>10.764262648008611</v>
      </c>
    </row>
    <row r="40" spans="1:12" x14ac:dyDescent="0.2">
      <c r="A40" t="s">
        <v>7</v>
      </c>
      <c r="B40" t="s">
        <v>39</v>
      </c>
      <c r="C40" t="s">
        <v>40</v>
      </c>
      <c r="D40" t="s">
        <v>20</v>
      </c>
      <c r="E40" t="s">
        <v>19</v>
      </c>
      <c r="F40" t="s">
        <v>41</v>
      </c>
      <c r="G40">
        <v>1</v>
      </c>
      <c r="H40" t="s">
        <v>8</v>
      </c>
      <c r="I40">
        <v>3</v>
      </c>
      <c r="J40">
        <v>1</v>
      </c>
      <c r="K40">
        <v>5.7874321999999999E-2</v>
      </c>
      <c r="L40">
        <v>10.764262648008611</v>
      </c>
    </row>
    <row r="41" spans="1:12" x14ac:dyDescent="0.2">
      <c r="A41" t="s">
        <v>7</v>
      </c>
      <c r="B41" t="s">
        <v>39</v>
      </c>
      <c r="C41" t="s">
        <v>40</v>
      </c>
      <c r="D41" t="s">
        <v>20</v>
      </c>
      <c r="E41" t="s">
        <v>19</v>
      </c>
      <c r="F41" t="s">
        <v>41</v>
      </c>
      <c r="G41">
        <v>1</v>
      </c>
      <c r="H41" t="s">
        <v>8</v>
      </c>
      <c r="I41">
        <v>5</v>
      </c>
      <c r="J41">
        <v>3</v>
      </c>
      <c r="K41">
        <v>0.68749208299999998</v>
      </c>
      <c r="L41">
        <v>32.292787944025832</v>
      </c>
    </row>
    <row r="42" spans="1:12" x14ac:dyDescent="0.2">
      <c r="A42" t="s">
        <v>7</v>
      </c>
      <c r="B42" t="s">
        <v>39</v>
      </c>
      <c r="C42" t="s">
        <v>40</v>
      </c>
      <c r="D42" t="s">
        <v>20</v>
      </c>
      <c r="E42" t="s">
        <v>19</v>
      </c>
      <c r="F42" t="s">
        <v>41</v>
      </c>
      <c r="G42">
        <v>1</v>
      </c>
      <c r="H42" t="s">
        <v>8</v>
      </c>
      <c r="I42">
        <v>6</v>
      </c>
      <c r="J42">
        <v>3</v>
      </c>
      <c r="K42">
        <v>1.1235230270000001</v>
      </c>
      <c r="L42">
        <v>32.292787944025832</v>
      </c>
    </row>
    <row r="43" spans="1:12" x14ac:dyDescent="0.2">
      <c r="A43" t="s">
        <v>7</v>
      </c>
      <c r="B43" t="s">
        <v>39</v>
      </c>
      <c r="C43" t="s">
        <v>40</v>
      </c>
      <c r="D43" t="s">
        <v>20</v>
      </c>
      <c r="E43" t="s">
        <v>19</v>
      </c>
      <c r="F43" t="s">
        <v>41</v>
      </c>
      <c r="G43">
        <v>1</v>
      </c>
      <c r="H43" t="s">
        <v>8</v>
      </c>
      <c r="I43">
        <v>7</v>
      </c>
      <c r="J43">
        <v>2</v>
      </c>
      <c r="K43">
        <v>1.1346067689999999</v>
      </c>
      <c r="L43">
        <v>21.528525296017229</v>
      </c>
    </row>
    <row r="44" spans="1:12" x14ac:dyDescent="0.2">
      <c r="A44" t="s">
        <v>7</v>
      </c>
      <c r="B44" t="s">
        <v>39</v>
      </c>
      <c r="C44" t="s">
        <v>40</v>
      </c>
      <c r="D44" t="s">
        <v>20</v>
      </c>
      <c r="E44" t="s">
        <v>19</v>
      </c>
      <c r="F44" t="s">
        <v>41</v>
      </c>
      <c r="G44">
        <v>1</v>
      </c>
      <c r="H44" t="s">
        <v>8</v>
      </c>
      <c r="I44">
        <v>8</v>
      </c>
      <c r="J44">
        <v>1</v>
      </c>
      <c r="K44">
        <v>0.81291601499999999</v>
      </c>
      <c r="L44">
        <v>10.764262648008611</v>
      </c>
    </row>
    <row r="45" spans="1:12" x14ac:dyDescent="0.2">
      <c r="A45" t="s">
        <v>7</v>
      </c>
      <c r="B45" t="s">
        <v>39</v>
      </c>
      <c r="C45" t="s">
        <v>40</v>
      </c>
      <c r="D45" t="s">
        <v>20</v>
      </c>
      <c r="E45" t="s">
        <v>19</v>
      </c>
      <c r="F45" t="s">
        <v>41</v>
      </c>
      <c r="G45">
        <v>2</v>
      </c>
      <c r="H45" t="s">
        <v>8</v>
      </c>
      <c r="I45">
        <v>4</v>
      </c>
      <c r="J45">
        <v>1</v>
      </c>
      <c r="K45">
        <v>0.125623495</v>
      </c>
      <c r="L45">
        <v>10.764262648008611</v>
      </c>
    </row>
    <row r="46" spans="1:12" x14ac:dyDescent="0.2">
      <c r="A46" t="s">
        <v>7</v>
      </c>
      <c r="B46" t="s">
        <v>39</v>
      </c>
      <c r="C46" t="s">
        <v>40</v>
      </c>
      <c r="D46" t="s">
        <v>20</v>
      </c>
      <c r="E46" t="s">
        <v>19</v>
      </c>
      <c r="F46" t="s">
        <v>41</v>
      </c>
      <c r="G46">
        <v>2</v>
      </c>
      <c r="H46" t="s">
        <v>8</v>
      </c>
      <c r="I46">
        <v>5</v>
      </c>
      <c r="J46">
        <v>6</v>
      </c>
      <c r="K46">
        <v>1.3749841650000001</v>
      </c>
      <c r="L46">
        <v>64.585575888051665</v>
      </c>
    </row>
    <row r="47" spans="1:12" x14ac:dyDescent="0.2">
      <c r="A47" t="s">
        <v>7</v>
      </c>
      <c r="B47" t="s">
        <v>39</v>
      </c>
      <c r="C47" t="s">
        <v>40</v>
      </c>
      <c r="D47" t="s">
        <v>20</v>
      </c>
      <c r="E47" t="s">
        <v>19</v>
      </c>
      <c r="F47" t="s">
        <v>41</v>
      </c>
      <c r="G47">
        <v>2</v>
      </c>
      <c r="H47" t="s">
        <v>8</v>
      </c>
      <c r="I47">
        <v>6</v>
      </c>
      <c r="J47">
        <v>5</v>
      </c>
      <c r="K47">
        <v>1.8725383790000001</v>
      </c>
      <c r="L47">
        <v>53.821313240043061</v>
      </c>
    </row>
    <row r="48" spans="1:12" x14ac:dyDescent="0.2">
      <c r="A48" t="s">
        <v>7</v>
      </c>
      <c r="B48" t="s">
        <v>39</v>
      </c>
      <c r="C48" t="s">
        <v>40</v>
      </c>
      <c r="D48" t="s">
        <v>20</v>
      </c>
      <c r="E48" t="s">
        <v>19</v>
      </c>
      <c r="F48" t="s">
        <v>41</v>
      </c>
      <c r="G48">
        <v>2</v>
      </c>
      <c r="H48" t="s">
        <v>8</v>
      </c>
      <c r="I48">
        <v>7</v>
      </c>
      <c r="J48">
        <v>6</v>
      </c>
      <c r="K48">
        <v>3.4038203070000002</v>
      </c>
      <c r="L48">
        <v>64.585575888051665</v>
      </c>
    </row>
    <row r="49" spans="1:12" x14ac:dyDescent="0.2">
      <c r="A49" t="s">
        <v>7</v>
      </c>
      <c r="B49" t="s">
        <v>39</v>
      </c>
      <c r="C49" t="s">
        <v>40</v>
      </c>
      <c r="D49" t="s">
        <v>20</v>
      </c>
      <c r="E49" t="s">
        <v>19</v>
      </c>
      <c r="F49" t="s">
        <v>41</v>
      </c>
      <c r="G49">
        <v>2</v>
      </c>
      <c r="H49" t="s">
        <v>8</v>
      </c>
      <c r="I49">
        <v>8</v>
      </c>
      <c r="J49">
        <v>1</v>
      </c>
      <c r="K49">
        <v>0.81291601499999999</v>
      </c>
      <c r="L49">
        <v>10.764262648008611</v>
      </c>
    </row>
    <row r="50" spans="1:12" x14ac:dyDescent="0.2">
      <c r="A50" t="s">
        <v>7</v>
      </c>
      <c r="B50" t="s">
        <v>39</v>
      </c>
      <c r="C50" t="s">
        <v>40</v>
      </c>
      <c r="D50" t="s">
        <v>20</v>
      </c>
      <c r="E50" t="s">
        <v>19</v>
      </c>
      <c r="F50" t="s">
        <v>41</v>
      </c>
      <c r="G50">
        <v>3</v>
      </c>
      <c r="H50" t="s">
        <v>8</v>
      </c>
      <c r="I50">
        <v>3</v>
      </c>
      <c r="J50">
        <v>2</v>
      </c>
      <c r="K50">
        <v>0.115748644</v>
      </c>
      <c r="L50">
        <v>21.528525296017229</v>
      </c>
    </row>
    <row r="51" spans="1:12" x14ac:dyDescent="0.2">
      <c r="A51" t="s">
        <v>7</v>
      </c>
      <c r="B51" t="s">
        <v>39</v>
      </c>
      <c r="C51" t="s">
        <v>40</v>
      </c>
      <c r="D51" t="s">
        <v>20</v>
      </c>
      <c r="E51" t="s">
        <v>19</v>
      </c>
      <c r="F51" t="s">
        <v>41</v>
      </c>
      <c r="G51">
        <v>3</v>
      </c>
      <c r="H51" t="s">
        <v>8</v>
      </c>
      <c r="I51">
        <v>4</v>
      </c>
      <c r="J51">
        <v>3</v>
      </c>
      <c r="K51">
        <v>0.37687048499999998</v>
      </c>
      <c r="L51">
        <v>32.292787944025832</v>
      </c>
    </row>
    <row r="52" spans="1:12" x14ac:dyDescent="0.2">
      <c r="A52" t="s">
        <v>7</v>
      </c>
      <c r="B52" t="s">
        <v>39</v>
      </c>
      <c r="C52" t="s">
        <v>40</v>
      </c>
      <c r="D52" t="s">
        <v>20</v>
      </c>
      <c r="E52" t="s">
        <v>19</v>
      </c>
      <c r="F52" t="s">
        <v>41</v>
      </c>
      <c r="G52">
        <v>3</v>
      </c>
      <c r="H52" t="s">
        <v>8</v>
      </c>
      <c r="I52">
        <v>5</v>
      </c>
      <c r="J52">
        <v>3</v>
      </c>
      <c r="K52">
        <v>0.68749208299999998</v>
      </c>
      <c r="L52">
        <v>32.292787944025832</v>
      </c>
    </row>
    <row r="53" spans="1:12" x14ac:dyDescent="0.2">
      <c r="A53" t="s">
        <v>7</v>
      </c>
      <c r="B53" t="s">
        <v>39</v>
      </c>
      <c r="C53" t="s">
        <v>40</v>
      </c>
      <c r="D53" t="s">
        <v>20</v>
      </c>
      <c r="E53" t="s">
        <v>19</v>
      </c>
      <c r="F53" t="s">
        <v>41</v>
      </c>
      <c r="G53">
        <v>3</v>
      </c>
      <c r="H53" t="s">
        <v>8</v>
      </c>
      <c r="I53">
        <v>6</v>
      </c>
      <c r="J53">
        <v>9</v>
      </c>
      <c r="K53">
        <v>3.3705690819999998</v>
      </c>
      <c r="L53">
        <v>96.878363832077511</v>
      </c>
    </row>
    <row r="54" spans="1:12" x14ac:dyDescent="0.2">
      <c r="A54" t="s">
        <v>7</v>
      </c>
      <c r="B54" t="s">
        <v>39</v>
      </c>
      <c r="C54" t="s">
        <v>40</v>
      </c>
      <c r="D54" t="s">
        <v>20</v>
      </c>
      <c r="E54" t="s">
        <v>19</v>
      </c>
      <c r="F54" t="s">
        <v>41</v>
      </c>
      <c r="G54">
        <v>3</v>
      </c>
      <c r="H54" t="s">
        <v>8</v>
      </c>
      <c r="I54">
        <v>7</v>
      </c>
      <c r="J54">
        <v>1</v>
      </c>
      <c r="K54">
        <v>0.56730338400000002</v>
      </c>
      <c r="L54">
        <v>10.764262648008611</v>
      </c>
    </row>
    <row r="55" spans="1:12" x14ac:dyDescent="0.2">
      <c r="A55" t="s">
        <v>7</v>
      </c>
      <c r="B55" t="s">
        <v>39</v>
      </c>
      <c r="C55" t="s">
        <v>40</v>
      </c>
      <c r="D55" t="s">
        <v>20</v>
      </c>
      <c r="E55" t="s">
        <v>19</v>
      </c>
      <c r="F55" t="s">
        <v>41</v>
      </c>
      <c r="G55">
        <v>3</v>
      </c>
      <c r="H55" t="s">
        <v>8</v>
      </c>
      <c r="I55">
        <v>8</v>
      </c>
      <c r="J55">
        <v>1</v>
      </c>
      <c r="K55">
        <v>0.81291601499999999</v>
      </c>
      <c r="L55">
        <v>10.764262648008611</v>
      </c>
    </row>
    <row r="56" spans="1:12" x14ac:dyDescent="0.2">
      <c r="A56" t="s">
        <v>7</v>
      </c>
      <c r="B56" t="s">
        <v>39</v>
      </c>
      <c r="C56" t="s">
        <v>40</v>
      </c>
      <c r="D56" t="s">
        <v>20</v>
      </c>
      <c r="E56" t="s">
        <v>19</v>
      </c>
      <c r="F56" t="s">
        <v>41</v>
      </c>
      <c r="G56">
        <v>4</v>
      </c>
      <c r="H56" t="s">
        <v>8</v>
      </c>
      <c r="I56">
        <v>5</v>
      </c>
      <c r="J56">
        <v>1</v>
      </c>
      <c r="K56">
        <v>0.22916402799999999</v>
      </c>
      <c r="L56">
        <v>10.764262648008611</v>
      </c>
    </row>
    <row r="57" spans="1:12" x14ac:dyDescent="0.2">
      <c r="A57" t="s">
        <v>7</v>
      </c>
      <c r="B57" t="s">
        <v>39</v>
      </c>
      <c r="C57" t="s">
        <v>40</v>
      </c>
      <c r="D57" t="s">
        <v>20</v>
      </c>
      <c r="E57" t="s">
        <v>19</v>
      </c>
      <c r="F57" t="s">
        <v>41</v>
      </c>
      <c r="G57">
        <v>5</v>
      </c>
      <c r="H57" t="s">
        <v>8</v>
      </c>
      <c r="I57">
        <v>4</v>
      </c>
      <c r="J57">
        <v>1</v>
      </c>
      <c r="K57">
        <v>0.125623495</v>
      </c>
      <c r="L57">
        <v>10.764262648008611</v>
      </c>
    </row>
    <row r="58" spans="1:12" x14ac:dyDescent="0.2">
      <c r="A58" t="s">
        <v>7</v>
      </c>
      <c r="B58" t="s">
        <v>39</v>
      </c>
      <c r="C58" t="s">
        <v>40</v>
      </c>
      <c r="D58" t="s">
        <v>20</v>
      </c>
      <c r="E58" t="s">
        <v>19</v>
      </c>
      <c r="F58" t="s">
        <v>41</v>
      </c>
      <c r="G58">
        <v>5</v>
      </c>
      <c r="H58" t="s">
        <v>8</v>
      </c>
      <c r="I58">
        <v>5</v>
      </c>
      <c r="J58">
        <v>1</v>
      </c>
      <c r="K58">
        <v>0.22916402799999999</v>
      </c>
      <c r="L58">
        <v>10.764262648008611</v>
      </c>
    </row>
    <row r="59" spans="1:12" x14ac:dyDescent="0.2">
      <c r="A59" t="s">
        <v>7</v>
      </c>
      <c r="B59" t="s">
        <v>39</v>
      </c>
      <c r="C59" t="s">
        <v>40</v>
      </c>
      <c r="D59" t="s">
        <v>20</v>
      </c>
      <c r="E59" t="s">
        <v>19</v>
      </c>
      <c r="F59" t="s">
        <v>41</v>
      </c>
      <c r="G59">
        <v>5</v>
      </c>
      <c r="H59" t="s">
        <v>8</v>
      </c>
      <c r="I59">
        <v>6</v>
      </c>
      <c r="J59">
        <v>1</v>
      </c>
      <c r="K59">
        <v>0.37450767600000001</v>
      </c>
      <c r="L59">
        <v>10.764262648008611</v>
      </c>
    </row>
    <row r="60" spans="1:12" x14ac:dyDescent="0.2">
      <c r="A60" t="s">
        <v>7</v>
      </c>
      <c r="B60" t="s">
        <v>39</v>
      </c>
      <c r="C60" t="s">
        <v>40</v>
      </c>
      <c r="D60" t="s">
        <v>20</v>
      </c>
      <c r="E60" t="s">
        <v>19</v>
      </c>
      <c r="F60" t="s">
        <v>41</v>
      </c>
      <c r="G60">
        <v>5</v>
      </c>
      <c r="H60" t="s">
        <v>8</v>
      </c>
      <c r="I60">
        <v>7</v>
      </c>
      <c r="J60">
        <v>1</v>
      </c>
      <c r="K60">
        <v>0.56730338400000002</v>
      </c>
      <c r="L60">
        <v>10.764262648008611</v>
      </c>
    </row>
    <row r="61" spans="1:12" x14ac:dyDescent="0.2">
      <c r="A61" t="s">
        <v>7</v>
      </c>
      <c r="B61" t="s">
        <v>39</v>
      </c>
      <c r="C61" t="s">
        <v>40</v>
      </c>
      <c r="D61" t="s">
        <v>18</v>
      </c>
      <c r="E61" t="s">
        <v>17</v>
      </c>
      <c r="F61" t="s">
        <v>41</v>
      </c>
      <c r="G61">
        <v>1</v>
      </c>
      <c r="H61" t="s">
        <v>8</v>
      </c>
      <c r="I61">
        <v>5</v>
      </c>
      <c r="J61">
        <v>1</v>
      </c>
      <c r="K61">
        <v>0.22916402799999999</v>
      </c>
      <c r="L61">
        <v>10.764262648008611</v>
      </c>
    </row>
    <row r="62" spans="1:12" x14ac:dyDescent="0.2">
      <c r="A62" t="s">
        <v>7</v>
      </c>
      <c r="B62" t="s">
        <v>39</v>
      </c>
      <c r="C62" t="s">
        <v>40</v>
      </c>
      <c r="D62" t="s">
        <v>18</v>
      </c>
      <c r="E62" t="s">
        <v>17</v>
      </c>
      <c r="F62" t="s">
        <v>41</v>
      </c>
      <c r="G62">
        <v>2</v>
      </c>
      <c r="H62" t="s">
        <v>8</v>
      </c>
      <c r="I62">
        <v>2</v>
      </c>
      <c r="J62">
        <v>2</v>
      </c>
      <c r="K62">
        <v>3.8826304999999998E-2</v>
      </c>
      <c r="L62">
        <v>21.528525296017229</v>
      </c>
    </row>
    <row r="63" spans="1:12" x14ac:dyDescent="0.2">
      <c r="A63" t="s">
        <v>7</v>
      </c>
      <c r="B63" t="s">
        <v>39</v>
      </c>
      <c r="C63" t="s">
        <v>40</v>
      </c>
      <c r="D63" t="s">
        <v>18</v>
      </c>
      <c r="E63" t="s">
        <v>17</v>
      </c>
      <c r="F63" t="s">
        <v>41</v>
      </c>
      <c r="G63">
        <v>2</v>
      </c>
      <c r="H63" t="s">
        <v>8</v>
      </c>
      <c r="I63">
        <v>3</v>
      </c>
      <c r="J63">
        <v>1</v>
      </c>
      <c r="K63">
        <v>5.7874321999999999E-2</v>
      </c>
      <c r="L63">
        <v>10.764262648008611</v>
      </c>
    </row>
    <row r="64" spans="1:12" x14ac:dyDescent="0.2">
      <c r="A64" t="s">
        <v>7</v>
      </c>
      <c r="B64" t="s">
        <v>39</v>
      </c>
      <c r="C64" t="s">
        <v>40</v>
      </c>
      <c r="D64" t="s">
        <v>18</v>
      </c>
      <c r="E64" t="s">
        <v>17</v>
      </c>
      <c r="F64" t="s">
        <v>41</v>
      </c>
      <c r="G64">
        <v>2</v>
      </c>
      <c r="H64" t="s">
        <v>8</v>
      </c>
      <c r="I64">
        <v>5</v>
      </c>
      <c r="J64">
        <v>1</v>
      </c>
      <c r="K64">
        <v>0.22916402799999999</v>
      </c>
      <c r="L64">
        <v>10.764262648008611</v>
      </c>
    </row>
    <row r="65" spans="1:12" x14ac:dyDescent="0.2">
      <c r="A65" t="s">
        <v>7</v>
      </c>
      <c r="B65" t="s">
        <v>39</v>
      </c>
      <c r="C65" t="s">
        <v>40</v>
      </c>
      <c r="D65" t="s">
        <v>18</v>
      </c>
      <c r="E65" t="s">
        <v>17</v>
      </c>
      <c r="F65" t="s">
        <v>41</v>
      </c>
      <c r="G65">
        <v>2</v>
      </c>
      <c r="H65" t="s">
        <v>8</v>
      </c>
      <c r="I65">
        <v>6</v>
      </c>
      <c r="J65">
        <v>4</v>
      </c>
      <c r="K65">
        <v>1.498030703</v>
      </c>
      <c r="L65">
        <v>43.05705059203445</v>
      </c>
    </row>
    <row r="66" spans="1:12" x14ac:dyDescent="0.2">
      <c r="A66" t="s">
        <v>7</v>
      </c>
      <c r="B66" t="s">
        <v>39</v>
      </c>
      <c r="C66" t="s">
        <v>40</v>
      </c>
      <c r="D66" t="s">
        <v>18</v>
      </c>
      <c r="E66" t="s">
        <v>17</v>
      </c>
      <c r="F66" t="s">
        <v>41</v>
      </c>
      <c r="G66">
        <v>3</v>
      </c>
      <c r="H66" t="s">
        <v>8</v>
      </c>
      <c r="I66">
        <v>3</v>
      </c>
      <c r="J66">
        <v>1</v>
      </c>
      <c r="K66">
        <v>5.7874321999999999E-2</v>
      </c>
      <c r="L66">
        <v>10.764262648008611</v>
      </c>
    </row>
    <row r="67" spans="1:12" x14ac:dyDescent="0.2">
      <c r="A67" t="s">
        <v>7</v>
      </c>
      <c r="B67" t="s">
        <v>39</v>
      </c>
      <c r="C67" t="s">
        <v>40</v>
      </c>
      <c r="D67" t="s">
        <v>18</v>
      </c>
      <c r="E67" t="s">
        <v>17</v>
      </c>
      <c r="F67" t="s">
        <v>41</v>
      </c>
      <c r="G67">
        <v>4</v>
      </c>
      <c r="H67" t="s">
        <v>8</v>
      </c>
      <c r="I67">
        <v>3</v>
      </c>
      <c r="J67">
        <v>1</v>
      </c>
      <c r="K67">
        <v>5.7874321999999999E-2</v>
      </c>
      <c r="L67">
        <v>10.764262648008611</v>
      </c>
    </row>
    <row r="68" spans="1:12" x14ac:dyDescent="0.2">
      <c r="A68" t="s">
        <v>7</v>
      </c>
      <c r="B68" t="s">
        <v>39</v>
      </c>
      <c r="C68" t="s">
        <v>40</v>
      </c>
      <c r="D68" t="s">
        <v>10</v>
      </c>
      <c r="E68" t="s">
        <v>9</v>
      </c>
      <c r="F68" t="s">
        <v>41</v>
      </c>
      <c r="G68">
        <v>1</v>
      </c>
      <c r="H68" t="s">
        <v>8</v>
      </c>
      <c r="I68">
        <v>3</v>
      </c>
      <c r="J68">
        <v>3</v>
      </c>
      <c r="K68">
        <v>0.17362296499999999</v>
      </c>
      <c r="L68">
        <v>32.292787944025832</v>
      </c>
    </row>
    <row r="69" spans="1:12" x14ac:dyDescent="0.2">
      <c r="A69" t="s">
        <v>7</v>
      </c>
      <c r="B69" t="s">
        <v>39</v>
      </c>
      <c r="C69" t="s">
        <v>40</v>
      </c>
      <c r="D69" t="s">
        <v>10</v>
      </c>
      <c r="E69" t="s">
        <v>9</v>
      </c>
      <c r="F69" t="s">
        <v>41</v>
      </c>
      <c r="G69">
        <v>1</v>
      </c>
      <c r="H69" t="s">
        <v>8</v>
      </c>
      <c r="I69">
        <v>6</v>
      </c>
      <c r="J69">
        <v>1</v>
      </c>
      <c r="K69">
        <v>0.37450767600000001</v>
      </c>
      <c r="L69">
        <v>10.764262648008611</v>
      </c>
    </row>
    <row r="70" spans="1:12" x14ac:dyDescent="0.2">
      <c r="A70" t="s">
        <v>7</v>
      </c>
      <c r="B70" t="s">
        <v>39</v>
      </c>
      <c r="C70" t="s">
        <v>40</v>
      </c>
      <c r="D70" t="s">
        <v>10</v>
      </c>
      <c r="E70" t="s">
        <v>9</v>
      </c>
      <c r="F70" t="s">
        <v>41</v>
      </c>
      <c r="G70">
        <v>1</v>
      </c>
      <c r="H70" t="s">
        <v>8</v>
      </c>
      <c r="I70">
        <v>7</v>
      </c>
      <c r="J70">
        <v>1</v>
      </c>
      <c r="K70">
        <v>0.56730338400000002</v>
      </c>
      <c r="L70">
        <v>10.764262648008611</v>
      </c>
    </row>
    <row r="71" spans="1:12" x14ac:dyDescent="0.2">
      <c r="A71" t="s">
        <v>7</v>
      </c>
      <c r="B71" t="s">
        <v>39</v>
      </c>
      <c r="C71" t="s">
        <v>40</v>
      </c>
      <c r="D71" t="s">
        <v>10</v>
      </c>
      <c r="E71" t="s">
        <v>9</v>
      </c>
      <c r="F71" t="s">
        <v>41</v>
      </c>
      <c r="G71">
        <v>2</v>
      </c>
      <c r="H71" t="s">
        <v>8</v>
      </c>
      <c r="I71">
        <v>2</v>
      </c>
      <c r="J71">
        <v>1</v>
      </c>
      <c r="K71">
        <v>1.9413151999999999E-2</v>
      </c>
      <c r="L71">
        <v>10.764262648008611</v>
      </c>
    </row>
    <row r="72" spans="1:12" x14ac:dyDescent="0.2">
      <c r="A72" t="s">
        <v>7</v>
      </c>
      <c r="B72" t="s">
        <v>39</v>
      </c>
      <c r="C72" t="s">
        <v>40</v>
      </c>
      <c r="D72" t="s">
        <v>10</v>
      </c>
      <c r="E72" t="s">
        <v>9</v>
      </c>
      <c r="F72" t="s">
        <v>41</v>
      </c>
      <c r="G72">
        <v>2</v>
      </c>
      <c r="H72" t="s">
        <v>8</v>
      </c>
      <c r="I72">
        <v>3</v>
      </c>
      <c r="J72">
        <v>5</v>
      </c>
      <c r="K72">
        <v>0.28937160899999997</v>
      </c>
      <c r="L72">
        <v>53.821313240043061</v>
      </c>
    </row>
    <row r="73" spans="1:12" x14ac:dyDescent="0.2">
      <c r="A73" t="s">
        <v>7</v>
      </c>
      <c r="B73" t="s">
        <v>39</v>
      </c>
      <c r="C73" t="s">
        <v>40</v>
      </c>
      <c r="D73" t="s">
        <v>10</v>
      </c>
      <c r="E73" t="s">
        <v>9</v>
      </c>
      <c r="F73" t="s">
        <v>41</v>
      </c>
      <c r="G73">
        <v>2</v>
      </c>
      <c r="H73" t="s">
        <v>8</v>
      </c>
      <c r="I73">
        <v>4</v>
      </c>
      <c r="J73">
        <v>1</v>
      </c>
      <c r="K73">
        <v>0.125623495</v>
      </c>
      <c r="L73">
        <v>10.764262648008611</v>
      </c>
    </row>
    <row r="74" spans="1:12" x14ac:dyDescent="0.2">
      <c r="A74" t="s">
        <v>7</v>
      </c>
      <c r="B74" t="s">
        <v>39</v>
      </c>
      <c r="C74" t="s">
        <v>40</v>
      </c>
      <c r="D74" t="s">
        <v>10</v>
      </c>
      <c r="E74" t="s">
        <v>9</v>
      </c>
      <c r="F74" t="s">
        <v>41</v>
      </c>
      <c r="G74">
        <v>3</v>
      </c>
      <c r="H74" t="s">
        <v>8</v>
      </c>
      <c r="I74">
        <v>2</v>
      </c>
      <c r="J74">
        <v>1</v>
      </c>
      <c r="K74">
        <v>1.9413151999999999E-2</v>
      </c>
      <c r="L74">
        <v>10.764262648008611</v>
      </c>
    </row>
    <row r="75" spans="1:12" x14ac:dyDescent="0.2">
      <c r="A75" t="s">
        <v>7</v>
      </c>
      <c r="B75" t="s">
        <v>39</v>
      </c>
      <c r="C75" t="s">
        <v>40</v>
      </c>
      <c r="D75" t="s">
        <v>10</v>
      </c>
      <c r="E75" t="s">
        <v>9</v>
      </c>
      <c r="F75" t="s">
        <v>41</v>
      </c>
      <c r="G75">
        <v>3</v>
      </c>
      <c r="H75" t="s">
        <v>8</v>
      </c>
      <c r="I75">
        <v>3</v>
      </c>
      <c r="J75">
        <v>8</v>
      </c>
      <c r="K75">
        <v>0.46299457500000002</v>
      </c>
      <c r="L75">
        <v>86.1141011840689</v>
      </c>
    </row>
    <row r="76" spans="1:12" x14ac:dyDescent="0.2">
      <c r="A76" t="s">
        <v>7</v>
      </c>
      <c r="B76" t="s">
        <v>39</v>
      </c>
      <c r="C76" t="s">
        <v>40</v>
      </c>
      <c r="D76" t="s">
        <v>10</v>
      </c>
      <c r="E76" t="s">
        <v>9</v>
      </c>
      <c r="F76" t="s">
        <v>41</v>
      </c>
      <c r="G76">
        <v>3</v>
      </c>
      <c r="H76" t="s">
        <v>8</v>
      </c>
      <c r="I76">
        <v>6</v>
      </c>
      <c r="J76">
        <v>1</v>
      </c>
      <c r="K76">
        <v>0.37450767600000001</v>
      </c>
      <c r="L76">
        <v>10.764262648008611</v>
      </c>
    </row>
    <row r="77" spans="1:12" x14ac:dyDescent="0.2">
      <c r="A77" t="s">
        <v>7</v>
      </c>
      <c r="B77" t="s">
        <v>39</v>
      </c>
      <c r="C77" t="s">
        <v>40</v>
      </c>
      <c r="D77" t="s">
        <v>10</v>
      </c>
      <c r="E77" t="s">
        <v>9</v>
      </c>
      <c r="F77" t="s">
        <v>41</v>
      </c>
      <c r="G77">
        <v>3</v>
      </c>
      <c r="H77" t="s">
        <v>8</v>
      </c>
      <c r="I77">
        <v>7</v>
      </c>
      <c r="J77">
        <v>1</v>
      </c>
      <c r="K77">
        <v>0.56730338400000002</v>
      </c>
      <c r="L77">
        <v>10.764262648008611</v>
      </c>
    </row>
    <row r="78" spans="1:12" x14ac:dyDescent="0.2">
      <c r="A78" t="s">
        <v>7</v>
      </c>
      <c r="B78" t="s">
        <v>39</v>
      </c>
      <c r="C78" t="s">
        <v>40</v>
      </c>
      <c r="D78" t="s">
        <v>10</v>
      </c>
      <c r="E78" t="s">
        <v>9</v>
      </c>
      <c r="F78" t="s">
        <v>41</v>
      </c>
      <c r="G78">
        <v>4</v>
      </c>
      <c r="H78" t="s">
        <v>8</v>
      </c>
      <c r="I78">
        <v>2</v>
      </c>
      <c r="J78">
        <v>2</v>
      </c>
      <c r="K78">
        <v>3.8826304999999998E-2</v>
      </c>
      <c r="L78">
        <v>21.528525296017229</v>
      </c>
    </row>
    <row r="79" spans="1:12" x14ac:dyDescent="0.2">
      <c r="A79" t="s">
        <v>7</v>
      </c>
      <c r="B79" t="s">
        <v>39</v>
      </c>
      <c r="C79" t="s">
        <v>40</v>
      </c>
      <c r="D79" t="s">
        <v>10</v>
      </c>
      <c r="E79" t="s">
        <v>9</v>
      </c>
      <c r="F79" t="s">
        <v>41</v>
      </c>
      <c r="G79">
        <v>4</v>
      </c>
      <c r="H79" t="s">
        <v>8</v>
      </c>
      <c r="I79">
        <v>3</v>
      </c>
      <c r="J79">
        <v>2</v>
      </c>
      <c r="K79">
        <v>0.115748644</v>
      </c>
      <c r="L79">
        <v>21.528525296017229</v>
      </c>
    </row>
    <row r="80" spans="1:12" x14ac:dyDescent="0.2">
      <c r="A80" t="s">
        <v>7</v>
      </c>
      <c r="B80" t="s">
        <v>39</v>
      </c>
      <c r="C80" t="s">
        <v>40</v>
      </c>
      <c r="D80" t="s">
        <v>10</v>
      </c>
      <c r="E80" t="s">
        <v>9</v>
      </c>
      <c r="F80" t="s">
        <v>41</v>
      </c>
      <c r="G80">
        <v>4</v>
      </c>
      <c r="H80" t="s">
        <v>8</v>
      </c>
      <c r="I80">
        <v>5</v>
      </c>
      <c r="J80">
        <v>1</v>
      </c>
      <c r="K80">
        <v>0.22916402799999999</v>
      </c>
      <c r="L80">
        <v>10.764262648008611</v>
      </c>
    </row>
    <row r="81" spans="1:12" x14ac:dyDescent="0.2">
      <c r="A81" t="s">
        <v>7</v>
      </c>
      <c r="B81" t="s">
        <v>39</v>
      </c>
      <c r="C81" t="s">
        <v>40</v>
      </c>
      <c r="D81" t="s">
        <v>10</v>
      </c>
      <c r="E81" t="s">
        <v>9</v>
      </c>
      <c r="F81" t="s">
        <v>41</v>
      </c>
      <c r="G81">
        <v>4</v>
      </c>
      <c r="H81" t="s">
        <v>8</v>
      </c>
      <c r="I81">
        <v>7</v>
      </c>
      <c r="J81">
        <v>1</v>
      </c>
      <c r="K81">
        <v>0.56730338400000002</v>
      </c>
      <c r="L81">
        <v>10.764262648008611</v>
      </c>
    </row>
    <row r="82" spans="1:12" x14ac:dyDescent="0.2">
      <c r="A82" t="s">
        <v>7</v>
      </c>
      <c r="B82" t="s">
        <v>39</v>
      </c>
      <c r="C82" t="s">
        <v>40</v>
      </c>
      <c r="D82" t="s">
        <v>10</v>
      </c>
      <c r="E82" t="s">
        <v>9</v>
      </c>
      <c r="F82" t="s">
        <v>41</v>
      </c>
      <c r="G82">
        <v>5</v>
      </c>
      <c r="H82" t="s">
        <v>8</v>
      </c>
      <c r="I82">
        <v>3</v>
      </c>
      <c r="J82">
        <v>4</v>
      </c>
      <c r="K82">
        <v>0.231497287</v>
      </c>
      <c r="L82">
        <v>43.05705059203445</v>
      </c>
    </row>
    <row r="83" spans="1:12" x14ac:dyDescent="0.2">
      <c r="A83" t="s">
        <v>7</v>
      </c>
      <c r="B83" t="s">
        <v>39</v>
      </c>
      <c r="C83" t="s">
        <v>40</v>
      </c>
      <c r="D83" t="s">
        <v>10</v>
      </c>
      <c r="E83" t="s">
        <v>9</v>
      </c>
      <c r="F83" t="s">
        <v>41</v>
      </c>
      <c r="G83">
        <v>5</v>
      </c>
      <c r="H83" t="s">
        <v>8</v>
      </c>
      <c r="I83">
        <v>5</v>
      </c>
      <c r="J83">
        <v>3</v>
      </c>
      <c r="K83">
        <v>0.68749208299999998</v>
      </c>
      <c r="L83">
        <v>32.292787944025832</v>
      </c>
    </row>
    <row r="84" spans="1:12" x14ac:dyDescent="0.2">
      <c r="A84" t="s">
        <v>7</v>
      </c>
      <c r="B84" t="s">
        <v>39</v>
      </c>
      <c r="C84" t="s">
        <v>40</v>
      </c>
      <c r="D84" t="s">
        <v>10</v>
      </c>
      <c r="E84" t="s">
        <v>9</v>
      </c>
      <c r="F84" t="s">
        <v>41</v>
      </c>
      <c r="G84">
        <v>5</v>
      </c>
      <c r="H84" t="s">
        <v>8</v>
      </c>
      <c r="I84">
        <v>8</v>
      </c>
      <c r="J84">
        <v>1</v>
      </c>
      <c r="K84">
        <v>0.81291601499999999</v>
      </c>
      <c r="L84">
        <v>10.764262648008611</v>
      </c>
    </row>
    <row r="85" spans="1:12" x14ac:dyDescent="0.2">
      <c r="A85" t="s">
        <v>7</v>
      </c>
      <c r="B85" t="s">
        <v>39</v>
      </c>
      <c r="C85" t="s">
        <v>40</v>
      </c>
      <c r="D85" t="s">
        <v>10</v>
      </c>
      <c r="E85" t="s">
        <v>9</v>
      </c>
      <c r="F85" t="s">
        <v>41</v>
      </c>
      <c r="G85">
        <v>5</v>
      </c>
      <c r="H85" t="s">
        <v>8</v>
      </c>
      <c r="I85">
        <v>9</v>
      </c>
      <c r="J85">
        <v>2</v>
      </c>
      <c r="K85">
        <v>2.2329580839999998</v>
      </c>
      <c r="L85">
        <v>21.528525296017229</v>
      </c>
    </row>
    <row r="87" spans="1:12" ht="32" x14ac:dyDescent="0.2">
      <c r="J87" s="2" t="s">
        <v>42</v>
      </c>
      <c r="K87">
        <f>SUM(K68:K70)</f>
        <v>1.1154340249999999</v>
      </c>
      <c r="L87">
        <f>SUM(L68:L70)</f>
        <v>53.821313240043054</v>
      </c>
    </row>
  </sheetData>
  <sortState xmlns:xlrd2="http://schemas.microsoft.com/office/spreadsheetml/2017/richdata2" ref="A2:L85">
    <sortCondition ref="A1:A85"/>
  </sortState>
  <pageMargins left="0.7" right="0.7" top="0.75" bottom="0.75" header="0.3" footer="0.3"/>
  <ignoredErrors>
    <ignoredError sqref="C2:C85" numberStoredAsText="1"/>
    <ignoredError sqref="D86" twoDigitTextYear="1"/>
    <ignoredError sqref="D2:D85" twoDigitTextYear="1" numberStoredAsText="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workbookViewId="0">
      <selection activeCell="E1" sqref="E1"/>
    </sheetView>
  </sheetViews>
  <sheetFormatPr baseColWidth="10" defaultColWidth="8.83203125" defaultRowHeight="15" x14ac:dyDescent="0.2"/>
  <cols>
    <col min="3" max="3" width="15" customWidth="1"/>
    <col min="4" max="4" width="19.33203125" customWidth="1"/>
    <col min="6" max="6" width="14" customWidth="1"/>
    <col min="7" max="7" width="19.83203125" customWidth="1"/>
  </cols>
  <sheetData>
    <row r="1" spans="1:7" s="1" customFormat="1" x14ac:dyDescent="0.2">
      <c r="A1" s="1" t="s">
        <v>0</v>
      </c>
      <c r="B1" s="1" t="s">
        <v>1</v>
      </c>
      <c r="C1" s="1" t="s">
        <v>2</v>
      </c>
      <c r="D1" s="1" t="s">
        <v>3</v>
      </c>
      <c r="E1" s="1" t="s">
        <v>4</v>
      </c>
      <c r="F1" s="1" t="s">
        <v>5</v>
      </c>
      <c r="G1" s="1" t="s">
        <v>6</v>
      </c>
    </row>
    <row r="2" spans="1:7" x14ac:dyDescent="0.2">
      <c r="A2" t="s">
        <v>7</v>
      </c>
      <c r="B2" t="s">
        <v>8</v>
      </c>
      <c r="C2" t="s">
        <v>9</v>
      </c>
      <c r="D2" t="s">
        <v>10</v>
      </c>
      <c r="E2">
        <v>1</v>
      </c>
      <c r="F2">
        <v>53.821313240043047</v>
      </c>
      <c r="G2">
        <v>1.1154340250000001</v>
      </c>
    </row>
    <row r="3" spans="1:7" x14ac:dyDescent="0.2">
      <c r="A3" t="s">
        <v>7</v>
      </c>
      <c r="B3" t="s">
        <v>8</v>
      </c>
      <c r="C3" t="s">
        <v>9</v>
      </c>
      <c r="D3" t="s">
        <v>10</v>
      </c>
      <c r="E3">
        <v>2</v>
      </c>
      <c r="F3">
        <v>75.34983853606029</v>
      </c>
      <c r="G3">
        <v>0.43440825599999999</v>
      </c>
    </row>
    <row r="4" spans="1:7" x14ac:dyDescent="0.2">
      <c r="A4" t="s">
        <v>7</v>
      </c>
      <c r="B4" t="s">
        <v>8</v>
      </c>
      <c r="C4" t="s">
        <v>9</v>
      </c>
      <c r="D4" t="s">
        <v>10</v>
      </c>
      <c r="E4">
        <v>3</v>
      </c>
      <c r="F4">
        <v>118.4068891280947</v>
      </c>
      <c r="G4">
        <v>1.424218787</v>
      </c>
    </row>
    <row r="5" spans="1:7" x14ac:dyDescent="0.2">
      <c r="A5" t="s">
        <v>7</v>
      </c>
      <c r="B5" t="s">
        <v>8</v>
      </c>
      <c r="C5" t="s">
        <v>9</v>
      </c>
      <c r="D5" t="s">
        <v>10</v>
      </c>
      <c r="E5">
        <v>4</v>
      </c>
      <c r="F5">
        <v>64.585575888051679</v>
      </c>
      <c r="G5">
        <v>0.95104236100000006</v>
      </c>
    </row>
    <row r="6" spans="1:7" x14ac:dyDescent="0.2">
      <c r="A6" t="s">
        <v>7</v>
      </c>
      <c r="B6" t="s">
        <v>8</v>
      </c>
      <c r="C6" t="s">
        <v>9</v>
      </c>
      <c r="D6" t="s">
        <v>10</v>
      </c>
      <c r="E6">
        <v>5</v>
      </c>
      <c r="F6">
        <v>107.64262648008609</v>
      </c>
      <c r="G6">
        <v>3.964863469</v>
      </c>
    </row>
    <row r="7" spans="1:7" x14ac:dyDescent="0.2">
      <c r="A7" t="s">
        <v>7</v>
      </c>
      <c r="B7" t="s">
        <v>8</v>
      </c>
      <c r="C7" t="s">
        <v>11</v>
      </c>
      <c r="D7" t="s">
        <v>12</v>
      </c>
      <c r="E7">
        <v>3</v>
      </c>
      <c r="F7">
        <v>10.764262648008611</v>
      </c>
      <c r="G7">
        <v>0.22916402799999999</v>
      </c>
    </row>
    <row r="8" spans="1:7" x14ac:dyDescent="0.2">
      <c r="A8" t="s">
        <v>7</v>
      </c>
      <c r="B8" t="s">
        <v>8</v>
      </c>
      <c r="C8" t="s">
        <v>13</v>
      </c>
      <c r="D8" t="s">
        <v>14</v>
      </c>
      <c r="E8">
        <v>2</v>
      </c>
      <c r="F8">
        <v>10.764262648008611</v>
      </c>
      <c r="G8">
        <v>0.81291601499999999</v>
      </c>
    </row>
    <row r="9" spans="1:7" x14ac:dyDescent="0.2">
      <c r="A9" t="s">
        <v>7</v>
      </c>
      <c r="B9" t="s">
        <v>8</v>
      </c>
      <c r="C9" t="s">
        <v>15</v>
      </c>
      <c r="D9" t="s">
        <v>16</v>
      </c>
      <c r="E9">
        <v>2</v>
      </c>
      <c r="F9">
        <v>21.528525296017229</v>
      </c>
      <c r="G9">
        <v>0.24857718000000001</v>
      </c>
    </row>
    <row r="10" spans="1:7" x14ac:dyDescent="0.2">
      <c r="A10" t="s">
        <v>7</v>
      </c>
      <c r="B10" t="s">
        <v>8</v>
      </c>
      <c r="C10" t="s">
        <v>17</v>
      </c>
      <c r="D10" t="s">
        <v>18</v>
      </c>
      <c r="E10">
        <v>1</v>
      </c>
      <c r="F10">
        <v>10.764262648008611</v>
      </c>
      <c r="G10">
        <v>0.22916402799999999</v>
      </c>
    </row>
    <row r="11" spans="1:7" x14ac:dyDescent="0.2">
      <c r="A11" t="s">
        <v>7</v>
      </c>
      <c r="B11" t="s">
        <v>8</v>
      </c>
      <c r="C11" t="s">
        <v>17</v>
      </c>
      <c r="D11" t="s">
        <v>18</v>
      </c>
      <c r="E11">
        <v>2</v>
      </c>
      <c r="F11">
        <v>86.1141011840689</v>
      </c>
      <c r="G11">
        <v>1.8238953579999999</v>
      </c>
    </row>
    <row r="12" spans="1:7" x14ac:dyDescent="0.2">
      <c r="A12" t="s">
        <v>7</v>
      </c>
      <c r="B12" t="s">
        <v>8</v>
      </c>
      <c r="C12" t="s">
        <v>17</v>
      </c>
      <c r="D12" t="s">
        <v>18</v>
      </c>
      <c r="E12">
        <v>3</v>
      </c>
      <c r="F12">
        <v>10.764262648008611</v>
      </c>
      <c r="G12">
        <v>5.7874321999999999E-2</v>
      </c>
    </row>
    <row r="13" spans="1:7" x14ac:dyDescent="0.2">
      <c r="A13" t="s">
        <v>7</v>
      </c>
      <c r="B13" t="s">
        <v>8</v>
      </c>
      <c r="C13" t="s">
        <v>17</v>
      </c>
      <c r="D13" t="s">
        <v>18</v>
      </c>
      <c r="E13">
        <v>4</v>
      </c>
      <c r="F13">
        <v>10.764262648008611</v>
      </c>
      <c r="G13">
        <v>5.7874321999999999E-2</v>
      </c>
    </row>
    <row r="14" spans="1:7" x14ac:dyDescent="0.2">
      <c r="A14" t="s">
        <v>7</v>
      </c>
      <c r="B14" t="s">
        <v>8</v>
      </c>
      <c r="C14" t="s">
        <v>19</v>
      </c>
      <c r="D14" t="s">
        <v>20</v>
      </c>
      <c r="E14">
        <v>1</v>
      </c>
      <c r="F14">
        <v>107.64262648008609</v>
      </c>
      <c r="G14">
        <v>3.8164122159999998</v>
      </c>
    </row>
    <row r="15" spans="1:7" x14ac:dyDescent="0.2">
      <c r="A15" t="s">
        <v>7</v>
      </c>
      <c r="B15" t="s">
        <v>8</v>
      </c>
      <c r="C15" t="s">
        <v>19</v>
      </c>
      <c r="D15" t="s">
        <v>20</v>
      </c>
      <c r="E15">
        <v>2</v>
      </c>
      <c r="F15">
        <v>204.5209903121636</v>
      </c>
      <c r="G15">
        <v>7.5898823609999999</v>
      </c>
    </row>
    <row r="16" spans="1:7" x14ac:dyDescent="0.2">
      <c r="A16" t="s">
        <v>7</v>
      </c>
      <c r="B16" t="s">
        <v>8</v>
      </c>
      <c r="C16" t="s">
        <v>19</v>
      </c>
      <c r="D16" t="s">
        <v>20</v>
      </c>
      <c r="E16">
        <v>3</v>
      </c>
      <c r="F16">
        <v>204.5209903121636</v>
      </c>
      <c r="G16">
        <v>5.9308996929999989</v>
      </c>
    </row>
    <row r="17" spans="1:7" x14ac:dyDescent="0.2">
      <c r="A17" t="s">
        <v>7</v>
      </c>
      <c r="B17" t="s">
        <v>8</v>
      </c>
      <c r="C17" t="s">
        <v>19</v>
      </c>
      <c r="D17" t="s">
        <v>20</v>
      </c>
      <c r="E17">
        <v>4</v>
      </c>
      <c r="F17">
        <v>10.764262648008611</v>
      </c>
      <c r="G17">
        <v>0.22916402799999999</v>
      </c>
    </row>
    <row r="18" spans="1:7" x14ac:dyDescent="0.2">
      <c r="A18" t="s">
        <v>7</v>
      </c>
      <c r="B18" t="s">
        <v>8</v>
      </c>
      <c r="C18" t="s">
        <v>19</v>
      </c>
      <c r="D18" t="s">
        <v>20</v>
      </c>
      <c r="E18">
        <v>5</v>
      </c>
      <c r="F18">
        <v>43.05705059203445</v>
      </c>
      <c r="G18">
        <v>1.296598583</v>
      </c>
    </row>
    <row r="19" spans="1:7" x14ac:dyDescent="0.2">
      <c r="A19" t="s">
        <v>7</v>
      </c>
      <c r="B19" t="s">
        <v>8</v>
      </c>
      <c r="C19" t="s">
        <v>21</v>
      </c>
      <c r="D19" t="s">
        <v>22</v>
      </c>
      <c r="E19">
        <v>1</v>
      </c>
      <c r="F19">
        <v>53.821313240043061</v>
      </c>
      <c r="G19">
        <v>3.9052315040000001</v>
      </c>
    </row>
    <row r="20" spans="1:7" x14ac:dyDescent="0.2">
      <c r="A20" t="s">
        <v>7</v>
      </c>
      <c r="B20" t="s">
        <v>8</v>
      </c>
      <c r="C20" t="s">
        <v>21</v>
      </c>
      <c r="D20" t="s">
        <v>22</v>
      </c>
      <c r="E20">
        <v>2</v>
      </c>
      <c r="F20">
        <v>21.528525296017229</v>
      </c>
      <c r="G20">
        <v>1.608555556</v>
      </c>
    </row>
    <row r="21" spans="1:7" x14ac:dyDescent="0.2">
      <c r="A21" t="s">
        <v>7</v>
      </c>
      <c r="B21" t="s">
        <v>8</v>
      </c>
      <c r="C21" t="s">
        <v>21</v>
      </c>
      <c r="D21" t="s">
        <v>22</v>
      </c>
      <c r="E21">
        <v>4</v>
      </c>
      <c r="F21">
        <v>10.764262648008611</v>
      </c>
      <c r="G21">
        <v>0.22916402799999999</v>
      </c>
    </row>
    <row r="22" spans="1:7" x14ac:dyDescent="0.2">
      <c r="A22" t="s">
        <v>7</v>
      </c>
      <c r="B22" t="s">
        <v>8</v>
      </c>
      <c r="C22" t="s">
        <v>23</v>
      </c>
      <c r="D22" t="s">
        <v>24</v>
      </c>
      <c r="E22">
        <v>1</v>
      </c>
      <c r="F22">
        <v>193.75672766415499</v>
      </c>
      <c r="G22">
        <v>5.1612393799999996</v>
      </c>
    </row>
    <row r="23" spans="1:7" x14ac:dyDescent="0.2">
      <c r="A23" t="s">
        <v>7</v>
      </c>
      <c r="B23" t="s">
        <v>8</v>
      </c>
      <c r="C23" t="s">
        <v>23</v>
      </c>
      <c r="D23" t="s">
        <v>24</v>
      </c>
      <c r="E23">
        <v>2</v>
      </c>
      <c r="F23">
        <v>64.585575888051665</v>
      </c>
      <c r="G23">
        <v>0.99661339500000001</v>
      </c>
    </row>
    <row r="24" spans="1:7" x14ac:dyDescent="0.2">
      <c r="A24" t="s">
        <v>7</v>
      </c>
      <c r="B24" t="s">
        <v>8</v>
      </c>
      <c r="C24" t="s">
        <v>23</v>
      </c>
      <c r="D24" t="s">
        <v>24</v>
      </c>
      <c r="E24">
        <v>3</v>
      </c>
      <c r="F24">
        <v>107.64262648008609</v>
      </c>
      <c r="G24">
        <v>2.6241306870000001</v>
      </c>
    </row>
    <row r="25" spans="1:7" x14ac:dyDescent="0.2">
      <c r="A25" t="s">
        <v>7</v>
      </c>
      <c r="B25" t="s">
        <v>8</v>
      </c>
      <c r="C25" t="s">
        <v>23</v>
      </c>
      <c r="D25" t="s">
        <v>24</v>
      </c>
      <c r="E25">
        <v>4</v>
      </c>
      <c r="F25">
        <v>10.764262648008611</v>
      </c>
      <c r="G25">
        <v>5.7874321999999999E-2</v>
      </c>
    </row>
    <row r="26" spans="1:7" x14ac:dyDescent="0.2">
      <c r="A26" t="s">
        <v>7</v>
      </c>
      <c r="B26" t="s">
        <v>8</v>
      </c>
      <c r="C26" t="s">
        <v>23</v>
      </c>
      <c r="D26" t="s">
        <v>24</v>
      </c>
      <c r="E26">
        <v>5</v>
      </c>
      <c r="F26">
        <v>247.57804090419799</v>
      </c>
      <c r="G26">
        <v>7.2471914539999993</v>
      </c>
    </row>
    <row r="27" spans="1:7" x14ac:dyDescent="0.2">
      <c r="A27" t="s">
        <v>7</v>
      </c>
      <c r="B27" t="s">
        <v>8</v>
      </c>
      <c r="C27" t="s">
        <v>25</v>
      </c>
      <c r="D27" t="s">
        <v>26</v>
      </c>
      <c r="E27">
        <v>3</v>
      </c>
      <c r="F27">
        <v>43.05705059203445</v>
      </c>
      <c r="G27">
        <v>1.103802875</v>
      </c>
    </row>
    <row r="28" spans="1:7" x14ac:dyDescent="0.2">
      <c r="A28" t="s">
        <v>7</v>
      </c>
      <c r="B28" t="s">
        <v>8</v>
      </c>
      <c r="C28" t="s">
        <v>25</v>
      </c>
      <c r="D28" t="s">
        <v>26</v>
      </c>
      <c r="E28">
        <v>5</v>
      </c>
      <c r="F28">
        <v>32.292787944025839</v>
      </c>
      <c r="G28">
        <v>0.72929519900000006</v>
      </c>
    </row>
    <row r="29" spans="1:7" x14ac:dyDescent="0.2">
      <c r="A29" t="s">
        <v>7</v>
      </c>
      <c r="B29" t="s">
        <v>8</v>
      </c>
      <c r="C29" t="s">
        <v>27</v>
      </c>
      <c r="D29" t="s">
        <v>28</v>
      </c>
      <c r="E29">
        <v>1</v>
      </c>
      <c r="F29">
        <v>32.292787944025832</v>
      </c>
      <c r="G29">
        <v>0.17362296499999999</v>
      </c>
    </row>
    <row r="30" spans="1:7" x14ac:dyDescent="0.2">
      <c r="A30" t="s">
        <v>7</v>
      </c>
      <c r="B30" t="s">
        <v>8</v>
      </c>
      <c r="C30" t="s">
        <v>29</v>
      </c>
      <c r="D30" t="s">
        <v>30</v>
      </c>
      <c r="E30">
        <v>3</v>
      </c>
      <c r="F30">
        <v>10.764262648008611</v>
      </c>
      <c r="G30">
        <v>5.7874321999999999E-2</v>
      </c>
    </row>
    <row r="31" spans="1:7" x14ac:dyDescent="0.2">
      <c r="A31" t="s">
        <v>7</v>
      </c>
      <c r="B31" t="s">
        <v>8</v>
      </c>
      <c r="C31" t="s">
        <v>29</v>
      </c>
      <c r="D31" t="s">
        <v>30</v>
      </c>
      <c r="E31">
        <v>5</v>
      </c>
      <c r="F31">
        <v>21.528525296017229</v>
      </c>
      <c r="G31">
        <v>0.35478752299999999</v>
      </c>
    </row>
  </sheetData>
  <pageMargins left="0.7" right="0.7" top="0.75" bottom="0.75" header="0.3" footer="0.3"/>
  <ignoredErrors>
    <ignoredError sqref="D2:D31" twoDigitTextYear="1"/>
  </ignoredErrors>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999CA-1B0F-9640-B894-61FD6E86EC06}">
  <dimension ref="A1:G33"/>
  <sheetViews>
    <sheetView topLeftCell="A6" workbookViewId="0">
      <selection activeCell="G34" sqref="G34"/>
    </sheetView>
  </sheetViews>
  <sheetFormatPr baseColWidth="10" defaultRowHeight="15" x14ac:dyDescent="0.2"/>
  <cols>
    <col min="4" max="4" width="18.1640625" customWidth="1"/>
    <col min="6" max="6" width="15.33203125" customWidth="1"/>
    <col min="7" max="7" width="21" customWidth="1"/>
  </cols>
  <sheetData>
    <row r="1" spans="1:7" x14ac:dyDescent="0.2">
      <c r="A1" s="1" t="s">
        <v>0</v>
      </c>
      <c r="B1" s="1" t="s">
        <v>1</v>
      </c>
      <c r="C1" s="1" t="s">
        <v>2</v>
      </c>
      <c r="D1" s="1" t="s">
        <v>3</v>
      </c>
      <c r="E1" s="1" t="s">
        <v>4</v>
      </c>
      <c r="F1" s="1" t="s">
        <v>5</v>
      </c>
      <c r="G1" s="1" t="s">
        <v>31</v>
      </c>
    </row>
    <row r="2" spans="1:7" x14ac:dyDescent="0.2">
      <c r="A2" t="s">
        <v>7</v>
      </c>
      <c r="B2" t="s">
        <v>8</v>
      </c>
      <c r="C2" t="s">
        <v>9</v>
      </c>
      <c r="D2" t="s">
        <v>10</v>
      </c>
      <c r="E2">
        <v>1</v>
      </c>
      <c r="F2">
        <v>53.821313240043047</v>
      </c>
      <c r="G2">
        <v>2.0724764184499998E-2</v>
      </c>
    </row>
    <row r="3" spans="1:7" x14ac:dyDescent="0.2">
      <c r="A3" t="s">
        <v>7</v>
      </c>
      <c r="B3" t="s">
        <v>8</v>
      </c>
      <c r="C3" t="s">
        <v>9</v>
      </c>
      <c r="D3" t="s">
        <v>10</v>
      </c>
      <c r="E3">
        <v>2</v>
      </c>
      <c r="F3">
        <v>75.34983853606029</v>
      </c>
      <c r="G3">
        <v>5.7652181403428562E-3</v>
      </c>
    </row>
    <row r="4" spans="1:7" x14ac:dyDescent="0.2">
      <c r="A4" t="s">
        <v>7</v>
      </c>
      <c r="B4" t="s">
        <v>8</v>
      </c>
      <c r="C4" t="s">
        <v>9</v>
      </c>
      <c r="D4" t="s">
        <v>10</v>
      </c>
      <c r="E4">
        <v>3</v>
      </c>
      <c r="F4">
        <v>118.4068891280947</v>
      </c>
      <c r="G4">
        <v>1.202817502839091E-2</v>
      </c>
    </row>
    <row r="5" spans="1:7" x14ac:dyDescent="0.2">
      <c r="A5" t="s">
        <v>7</v>
      </c>
      <c r="B5" t="s">
        <v>8</v>
      </c>
      <c r="C5" t="s">
        <v>9</v>
      </c>
      <c r="D5" t="s">
        <v>10</v>
      </c>
      <c r="E5">
        <v>4</v>
      </c>
      <c r="F5">
        <v>64.585575888051679</v>
      </c>
      <c r="G5">
        <v>1.472530588948333E-2</v>
      </c>
    </row>
    <row r="6" spans="1:7" x14ac:dyDescent="0.2">
      <c r="A6" t="s">
        <v>7</v>
      </c>
      <c r="B6" t="s">
        <v>8</v>
      </c>
      <c r="C6" t="s">
        <v>9</v>
      </c>
      <c r="D6" t="s">
        <v>10</v>
      </c>
      <c r="E6">
        <v>5</v>
      </c>
      <c r="F6">
        <v>107.64262648008609</v>
      </c>
      <c r="G6">
        <v>3.6833581627009997E-2</v>
      </c>
    </row>
    <row r="7" spans="1:7" x14ac:dyDescent="0.2">
      <c r="A7" t="s">
        <v>7</v>
      </c>
      <c r="B7" t="s">
        <v>8</v>
      </c>
      <c r="C7" t="s">
        <v>11</v>
      </c>
      <c r="D7" t="s">
        <v>12</v>
      </c>
      <c r="E7">
        <v>3</v>
      </c>
      <c r="F7">
        <v>10.764262648008611</v>
      </c>
      <c r="G7">
        <v>2.1289338201199999E-2</v>
      </c>
    </row>
    <row r="8" spans="1:7" x14ac:dyDescent="0.2">
      <c r="A8" t="s">
        <v>7</v>
      </c>
      <c r="B8" t="s">
        <v>8</v>
      </c>
      <c r="C8" t="s">
        <v>13</v>
      </c>
      <c r="D8" t="s">
        <v>14</v>
      </c>
      <c r="E8">
        <v>2</v>
      </c>
      <c r="F8">
        <v>10.764262648008611</v>
      </c>
      <c r="G8">
        <v>7.551989779349999E-2</v>
      </c>
    </row>
    <row r="9" spans="1:7" x14ac:dyDescent="0.2">
      <c r="A9" t="s">
        <v>7</v>
      </c>
      <c r="B9" t="s">
        <v>8</v>
      </c>
      <c r="C9" t="s">
        <v>15</v>
      </c>
      <c r="D9" t="s">
        <v>16</v>
      </c>
      <c r="E9">
        <v>2</v>
      </c>
      <c r="F9">
        <v>21.528525296017229</v>
      </c>
      <c r="G9">
        <v>1.1546410011E-2</v>
      </c>
    </row>
    <row r="10" spans="1:7" x14ac:dyDescent="0.2">
      <c r="A10" t="s">
        <v>7</v>
      </c>
      <c r="B10" t="s">
        <v>8</v>
      </c>
      <c r="C10" t="s">
        <v>17</v>
      </c>
      <c r="D10" t="s">
        <v>18</v>
      </c>
      <c r="E10">
        <v>1</v>
      </c>
      <c r="F10">
        <v>10.764262648008611</v>
      </c>
      <c r="G10">
        <v>2.1289338201199999E-2</v>
      </c>
    </row>
    <row r="11" spans="1:7" x14ac:dyDescent="0.2">
      <c r="A11" t="s">
        <v>7</v>
      </c>
      <c r="B11" t="s">
        <v>8</v>
      </c>
      <c r="C11" t="s">
        <v>17</v>
      </c>
      <c r="D11" t="s">
        <v>18</v>
      </c>
      <c r="E11">
        <v>2</v>
      </c>
      <c r="F11">
        <v>86.1141011840689</v>
      </c>
      <c r="G11">
        <v>2.1179984844774999E-2</v>
      </c>
    </row>
    <row r="12" spans="1:7" x14ac:dyDescent="0.2">
      <c r="A12" t="s">
        <v>7</v>
      </c>
      <c r="B12" t="s">
        <v>8</v>
      </c>
      <c r="C12" t="s">
        <v>17</v>
      </c>
      <c r="D12" t="s">
        <v>18</v>
      </c>
      <c r="E12">
        <v>3</v>
      </c>
      <c r="F12">
        <v>10.764262648008611</v>
      </c>
      <c r="G12">
        <v>5.3765245137999997E-3</v>
      </c>
    </row>
    <row r="13" spans="1:7" x14ac:dyDescent="0.2">
      <c r="A13" t="s">
        <v>7</v>
      </c>
      <c r="B13" t="s">
        <v>8</v>
      </c>
      <c r="C13" t="s">
        <v>17</v>
      </c>
      <c r="D13" t="s">
        <v>18</v>
      </c>
      <c r="E13">
        <v>4</v>
      </c>
      <c r="F13">
        <v>10.764262648008611</v>
      </c>
      <c r="G13">
        <v>5.3765245137999997E-3</v>
      </c>
    </row>
    <row r="14" spans="1:7" x14ac:dyDescent="0.2">
      <c r="A14" t="s">
        <v>7</v>
      </c>
      <c r="B14" t="s">
        <v>8</v>
      </c>
      <c r="C14" t="s">
        <v>19</v>
      </c>
      <c r="D14" t="s">
        <v>20</v>
      </c>
      <c r="E14">
        <v>1</v>
      </c>
      <c r="F14">
        <v>107.64262648008609</v>
      </c>
      <c r="G14">
        <v>3.5454469486640001E-2</v>
      </c>
    </row>
    <row r="15" spans="1:7" x14ac:dyDescent="0.2">
      <c r="A15" t="s">
        <v>7</v>
      </c>
      <c r="B15" t="s">
        <v>8</v>
      </c>
      <c r="C15" t="s">
        <v>19</v>
      </c>
      <c r="D15" t="s">
        <v>20</v>
      </c>
      <c r="E15">
        <v>2</v>
      </c>
      <c r="F15">
        <v>204.5209903121636</v>
      </c>
      <c r="G15">
        <v>3.7110530070363162E-2</v>
      </c>
    </row>
    <row r="16" spans="1:7" x14ac:dyDescent="0.2">
      <c r="A16" t="s">
        <v>7</v>
      </c>
      <c r="B16" t="s">
        <v>8</v>
      </c>
      <c r="C16" t="s">
        <v>19</v>
      </c>
      <c r="D16" t="s">
        <v>20</v>
      </c>
      <c r="E16">
        <v>3</v>
      </c>
      <c r="F16">
        <v>204.5209903121636</v>
      </c>
      <c r="G16">
        <v>2.8998977972615778E-2</v>
      </c>
    </row>
    <row r="17" spans="1:7" x14ac:dyDescent="0.2">
      <c r="A17" t="s">
        <v>7</v>
      </c>
      <c r="B17" t="s">
        <v>8</v>
      </c>
      <c r="C17" t="s">
        <v>19</v>
      </c>
      <c r="D17" t="s">
        <v>20</v>
      </c>
      <c r="E17">
        <v>4</v>
      </c>
      <c r="F17">
        <v>10.764262648008611</v>
      </c>
      <c r="G17">
        <v>2.1289338201199999E-2</v>
      </c>
    </row>
    <row r="18" spans="1:7" x14ac:dyDescent="0.2">
      <c r="A18" t="s">
        <v>7</v>
      </c>
      <c r="B18" t="s">
        <v>8</v>
      </c>
      <c r="C18" t="s">
        <v>19</v>
      </c>
      <c r="D18" t="s">
        <v>20</v>
      </c>
      <c r="E18">
        <v>5</v>
      </c>
      <c r="F18">
        <v>43.05705059203445</v>
      </c>
      <c r="G18">
        <v>3.0113502090175E-2</v>
      </c>
    </row>
    <row r="19" spans="1:7" x14ac:dyDescent="0.2">
      <c r="A19" t="s">
        <v>7</v>
      </c>
      <c r="B19" t="s">
        <v>8</v>
      </c>
      <c r="C19" t="s">
        <v>21</v>
      </c>
      <c r="D19" t="s">
        <v>22</v>
      </c>
      <c r="E19">
        <v>1</v>
      </c>
      <c r="F19">
        <v>53.821313240043061</v>
      </c>
      <c r="G19">
        <v>7.2559201344319993E-2</v>
      </c>
    </row>
    <row r="20" spans="1:7" x14ac:dyDescent="0.2">
      <c r="A20" t="s">
        <v>7</v>
      </c>
      <c r="B20" t="s">
        <v>8</v>
      </c>
      <c r="C20" t="s">
        <v>21</v>
      </c>
      <c r="D20" t="s">
        <v>22</v>
      </c>
      <c r="E20">
        <v>2</v>
      </c>
      <c r="F20">
        <v>21.528525296017229</v>
      </c>
      <c r="G20">
        <v>7.4717405576199991E-2</v>
      </c>
    </row>
    <row r="21" spans="1:7" x14ac:dyDescent="0.2">
      <c r="A21" t="s">
        <v>7</v>
      </c>
      <c r="B21" t="s">
        <v>8</v>
      </c>
      <c r="C21" t="s">
        <v>21</v>
      </c>
      <c r="D21" t="s">
        <v>22</v>
      </c>
      <c r="E21">
        <v>4</v>
      </c>
      <c r="F21">
        <v>10.764262648008611</v>
      </c>
      <c r="G21">
        <v>2.1289338201199999E-2</v>
      </c>
    </row>
    <row r="22" spans="1:7" x14ac:dyDescent="0.2">
      <c r="A22" t="s">
        <v>7</v>
      </c>
      <c r="B22" t="s">
        <v>8</v>
      </c>
      <c r="C22" t="s">
        <v>23</v>
      </c>
      <c r="D22" t="s">
        <v>24</v>
      </c>
      <c r="E22">
        <v>1</v>
      </c>
      <c r="F22">
        <v>193.75672766415499</v>
      </c>
      <c r="G22">
        <v>2.6637729911222222E-2</v>
      </c>
    </row>
    <row r="23" spans="1:7" x14ac:dyDescent="0.2">
      <c r="A23" t="s">
        <v>7</v>
      </c>
      <c r="B23" t="s">
        <v>8</v>
      </c>
      <c r="C23" t="s">
        <v>23</v>
      </c>
      <c r="D23" t="s">
        <v>24</v>
      </c>
      <c r="E23">
        <v>2</v>
      </c>
      <c r="F23">
        <v>64.585575888051665</v>
      </c>
      <c r="G23">
        <v>1.543089739925E-2</v>
      </c>
    </row>
    <row r="24" spans="1:7" x14ac:dyDescent="0.2">
      <c r="A24" t="s">
        <v>7</v>
      </c>
      <c r="B24" t="s">
        <v>8</v>
      </c>
      <c r="C24" t="s">
        <v>23</v>
      </c>
      <c r="D24" t="s">
        <v>24</v>
      </c>
      <c r="E24">
        <v>3</v>
      </c>
      <c r="F24">
        <v>107.64262648008609</v>
      </c>
      <c r="G24">
        <v>2.437817408223E-2</v>
      </c>
    </row>
    <row r="25" spans="1:7" x14ac:dyDescent="0.2">
      <c r="A25" t="s">
        <v>7</v>
      </c>
      <c r="B25" t="s">
        <v>8</v>
      </c>
      <c r="C25" t="s">
        <v>23</v>
      </c>
      <c r="D25" t="s">
        <v>24</v>
      </c>
      <c r="E25">
        <v>4</v>
      </c>
      <c r="F25">
        <v>10.764262648008611</v>
      </c>
      <c r="G25">
        <v>5.3765245137999997E-3</v>
      </c>
    </row>
    <row r="26" spans="1:7" x14ac:dyDescent="0.2">
      <c r="A26" t="s">
        <v>7</v>
      </c>
      <c r="B26" t="s">
        <v>8</v>
      </c>
      <c r="C26" t="s">
        <v>23</v>
      </c>
      <c r="D26" t="s">
        <v>24</v>
      </c>
      <c r="E26">
        <v>5</v>
      </c>
      <c r="F26">
        <v>247.57804090419799</v>
      </c>
      <c r="G26">
        <v>2.9272351568547829E-2</v>
      </c>
    </row>
    <row r="27" spans="1:7" x14ac:dyDescent="0.2">
      <c r="A27" t="s">
        <v>7</v>
      </c>
      <c r="B27" t="s">
        <v>8</v>
      </c>
      <c r="C27" t="s">
        <v>25</v>
      </c>
      <c r="D27" t="s">
        <v>26</v>
      </c>
      <c r="E27">
        <v>3</v>
      </c>
      <c r="F27">
        <v>43.05705059203445</v>
      </c>
      <c r="G27">
        <v>2.5635821771875001E-2</v>
      </c>
    </row>
    <row r="28" spans="1:7" x14ac:dyDescent="0.2">
      <c r="A28" t="s">
        <v>7</v>
      </c>
      <c r="B28" t="s">
        <v>8</v>
      </c>
      <c r="C28" t="s">
        <v>25</v>
      </c>
      <c r="D28" t="s">
        <v>26</v>
      </c>
      <c r="E28">
        <v>5</v>
      </c>
      <c r="F28">
        <v>32.292787944025839</v>
      </c>
      <c r="G28">
        <v>2.2583841329033329E-2</v>
      </c>
    </row>
    <row r="29" spans="1:7" x14ac:dyDescent="0.2">
      <c r="A29" t="s">
        <v>7</v>
      </c>
      <c r="B29" t="s">
        <v>8</v>
      </c>
      <c r="C29" t="s">
        <v>27</v>
      </c>
      <c r="D29" t="s">
        <v>28</v>
      </c>
      <c r="E29">
        <v>1</v>
      </c>
      <c r="F29">
        <v>32.292787944025832</v>
      </c>
      <c r="G29">
        <v>5.3765244828333329E-3</v>
      </c>
    </row>
    <row r="30" spans="1:7" x14ac:dyDescent="0.2">
      <c r="A30" t="s">
        <v>7</v>
      </c>
      <c r="B30" t="s">
        <v>8</v>
      </c>
      <c r="C30" t="s">
        <v>29</v>
      </c>
      <c r="D30" t="s">
        <v>30</v>
      </c>
      <c r="E30">
        <v>3</v>
      </c>
      <c r="F30">
        <v>10.764262648008611</v>
      </c>
      <c r="G30">
        <v>5.3765245137999997E-3</v>
      </c>
    </row>
    <row r="31" spans="1:7" x14ac:dyDescent="0.2">
      <c r="A31" t="s">
        <v>7</v>
      </c>
      <c r="B31" t="s">
        <v>8</v>
      </c>
      <c r="C31" t="s">
        <v>29</v>
      </c>
      <c r="D31" t="s">
        <v>30</v>
      </c>
      <c r="E31">
        <v>5</v>
      </c>
      <c r="F31">
        <v>21.528525296017229</v>
      </c>
      <c r="G31">
        <v>1.6479880443350001E-2</v>
      </c>
    </row>
    <row r="33" spans="5:7" x14ac:dyDescent="0.2">
      <c r="E33" t="s">
        <v>49</v>
      </c>
      <c r="F33">
        <f>AVERAGE(F30:F31)</f>
        <v>16.14639397201292</v>
      </c>
      <c r="G33">
        <f>AVERAGE(G30:G31)</f>
        <v>1.0928202478575001E-2</v>
      </c>
    </row>
  </sheetData>
  <pageMargins left="0.7" right="0.7" top="0.75" bottom="0.75" header="0.3" footer="0.3"/>
  <ignoredErrors>
    <ignoredError sqref="D2:D31" twoDigitTextYear="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D0D32-9768-5C4C-A6A3-6A585094B0A7}">
  <dimension ref="A1:P23"/>
  <sheetViews>
    <sheetView workbookViewId="0">
      <selection activeCell="M5" sqref="M5"/>
    </sheetView>
  </sheetViews>
  <sheetFormatPr baseColWidth="10" defaultRowHeight="15" x14ac:dyDescent="0.2"/>
  <sheetData>
    <row r="1" spans="1:16" x14ac:dyDescent="0.2">
      <c r="A1" s="3" t="s">
        <v>1</v>
      </c>
      <c r="B1" s="3" t="s">
        <v>0</v>
      </c>
      <c r="C1" s="3" t="s">
        <v>3</v>
      </c>
      <c r="D1" s="3" t="s">
        <v>38</v>
      </c>
      <c r="E1" s="3" t="s">
        <v>31</v>
      </c>
      <c r="F1" s="3" t="s">
        <v>43</v>
      </c>
      <c r="G1" s="3" t="s">
        <v>44</v>
      </c>
      <c r="H1" s="3" t="s">
        <v>45</v>
      </c>
      <c r="I1" s="3" t="s">
        <v>46</v>
      </c>
      <c r="J1" s="3" t="s">
        <v>47</v>
      </c>
      <c r="K1" s="4"/>
      <c r="L1" s="5"/>
      <c r="M1" s="5"/>
      <c r="N1" s="5"/>
      <c r="O1" s="5"/>
      <c r="P1" s="5"/>
    </row>
    <row r="2" spans="1:16" x14ac:dyDescent="0.2">
      <c r="A2" s="3"/>
      <c r="B2" s="3"/>
      <c r="C2" s="3"/>
      <c r="D2" s="3"/>
      <c r="E2" s="3"/>
      <c r="F2" s="3"/>
      <c r="G2" s="3"/>
      <c r="H2" s="3" t="s">
        <v>48</v>
      </c>
      <c r="I2" s="3"/>
      <c r="J2" s="3"/>
      <c r="K2" s="4"/>
      <c r="L2" s="5"/>
      <c r="M2" s="5"/>
      <c r="N2" s="5"/>
      <c r="O2" s="5"/>
      <c r="P2" s="5"/>
    </row>
    <row r="3" spans="1:16" x14ac:dyDescent="0.2">
      <c r="A3" s="5" t="s">
        <v>8</v>
      </c>
      <c r="B3" s="5" t="s">
        <v>7</v>
      </c>
      <c r="C3" s="5" t="s">
        <v>30</v>
      </c>
      <c r="D3" s="5">
        <v>16.146393972012898</v>
      </c>
      <c r="E3" s="5">
        <v>1.0928202478575001E-2</v>
      </c>
      <c r="F3" s="4">
        <f>25+19</f>
        <v>44</v>
      </c>
      <c r="G3" s="4">
        <f>(LN(E3/E23))/F3</f>
        <v>-1.1360923061863783E-2</v>
      </c>
      <c r="H3" s="4">
        <f>D3*E3</f>
        <v>0.17645106262499979</v>
      </c>
      <c r="I3" s="4">
        <f>AVERAGE(H3,H23)</f>
        <v>0.8445236475491753</v>
      </c>
      <c r="J3" s="4">
        <f>M$5*F3*I3</f>
        <v>2.2276249219935513</v>
      </c>
      <c r="K3" s="4"/>
      <c r="L3" s="5"/>
      <c r="M3" s="5"/>
      <c r="N3" s="5"/>
      <c r="O3" s="5"/>
      <c r="P3" s="5"/>
    </row>
    <row r="4" spans="1:16" x14ac:dyDescent="0.2">
      <c r="A4" s="5"/>
      <c r="B4" s="5"/>
      <c r="C4" s="5"/>
      <c r="D4" s="5"/>
      <c r="E4" s="5"/>
      <c r="F4" s="4"/>
      <c r="G4" s="4"/>
      <c r="H4" s="4"/>
      <c r="I4" s="4"/>
      <c r="J4" s="4"/>
      <c r="K4" s="4"/>
      <c r="L4" s="5"/>
      <c r="M4" s="5"/>
      <c r="N4" s="5"/>
      <c r="O4" s="5"/>
      <c r="P4" s="5"/>
    </row>
    <row r="5" spans="1:16" x14ac:dyDescent="0.2">
      <c r="A5" s="5" t="s">
        <v>8</v>
      </c>
      <c r="B5" s="5" t="s">
        <v>7</v>
      </c>
      <c r="C5" s="5" t="s">
        <v>28</v>
      </c>
      <c r="D5" s="5">
        <v>32.292787944025832</v>
      </c>
      <c r="E5" s="5">
        <v>5.3765244828333329E-3</v>
      </c>
      <c r="F5" s="4">
        <f>C5-C3</f>
        <v>33</v>
      </c>
      <c r="G5" s="4">
        <f>(LN(E5/E3))/F5</f>
        <v>-2.1494080986784226E-2</v>
      </c>
      <c r="H5" s="4">
        <f t="shared" ref="H5:H23" si="0">D5*E5</f>
        <v>0.17362296499999999</v>
      </c>
      <c r="I5" s="4">
        <f>AVERAGE(H5,H3)</f>
        <v>0.17503701381249989</v>
      </c>
      <c r="J5" s="4">
        <f t="shared" ref="J5:J23" si="1">M$5*F5*I5</f>
        <v>0.34627521861430466</v>
      </c>
      <c r="K5" s="4"/>
      <c r="L5" s="6" t="str">
        <f>'[1]SIZE FREQ_Leuctra'!D22</f>
        <v>Daily Growth</v>
      </c>
      <c r="M5" s="5">
        <f>'[1]SIZE FREQ_Leuctra'!E22</f>
        <v>5.9948397280692005E-2</v>
      </c>
      <c r="N5" s="5"/>
      <c r="O5" s="5"/>
      <c r="P5" s="5"/>
    </row>
    <row r="6" spans="1:16" x14ac:dyDescent="0.2">
      <c r="A6" s="5"/>
      <c r="B6" s="5"/>
      <c r="C6" s="5"/>
      <c r="D6" s="5"/>
      <c r="E6" s="5"/>
      <c r="F6" s="4"/>
      <c r="G6" s="4"/>
      <c r="H6" s="4"/>
      <c r="I6" s="4"/>
      <c r="J6" s="4"/>
      <c r="K6" s="4"/>
      <c r="L6" s="5"/>
      <c r="M6" s="5"/>
      <c r="N6" s="5"/>
      <c r="O6" s="5"/>
      <c r="P6" s="5"/>
    </row>
    <row r="7" spans="1:16" x14ac:dyDescent="0.2">
      <c r="A7" s="5" t="s">
        <v>8</v>
      </c>
      <c r="B7" s="5" t="s">
        <v>7</v>
      </c>
      <c r="C7" s="5" t="s">
        <v>26</v>
      </c>
      <c r="D7" s="5">
        <v>37.674919268030138</v>
      </c>
      <c r="E7" s="5">
        <v>2.410983155045417E-2</v>
      </c>
      <c r="F7" s="4">
        <f t="shared" ref="F7:F23" si="2">C7-C5</f>
        <v>23</v>
      </c>
      <c r="G7" s="4">
        <f t="shared" ref="G7:G23" si="3">(LN(E7/E5))/F7</f>
        <v>6.5242502041173545E-2</v>
      </c>
      <c r="H7" s="4">
        <f t="shared" si="0"/>
        <v>0.90833595722916671</v>
      </c>
      <c r="I7" s="4">
        <f t="shared" ref="I7:I23" si="4">AVERAGE(H7,H5)</f>
        <v>0.54097946111458339</v>
      </c>
      <c r="J7" s="4">
        <f t="shared" si="1"/>
        <v>0.74590958807860941</v>
      </c>
      <c r="K7" s="4"/>
      <c r="L7" s="5"/>
      <c r="M7" s="5"/>
      <c r="N7" s="5"/>
      <c r="O7" s="5"/>
      <c r="P7" s="5"/>
    </row>
    <row r="8" spans="1:16" x14ac:dyDescent="0.2">
      <c r="A8" s="5"/>
      <c r="B8" s="5"/>
      <c r="C8" s="5"/>
      <c r="D8" s="5"/>
      <c r="E8" s="5"/>
      <c r="F8" s="4"/>
      <c r="G8" s="4"/>
      <c r="H8" s="4"/>
      <c r="I8" s="4"/>
      <c r="J8" s="4"/>
      <c r="K8" s="4"/>
      <c r="L8" s="5"/>
      <c r="M8" s="5"/>
      <c r="N8" s="5"/>
      <c r="O8" s="5"/>
      <c r="P8" s="5"/>
    </row>
    <row r="9" spans="1:16" x14ac:dyDescent="0.2">
      <c r="A9" s="5" t="s">
        <v>8</v>
      </c>
      <c r="B9" s="5" t="s">
        <v>7</v>
      </c>
      <c r="C9" s="5" t="s">
        <v>12</v>
      </c>
      <c r="D9" s="5">
        <v>10.764262648008611</v>
      </c>
      <c r="E9" s="5">
        <v>2.1289338201199999E-2</v>
      </c>
      <c r="F9" s="4">
        <f t="shared" si="2"/>
        <v>29</v>
      </c>
      <c r="G9" s="4">
        <f t="shared" si="3"/>
        <v>-4.2901142068222549E-3</v>
      </c>
      <c r="H9" s="4">
        <f t="shared" si="0"/>
        <v>0.22916402799999996</v>
      </c>
      <c r="I9" s="4">
        <f t="shared" si="4"/>
        <v>0.56874999261458337</v>
      </c>
      <c r="J9" s="4">
        <f t="shared" si="1"/>
        <v>0.98877386480884089</v>
      </c>
      <c r="K9" s="4"/>
      <c r="L9" s="5"/>
      <c r="M9" s="5"/>
      <c r="N9" s="5"/>
      <c r="O9" s="5"/>
      <c r="P9" s="5"/>
    </row>
    <row r="10" spans="1:16" x14ac:dyDescent="0.2">
      <c r="A10" s="5"/>
      <c r="B10" s="5"/>
      <c r="C10" s="5"/>
      <c r="D10" s="5"/>
      <c r="E10" s="5"/>
      <c r="F10" s="4"/>
      <c r="G10" s="4"/>
      <c r="H10" s="4"/>
      <c r="I10" s="4"/>
      <c r="J10" s="4"/>
      <c r="K10" s="4"/>
      <c r="L10" s="5"/>
      <c r="M10" s="5"/>
      <c r="N10" s="5"/>
      <c r="O10" s="5"/>
      <c r="P10" s="5"/>
    </row>
    <row r="11" spans="1:16" x14ac:dyDescent="0.2">
      <c r="A11" s="5" t="s">
        <v>8</v>
      </c>
      <c r="B11" s="5" t="s">
        <v>7</v>
      </c>
      <c r="C11" s="5" t="s">
        <v>16</v>
      </c>
      <c r="D11" s="5">
        <v>21.528525296017229</v>
      </c>
      <c r="E11" s="5">
        <v>1.1546410011E-2</v>
      </c>
      <c r="F11" s="4">
        <f t="shared" si="2"/>
        <v>54</v>
      </c>
      <c r="G11" s="4">
        <f t="shared" si="3"/>
        <v>-1.1330219006811797E-2</v>
      </c>
      <c r="H11" s="4">
        <f t="shared" si="0"/>
        <v>0.24857718000000006</v>
      </c>
      <c r="I11" s="4">
        <f t="shared" si="4"/>
        <v>0.23887060400000001</v>
      </c>
      <c r="J11" s="4">
        <f t="shared" si="1"/>
        <v>0.77327513283262628</v>
      </c>
      <c r="K11" s="4"/>
      <c r="L11" s="5"/>
      <c r="M11" s="5"/>
      <c r="N11" s="5"/>
      <c r="O11" s="5"/>
      <c r="P11" s="5"/>
    </row>
    <row r="12" spans="1:16" x14ac:dyDescent="0.2">
      <c r="A12" s="5"/>
      <c r="B12" s="5"/>
      <c r="C12" s="5"/>
      <c r="D12" s="5"/>
      <c r="E12" s="5"/>
      <c r="F12" s="4"/>
      <c r="G12" s="4"/>
      <c r="H12" s="4"/>
      <c r="I12" s="4"/>
      <c r="J12" s="4"/>
      <c r="K12" s="4"/>
      <c r="L12" s="5"/>
      <c r="M12" s="5"/>
      <c r="N12" s="5"/>
      <c r="O12" s="5"/>
      <c r="P12" s="5"/>
    </row>
    <row r="13" spans="1:16" x14ac:dyDescent="0.2">
      <c r="A13" s="5" t="s">
        <v>8</v>
      </c>
      <c r="B13" s="5" t="s">
        <v>7</v>
      </c>
      <c r="C13" s="5" t="s">
        <v>14</v>
      </c>
      <c r="D13" s="5">
        <v>10.764262648008611</v>
      </c>
      <c r="E13" s="5">
        <v>7.551989779349999E-2</v>
      </c>
      <c r="F13" s="4">
        <f t="shared" si="2"/>
        <v>20</v>
      </c>
      <c r="G13" s="4">
        <f t="shared" si="3"/>
        <v>9.3901080068601622E-2</v>
      </c>
      <c r="H13" s="4">
        <f t="shared" si="0"/>
        <v>0.81291601499999988</v>
      </c>
      <c r="I13" s="4">
        <f t="shared" si="4"/>
        <v>0.53074659749999997</v>
      </c>
      <c r="J13" s="4">
        <f t="shared" si="1"/>
        <v>0.63634815764611063</v>
      </c>
      <c r="K13" s="4"/>
      <c r="L13" s="5"/>
      <c r="M13" s="5"/>
      <c r="N13" s="5"/>
      <c r="O13" s="5"/>
      <c r="P13" s="5"/>
    </row>
    <row r="14" spans="1:16" x14ac:dyDescent="0.2">
      <c r="A14" s="5"/>
      <c r="B14" s="5"/>
      <c r="C14" s="5"/>
      <c r="D14" s="5"/>
      <c r="E14" s="5"/>
      <c r="F14" s="4"/>
      <c r="G14" s="4"/>
      <c r="H14" s="4"/>
      <c r="I14" s="4"/>
      <c r="J14" s="4"/>
      <c r="K14" s="4"/>
      <c r="L14" s="5"/>
      <c r="M14" s="5"/>
      <c r="N14" s="5"/>
      <c r="O14" s="5"/>
      <c r="P14" s="5"/>
    </row>
    <row r="15" spans="1:16" x14ac:dyDescent="0.2">
      <c r="A15" s="5" t="s">
        <v>8</v>
      </c>
      <c r="B15" s="5" t="s">
        <v>7</v>
      </c>
      <c r="C15" s="5" t="s">
        <v>22</v>
      </c>
      <c r="D15" s="5">
        <v>28.704700394689631</v>
      </c>
      <c r="E15" s="5">
        <v>5.6188648373906663E-2</v>
      </c>
      <c r="F15" s="4">
        <f t="shared" si="2"/>
        <v>34</v>
      </c>
      <c r="G15" s="4">
        <f t="shared" si="3"/>
        <v>-8.6965122999441251E-3</v>
      </c>
      <c r="H15" s="4">
        <f t="shared" si="0"/>
        <v>1.6128783171555554</v>
      </c>
      <c r="I15" s="4">
        <f t="shared" si="4"/>
        <v>1.2128971660777776</v>
      </c>
      <c r="J15" s="4">
        <f t="shared" si="1"/>
        <v>2.4721821998703066</v>
      </c>
      <c r="K15" s="4"/>
      <c r="L15" s="5"/>
      <c r="M15" s="5"/>
      <c r="N15" s="5"/>
      <c r="O15" s="5"/>
      <c r="P15" s="5"/>
    </row>
    <row r="16" spans="1:16" x14ac:dyDescent="0.2">
      <c r="A16" s="5"/>
      <c r="B16" s="5"/>
      <c r="C16" s="5"/>
      <c r="D16" s="5"/>
      <c r="E16" s="5"/>
      <c r="F16" s="4"/>
      <c r="G16" s="4"/>
      <c r="H16" s="4"/>
      <c r="I16" s="4"/>
      <c r="J16" s="4"/>
      <c r="K16" s="4"/>
      <c r="L16" s="5"/>
      <c r="M16" s="5"/>
      <c r="N16" s="5"/>
      <c r="O16" s="5"/>
      <c r="P16" s="5"/>
    </row>
    <row r="17" spans="1:16" x14ac:dyDescent="0.2">
      <c r="A17" s="5" t="s">
        <v>8</v>
      </c>
      <c r="B17" s="5" t="s">
        <v>7</v>
      </c>
      <c r="C17" s="5" t="s">
        <v>24</v>
      </c>
      <c r="D17" s="5">
        <v>124.8654467168999</v>
      </c>
      <c r="E17" s="5">
        <v>2.0219135495010011E-2</v>
      </c>
      <c r="F17" s="4">
        <f t="shared" si="2"/>
        <v>55</v>
      </c>
      <c r="G17" s="4">
        <f t="shared" si="3"/>
        <v>-1.8583368955182863E-2</v>
      </c>
      <c r="H17" s="4">
        <f t="shared" si="0"/>
        <v>2.524671385813952</v>
      </c>
      <c r="I17" s="4">
        <f t="shared" si="4"/>
        <v>2.0687748514847537</v>
      </c>
      <c r="J17" s="4">
        <f t="shared" si="1"/>
        <v>6.821085517461194</v>
      </c>
      <c r="K17" s="4"/>
      <c r="L17" s="5"/>
      <c r="M17" s="5"/>
      <c r="N17" s="5"/>
      <c r="O17" s="5"/>
      <c r="P17" s="5"/>
    </row>
    <row r="18" spans="1:16" x14ac:dyDescent="0.2">
      <c r="A18" s="5"/>
      <c r="B18" s="5"/>
      <c r="C18" s="5"/>
      <c r="D18" s="5"/>
      <c r="E18" s="5"/>
      <c r="F18" s="4"/>
      <c r="G18" s="4"/>
      <c r="H18" s="4"/>
      <c r="I18" s="4"/>
      <c r="J18" s="4"/>
      <c r="K18" s="4"/>
      <c r="L18" s="5"/>
      <c r="M18" s="5"/>
      <c r="N18" s="5"/>
      <c r="O18" s="5"/>
      <c r="P18" s="5"/>
    </row>
    <row r="19" spans="1:16" x14ac:dyDescent="0.2">
      <c r="A19" s="5" t="s">
        <v>8</v>
      </c>
      <c r="B19" s="5" t="s">
        <v>7</v>
      </c>
      <c r="C19" s="5" t="s">
        <v>20</v>
      </c>
      <c r="D19" s="5">
        <v>114.1011840688913</v>
      </c>
      <c r="E19" s="5">
        <v>3.059336356419879E-2</v>
      </c>
      <c r="F19" s="4">
        <f t="shared" si="2"/>
        <v>27</v>
      </c>
      <c r="G19" s="4">
        <f t="shared" si="3"/>
        <v>1.5339024100627756E-2</v>
      </c>
      <c r="H19" s="4">
        <f t="shared" si="0"/>
        <v>3.4907390073251587</v>
      </c>
      <c r="I19" s="4">
        <f t="shared" si="4"/>
        <v>3.0077051965695554</v>
      </c>
      <c r="J19" s="4">
        <f t="shared" si="1"/>
        <v>4.8682918627331455</v>
      </c>
      <c r="K19" s="4"/>
      <c r="L19" s="5"/>
      <c r="M19" s="5"/>
      <c r="N19" s="5"/>
      <c r="O19" s="5"/>
      <c r="P19" s="5"/>
    </row>
    <row r="20" spans="1:16" x14ac:dyDescent="0.2">
      <c r="A20" s="5"/>
      <c r="B20" s="5"/>
      <c r="C20" s="5"/>
      <c r="D20" s="5"/>
      <c r="E20" s="5"/>
      <c r="F20" s="4"/>
      <c r="G20" s="4"/>
      <c r="H20" s="4"/>
      <c r="I20" s="4"/>
      <c r="J20" s="4"/>
      <c r="K20" s="4"/>
      <c r="L20" s="5"/>
      <c r="M20" s="5"/>
      <c r="N20" s="5"/>
      <c r="O20" s="5"/>
      <c r="P20" s="5"/>
    </row>
    <row r="21" spans="1:16" x14ac:dyDescent="0.2">
      <c r="A21" s="5" t="s">
        <v>8</v>
      </c>
      <c r="B21" s="5" t="s">
        <v>7</v>
      </c>
      <c r="C21" s="5" t="s">
        <v>18</v>
      </c>
      <c r="D21" s="5">
        <v>29.60172228202369</v>
      </c>
      <c r="E21" s="5">
        <v>1.3305593018393749E-2</v>
      </c>
      <c r="F21" s="4">
        <f t="shared" si="2"/>
        <v>25</v>
      </c>
      <c r="G21" s="4">
        <f t="shared" si="3"/>
        <v>-3.330394535682632E-2</v>
      </c>
      <c r="H21" s="4">
        <f t="shared" si="0"/>
        <v>0.39386846932812508</v>
      </c>
      <c r="I21" s="4">
        <f t="shared" si="4"/>
        <v>1.9423037383266419</v>
      </c>
      <c r="J21" s="4">
        <f t="shared" si="1"/>
        <v>2.9109499036244695</v>
      </c>
      <c r="K21" s="4"/>
      <c r="L21" s="5"/>
      <c r="M21" s="5"/>
      <c r="N21" s="5"/>
      <c r="O21" s="5"/>
      <c r="P21" s="5"/>
    </row>
    <row r="22" spans="1:16" x14ac:dyDescent="0.2">
      <c r="A22" s="5"/>
      <c r="B22" s="5"/>
      <c r="C22" s="5"/>
      <c r="D22" s="5"/>
      <c r="E22" s="5"/>
      <c r="F22" s="4"/>
      <c r="G22" s="4"/>
      <c r="H22" s="4"/>
      <c r="I22" s="4"/>
      <c r="J22" s="4"/>
      <c r="K22" s="4"/>
      <c r="L22" s="5"/>
      <c r="M22" s="5"/>
      <c r="N22" s="5"/>
      <c r="O22" s="5"/>
      <c r="P22" s="5"/>
    </row>
    <row r="23" spans="1:16" x14ac:dyDescent="0.2">
      <c r="A23" s="5" t="s">
        <v>8</v>
      </c>
      <c r="B23" s="5" t="s">
        <v>7</v>
      </c>
      <c r="C23" s="5" t="s">
        <v>10</v>
      </c>
      <c r="D23" s="5">
        <v>83.96124865446717</v>
      </c>
      <c r="E23" s="5">
        <v>1.8015408973945421E-2</v>
      </c>
      <c r="F23" s="4">
        <f t="shared" si="2"/>
        <v>22</v>
      </c>
      <c r="G23" s="4">
        <f t="shared" si="3"/>
        <v>1.3774680512245919E-2</v>
      </c>
      <c r="H23" s="4">
        <f t="shared" si="0"/>
        <v>1.5125962324733508</v>
      </c>
      <c r="I23" s="4">
        <f t="shared" si="4"/>
        <v>0.95323235090073799</v>
      </c>
      <c r="J23" s="4">
        <f t="shared" si="1"/>
        <v>1.2571845367973198</v>
      </c>
      <c r="K23" s="4"/>
      <c r="L23" s="5"/>
      <c r="M23" s="5"/>
      <c r="N23" s="5"/>
      <c r="O23" s="5"/>
      <c r="P23" s="5"/>
    </row>
  </sheetData>
  <pageMargins left="0.7" right="0.7" top="0.75" bottom="0.75" header="0.3" footer="0.3"/>
  <ignoredErrors>
    <ignoredError sqref="C3:C23" twoDigitTextYear="1"/>
  </ignoredErrors>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DB00B-52A7-874B-AB53-93F8446B1200}">
  <dimension ref="A1:J28"/>
  <sheetViews>
    <sheetView tabSelected="1" topLeftCell="A4" workbookViewId="0">
      <selection activeCell="F20" sqref="F20"/>
    </sheetView>
  </sheetViews>
  <sheetFormatPr baseColWidth="10" defaultRowHeight="15" x14ac:dyDescent="0.2"/>
  <cols>
    <col min="4" max="4" width="18.83203125" customWidth="1"/>
    <col min="5" max="5" width="15.1640625" customWidth="1"/>
    <col min="6" max="6" width="18.83203125" customWidth="1"/>
    <col min="7" max="7" width="21.1640625" customWidth="1"/>
    <col min="8" max="8" width="28.1640625" customWidth="1"/>
    <col min="9" max="9" width="19.6640625" customWidth="1"/>
    <col min="10" max="10" width="24" customWidth="1"/>
  </cols>
  <sheetData>
    <row r="1" spans="1:10" x14ac:dyDescent="0.2">
      <c r="A1" s="3" t="s">
        <v>1</v>
      </c>
      <c r="B1" s="3" t="s">
        <v>0</v>
      </c>
      <c r="C1" s="3" t="s">
        <v>35</v>
      </c>
      <c r="D1" s="3" t="s">
        <v>50</v>
      </c>
      <c r="E1" s="3" t="s">
        <v>51</v>
      </c>
      <c r="F1" s="3" t="s">
        <v>52</v>
      </c>
      <c r="G1" s="3" t="s">
        <v>53</v>
      </c>
      <c r="H1" s="3" t="s">
        <v>54</v>
      </c>
      <c r="I1" s="3" t="s">
        <v>55</v>
      </c>
      <c r="J1" s="3" t="s">
        <v>56</v>
      </c>
    </row>
    <row r="2" spans="1:10" x14ac:dyDescent="0.2">
      <c r="A2" s="3"/>
      <c r="B2" s="3"/>
      <c r="C2" s="3"/>
      <c r="D2" s="3" t="s">
        <v>57</v>
      </c>
      <c r="E2" s="3" t="s">
        <v>58</v>
      </c>
      <c r="F2" s="3" t="s">
        <v>59</v>
      </c>
      <c r="G2" s="3" t="s">
        <v>48</v>
      </c>
      <c r="H2" s="3" t="s">
        <v>60</v>
      </c>
      <c r="I2" s="3" t="s">
        <v>61</v>
      </c>
      <c r="J2" s="3" t="s">
        <v>62</v>
      </c>
    </row>
    <row r="3" spans="1:10" x14ac:dyDescent="0.2">
      <c r="A3" s="5" t="s">
        <v>8</v>
      </c>
      <c r="B3" s="5" t="s">
        <v>7</v>
      </c>
      <c r="C3" s="5">
        <v>2</v>
      </c>
      <c r="D3" s="5">
        <v>46.645138141370651</v>
      </c>
      <c r="E3" s="5">
        <v>5.4104455320749976E-3</v>
      </c>
      <c r="F3" s="5"/>
      <c r="G3" s="5">
        <f>D3*E3</f>
        <v>0.2523709792499999</v>
      </c>
      <c r="H3" s="5"/>
      <c r="I3" s="5"/>
      <c r="J3" s="5"/>
    </row>
    <row r="4" spans="1:10" x14ac:dyDescent="0.2">
      <c r="A4" s="5"/>
      <c r="B4" s="5"/>
      <c r="C4" s="5"/>
      <c r="D4" s="5"/>
      <c r="E4" s="5"/>
      <c r="F4" s="5">
        <f>D3-D5</f>
        <v>-81.449587369931848</v>
      </c>
      <c r="G4" s="5"/>
      <c r="H4" s="5">
        <f>(E3+E5)/2</f>
        <v>1.8834796283508714E-2</v>
      </c>
      <c r="I4" s="5">
        <f>F4*H4</f>
        <v>-1.5340863854885107</v>
      </c>
      <c r="J4" s="5">
        <f>I4*9</f>
        <v>-13.806777469396597</v>
      </c>
    </row>
    <row r="5" spans="1:10" x14ac:dyDescent="0.2">
      <c r="A5" s="5" t="s">
        <v>8</v>
      </c>
      <c r="B5" s="5" t="s">
        <v>7</v>
      </c>
      <c r="C5" s="5">
        <v>3</v>
      </c>
      <c r="D5" s="5">
        <v>128.0947255113025</v>
      </c>
      <c r="E5" s="5">
        <v>3.2259147034942433E-2</v>
      </c>
      <c r="F5" s="5"/>
      <c r="G5" s="5">
        <f t="shared" ref="G5:G19" si="0">D5*E5</f>
        <v>4.1322265846696986</v>
      </c>
      <c r="H5" s="5"/>
      <c r="I5" s="5"/>
      <c r="J5" s="5"/>
    </row>
    <row r="6" spans="1:10" x14ac:dyDescent="0.2">
      <c r="A6" s="5"/>
      <c r="B6" s="5"/>
      <c r="C6" s="5"/>
      <c r="D6" s="5"/>
      <c r="E6" s="5"/>
      <c r="F6" s="5">
        <f>D5-D7</f>
        <v>37.495514890563356</v>
      </c>
      <c r="G6" s="5"/>
      <c r="H6" s="5">
        <f t="shared" ref="H6:H20" si="1">(E5+E7)/2</f>
        <v>5.1140841565525758E-2</v>
      </c>
      <c r="I6" s="5">
        <f t="shared" ref="I6:I20" si="2">F6*H6</f>
        <v>1.9175521864361125</v>
      </c>
      <c r="J6" s="5">
        <f t="shared" ref="J6:J20" si="3">I6*9</f>
        <v>17.257969677925011</v>
      </c>
    </row>
    <row r="7" spans="1:10" x14ac:dyDescent="0.2">
      <c r="A7" s="5" t="s">
        <v>8</v>
      </c>
      <c r="B7" s="5" t="s">
        <v>7</v>
      </c>
      <c r="C7" s="5">
        <v>4</v>
      </c>
      <c r="D7" s="5">
        <v>90.599210620739143</v>
      </c>
      <c r="E7" s="5">
        <v>7.0022536096109089E-2</v>
      </c>
      <c r="F7" s="5"/>
      <c r="G7" s="5">
        <f>D7*E7</f>
        <v>6.3439864959696965</v>
      </c>
      <c r="H7" s="5"/>
      <c r="I7" s="5"/>
      <c r="J7" s="5"/>
    </row>
    <row r="8" spans="1:10" x14ac:dyDescent="0.2">
      <c r="A8" s="5"/>
      <c r="B8" s="5"/>
      <c r="C8" s="5"/>
      <c r="D8" s="5"/>
      <c r="E8" s="5"/>
      <c r="F8" s="5">
        <f t="shared" ref="F6:F20" si="4">D7-D9</f>
        <v>-103.69573017581627</v>
      </c>
      <c r="G8" s="5"/>
      <c r="H8" s="5">
        <f t="shared" si="1"/>
        <v>0.13081328990603203</v>
      </c>
      <c r="I8" s="5">
        <f t="shared" si="2"/>
        <v>-13.564779613506726</v>
      </c>
      <c r="J8" s="5">
        <f t="shared" si="3"/>
        <v>-122.08301652156054</v>
      </c>
    </row>
    <row r="9" spans="1:10" x14ac:dyDescent="0.2">
      <c r="A9" s="5" t="s">
        <v>8</v>
      </c>
      <c r="B9" s="5" t="s">
        <v>7</v>
      </c>
      <c r="C9" s="5">
        <v>5</v>
      </c>
      <c r="D9" s="5">
        <v>194.29494079655541</v>
      </c>
      <c r="E9" s="5">
        <v>0.19160404371595499</v>
      </c>
      <c r="F9" s="5"/>
      <c r="G9" s="5">
        <f t="shared" si="0"/>
        <v>37.227696330172087</v>
      </c>
      <c r="H9" s="5"/>
      <c r="I9" s="5"/>
      <c r="J9" s="5"/>
    </row>
    <row r="10" spans="1:10" x14ac:dyDescent="0.2">
      <c r="A10" s="5"/>
      <c r="B10" s="5"/>
      <c r="C10" s="5"/>
      <c r="D10" s="5"/>
      <c r="E10" s="5"/>
      <c r="F10" s="5">
        <f t="shared" si="4"/>
        <v>40.007176175098607</v>
      </c>
      <c r="G10" s="5"/>
      <c r="H10" s="5">
        <f t="shared" si="1"/>
        <v>0.18278142957310775</v>
      </c>
      <c r="I10" s="5">
        <f t="shared" si="2"/>
        <v>7.3125688544677008</v>
      </c>
      <c r="J10" s="5">
        <f t="shared" si="3"/>
        <v>65.813119690209305</v>
      </c>
    </row>
    <row r="11" spans="1:10" x14ac:dyDescent="0.2">
      <c r="A11" s="5" t="s">
        <v>8</v>
      </c>
      <c r="B11" s="5" t="s">
        <v>7</v>
      </c>
      <c r="C11" s="5">
        <v>6</v>
      </c>
      <c r="D11" s="5">
        <v>154.2877646214568</v>
      </c>
      <c r="E11" s="5">
        <v>0.17395881543026051</v>
      </c>
      <c r="F11" s="5"/>
      <c r="G11" s="5">
        <f t="shared" si="0"/>
        <v>26.839716768931481</v>
      </c>
      <c r="H11" s="5"/>
      <c r="I11" s="5"/>
      <c r="J11" s="5"/>
    </row>
    <row r="12" spans="1:10" x14ac:dyDescent="0.2">
      <c r="A12" s="5"/>
      <c r="B12" s="5"/>
      <c r="C12" s="5"/>
      <c r="D12" s="5"/>
      <c r="E12" s="5"/>
      <c r="F12" s="5">
        <f t="shared" si="4"/>
        <v>84.320057409400832</v>
      </c>
      <c r="G12" s="5"/>
      <c r="H12" s="5">
        <f t="shared" si="1"/>
        <v>0.19238437649252277</v>
      </c>
      <c r="I12" s="5">
        <f t="shared" si="2"/>
        <v>16.221861670521303</v>
      </c>
      <c r="J12" s="5">
        <f t="shared" si="3"/>
        <v>145.99675503469172</v>
      </c>
    </row>
    <row r="13" spans="1:10" x14ac:dyDescent="0.2">
      <c r="A13" s="5" t="s">
        <v>8</v>
      </c>
      <c r="B13" s="5" t="s">
        <v>7</v>
      </c>
      <c r="C13" s="5">
        <v>7</v>
      </c>
      <c r="D13" s="5">
        <v>69.96770721205597</v>
      </c>
      <c r="E13" s="5">
        <v>0.210809937554785</v>
      </c>
      <c r="F13" s="5"/>
      <c r="G13" s="5">
        <f t="shared" si="0"/>
        <v>14.749887988225</v>
      </c>
      <c r="H13" s="5"/>
      <c r="I13" s="5"/>
      <c r="J13" s="5"/>
    </row>
    <row r="14" spans="1:10" x14ac:dyDescent="0.2">
      <c r="A14" s="5"/>
      <c r="B14" s="5"/>
      <c r="C14" s="5"/>
      <c r="D14" s="5"/>
      <c r="E14" s="5"/>
      <c r="F14" s="5">
        <f t="shared" si="4"/>
        <v>5.3821313240042912</v>
      </c>
      <c r="G14" s="5"/>
      <c r="H14" s="5">
        <f t="shared" si="1"/>
        <v>0.29420471328436748</v>
      </c>
      <c r="I14" s="5">
        <f t="shared" si="2"/>
        <v>1.5834484030374956</v>
      </c>
      <c r="J14" s="5">
        <f t="shared" si="3"/>
        <v>14.25103562733746</v>
      </c>
    </row>
    <row r="15" spans="1:10" x14ac:dyDescent="0.2">
      <c r="A15" s="5" t="s">
        <v>8</v>
      </c>
      <c r="B15" s="5" t="s">
        <v>7</v>
      </c>
      <c r="C15" s="5">
        <v>8</v>
      </c>
      <c r="D15" s="5">
        <v>64.585575888051679</v>
      </c>
      <c r="E15" s="5">
        <v>0.37759948901395002</v>
      </c>
      <c r="F15" s="5"/>
      <c r="G15" s="5">
        <f t="shared" si="0"/>
        <v>24.387480453000006</v>
      </c>
      <c r="H15" s="5"/>
      <c r="I15" s="5"/>
      <c r="J15" s="5"/>
    </row>
    <row r="16" spans="1:10" x14ac:dyDescent="0.2">
      <c r="A16" s="5"/>
      <c r="B16" s="5"/>
      <c r="C16" s="5"/>
      <c r="D16" s="5"/>
      <c r="E16" s="5"/>
      <c r="F16" s="5">
        <f t="shared" si="4"/>
        <v>32.292787944025839</v>
      </c>
      <c r="G16" s="5"/>
      <c r="H16" s="5">
        <f t="shared" si="1"/>
        <v>0.29252064750877499</v>
      </c>
      <c r="I16" s="5">
        <f t="shared" si="2"/>
        <v>9.446307239250002</v>
      </c>
      <c r="J16" s="5">
        <f t="shared" si="3"/>
        <v>85.01676515325002</v>
      </c>
    </row>
    <row r="17" spans="1:10" x14ac:dyDescent="0.2">
      <c r="A17" s="5" t="s">
        <v>8</v>
      </c>
      <c r="B17" s="5" t="s">
        <v>7</v>
      </c>
      <c r="C17" s="5">
        <v>9</v>
      </c>
      <c r="D17" s="5">
        <v>32.292787944025839</v>
      </c>
      <c r="E17" s="5">
        <v>0.20744180600359999</v>
      </c>
      <c r="F17" s="5"/>
      <c r="G17" s="5">
        <f t="shared" si="0"/>
        <v>6.6988742520000004</v>
      </c>
      <c r="H17" s="5"/>
      <c r="I17" s="5"/>
      <c r="J17" s="5"/>
    </row>
    <row r="18" spans="1:10" x14ac:dyDescent="0.2">
      <c r="A18" s="5"/>
      <c r="B18" s="5"/>
      <c r="C18" s="5"/>
      <c r="D18" s="5"/>
      <c r="E18" s="5"/>
      <c r="F18" s="5">
        <f t="shared" si="4"/>
        <v>21.528525296017229</v>
      </c>
      <c r="G18" s="5"/>
      <c r="H18" s="5">
        <f t="shared" si="1"/>
        <v>0.17260309723525</v>
      </c>
      <c r="I18" s="5">
        <f t="shared" si="2"/>
        <v>3.7158901450000008</v>
      </c>
      <c r="J18" s="5">
        <f t="shared" si="3"/>
        <v>33.443011305000006</v>
      </c>
    </row>
    <row r="19" spans="1:10" x14ac:dyDescent="0.2">
      <c r="A19" s="5" t="s">
        <v>8</v>
      </c>
      <c r="B19" s="5" t="s">
        <v>7</v>
      </c>
      <c r="C19" s="5">
        <v>10</v>
      </c>
      <c r="D19" s="5">
        <v>10.764262648008611</v>
      </c>
      <c r="E19" s="5">
        <v>0.13776438846690001</v>
      </c>
      <c r="F19" s="5"/>
      <c r="G19" s="5">
        <f t="shared" si="0"/>
        <v>1.4829320610000001</v>
      </c>
      <c r="H19" s="5"/>
      <c r="I19" s="5"/>
      <c r="J19" s="5"/>
    </row>
    <row r="20" spans="1:10" x14ac:dyDescent="0.2">
      <c r="A20" s="5"/>
      <c r="B20" s="5"/>
      <c r="C20" s="5"/>
      <c r="D20" s="5"/>
      <c r="E20" s="5"/>
      <c r="F20" s="5">
        <f>D19-D21</f>
        <v>10.764262648008611</v>
      </c>
      <c r="G20" s="5"/>
      <c r="H20" s="5">
        <f t="shared" si="1"/>
        <v>6.8882194233450003E-2</v>
      </c>
      <c r="I20" s="5">
        <f t="shared" si="2"/>
        <v>0.74146603050000004</v>
      </c>
      <c r="J20" s="5">
        <f t="shared" si="3"/>
        <v>6.6731942745000001</v>
      </c>
    </row>
    <row r="21" spans="1:10" x14ac:dyDescent="0.2">
      <c r="A21" s="5"/>
      <c r="B21" s="5"/>
      <c r="C21" s="5"/>
      <c r="D21" s="5"/>
      <c r="E21" s="5"/>
      <c r="F21" s="5"/>
      <c r="G21" s="5"/>
      <c r="H21" s="5"/>
      <c r="I21" s="5"/>
      <c r="J21" s="5"/>
    </row>
    <row r="22" spans="1:10" x14ac:dyDescent="0.2">
      <c r="A22" s="5"/>
      <c r="B22" s="5"/>
      <c r="C22" s="5"/>
      <c r="D22" s="5" t="s">
        <v>63</v>
      </c>
      <c r="E22" s="5">
        <f>(LN(E19/E3))/(SUM(C3:C19))</f>
        <v>5.9948397280692005E-2</v>
      </c>
      <c r="F22" s="5"/>
      <c r="G22" s="5"/>
      <c r="H22" s="5"/>
      <c r="I22" s="5"/>
      <c r="J22" s="5"/>
    </row>
    <row r="23" spans="1:10" x14ac:dyDescent="0.2">
      <c r="A23" s="5"/>
      <c r="B23" s="5"/>
      <c r="C23" s="5"/>
      <c r="D23" s="5"/>
      <c r="E23" s="5"/>
      <c r="F23" s="5" t="s">
        <v>64</v>
      </c>
      <c r="G23" s="5">
        <f>SUM(G3:G21)</f>
        <v>122.11517191321796</v>
      </c>
      <c r="H23" s="5"/>
      <c r="I23" s="5" t="s">
        <v>65</v>
      </c>
      <c r="J23" s="5">
        <f>SUM(J6,J10:J20)</f>
        <v>368.45185076291358</v>
      </c>
    </row>
    <row r="24" spans="1:10" x14ac:dyDescent="0.2">
      <c r="A24" s="5"/>
      <c r="B24" s="5"/>
      <c r="C24" s="5"/>
      <c r="D24" s="5"/>
      <c r="E24" s="5"/>
      <c r="F24" s="5"/>
      <c r="G24" s="5"/>
      <c r="H24" s="5"/>
      <c r="I24" s="5"/>
      <c r="J24" s="5"/>
    </row>
    <row r="25" spans="1:10" x14ac:dyDescent="0.2">
      <c r="A25" s="5"/>
      <c r="B25" s="5"/>
      <c r="C25" s="5"/>
      <c r="D25" s="5"/>
      <c r="E25" s="5"/>
      <c r="F25" s="5" t="s">
        <v>66</v>
      </c>
      <c r="G25" s="5">
        <f>J23/G23</f>
        <v>3.0172487577936389</v>
      </c>
      <c r="H25" s="5"/>
      <c r="I25" s="5"/>
      <c r="J25" s="5"/>
    </row>
    <row r="26" spans="1:10" x14ac:dyDescent="0.2">
      <c r="A26" s="5"/>
      <c r="B26" s="5"/>
      <c r="C26" s="5"/>
      <c r="D26" s="5"/>
      <c r="E26" s="5"/>
      <c r="F26" s="5" t="s">
        <v>67</v>
      </c>
      <c r="G26" s="5">
        <f>J26/G23</f>
        <v>2.2629365683452298</v>
      </c>
      <c r="H26" s="5"/>
      <c r="I26" s="5" t="s">
        <v>68</v>
      </c>
      <c r="J26" s="5">
        <f>J23/I27</f>
        <v>276.33888807218523</v>
      </c>
    </row>
    <row r="27" spans="1:10" x14ac:dyDescent="0.2">
      <c r="A27" s="5"/>
      <c r="B27" s="5"/>
      <c r="C27" s="5"/>
      <c r="D27" s="5"/>
      <c r="E27" s="5"/>
      <c r="F27" s="5"/>
      <c r="G27" s="5"/>
      <c r="H27" s="5"/>
      <c r="I27" s="5">
        <f>12/9</f>
        <v>1.3333333333333333</v>
      </c>
      <c r="J27" s="5"/>
    </row>
    <row r="28" spans="1:10" x14ac:dyDescent="0.2">
      <c r="A28" s="5"/>
      <c r="B28" s="5"/>
      <c r="C28" s="5"/>
      <c r="D28" s="5"/>
      <c r="E28" s="5"/>
      <c r="F28" s="5"/>
      <c r="G28" s="5"/>
      <c r="H28" s="5"/>
      <c r="I28" s="5"/>
      <c r="J28" s="5"/>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85BDB-71ED-1245-9812-11F3E8ACE1E8}">
  <dimension ref="A1"/>
  <sheetViews>
    <sheetView topLeftCell="A73" workbookViewId="0">
      <selection activeCell="K93" sqref="K93"/>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Step 1--Raw data leuctra @EAS</vt:lpstr>
      <vt:lpstr>Step 2--Sum density &amp; biomass</vt:lpstr>
      <vt:lpstr>Step 3--Sum density &amp; ind. mass</vt:lpstr>
      <vt:lpstr>Step 4--IGM_Leuctra</vt:lpstr>
      <vt:lpstr>Size-Freq Leuctra</vt:lpstr>
      <vt:lpstr>fun figures!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Sinning, Kelley</cp:lastModifiedBy>
  <dcterms:created xsi:type="dcterms:W3CDTF">2024-11-21T18:56:41Z</dcterms:created>
  <dcterms:modified xsi:type="dcterms:W3CDTF">2024-12-04T00:54:24Z</dcterms:modified>
</cp:coreProperties>
</file>