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activeTab="2"/>
  </bookViews>
  <sheets>
    <sheet name="软件架构" sheetId="1" r:id="rId1"/>
    <sheet name="开发环境" sheetId="2" r:id="rId2"/>
    <sheet name="页面1_工具配置" sheetId="3" r:id="rId3"/>
    <sheet name="页面2_小区列表" sheetId="4" r:id="rId4"/>
    <sheet name="页面3_服务小区信息" sheetId="5" r:id="rId5"/>
    <sheet name="页面4_重选参数" sheetId="6" r:id="rId6"/>
    <sheet name="页面5_事件记录" sheetId="7" r:id="rId7"/>
    <sheet name="页面6_自动测试" sheetId="8" r:id="rId8"/>
  </sheets>
  <calcPr calcId="144525" concurrentCalc="0"/>
</workbook>
</file>

<file path=xl/sharedStrings.xml><?xml version="1.0" encoding="utf-8"?>
<sst xmlns="http://schemas.openxmlformats.org/spreadsheetml/2006/main" count="133">
  <si>
    <t>常见问题排查：</t>
  </si>
  <si>
    <t xml:space="preserve">libqcd.so是否正常运行：
adb shell
su
ps | grep qcd
结果：root      23366 23363 5100   1244  diagchar_r 00ef609410 S /data/data/com.wisec.scanner/lib/libqcd.so
</t>
  </si>
  <si>
    <t>确保root权限。对于小米UI，需要在ROOT权限管理中，设置scanner拥有root权限。</t>
  </si>
  <si>
    <r>
      <rPr>
        <b/>
        <sz val="9"/>
        <color rgb="FF000080"/>
        <rFont val="宋体"/>
        <charset val="134"/>
      </rPr>
      <t xml:space="preserve">获取更多的debug信息，public static boolean </t>
    </r>
    <r>
      <rPr>
        <i/>
        <sz val="9"/>
        <color rgb="FF660E7A"/>
        <rFont val="宋体"/>
        <charset val="134"/>
      </rPr>
      <t xml:space="preserve">is_debug_on </t>
    </r>
    <r>
      <rPr>
        <sz val="9"/>
        <color rgb="FF000000"/>
        <rFont val="宋体"/>
        <charset val="134"/>
      </rPr>
      <t xml:space="preserve">= </t>
    </r>
    <r>
      <rPr>
        <b/>
        <sz val="9"/>
        <color rgb="FF000080"/>
        <rFont val="宋体"/>
        <charset val="134"/>
      </rPr>
      <t>true</t>
    </r>
    <r>
      <rPr>
        <sz val="9"/>
        <color rgb="FF000000"/>
        <rFont val="宋体"/>
        <charset val="134"/>
      </rPr>
      <t>;</t>
    </r>
  </si>
  <si>
    <t>android studio 3.0.1</t>
  </si>
  <si>
    <t>ndk support</t>
  </si>
  <si>
    <t>SN</t>
  </si>
  <si>
    <t>功能</t>
  </si>
  <si>
    <t>选项</t>
  </si>
  <si>
    <t>操作方式</t>
  </si>
  <si>
    <t>v1实现情况</t>
  </si>
  <si>
    <t>v1实现对接</t>
  </si>
  <si>
    <t>锁网</t>
  </si>
  <si>
    <t>自动/4G/3G/2G</t>
  </si>
  <si>
    <t>4个选项勾选其中1个</t>
  </si>
  <si>
    <t>未实现</t>
  </si>
  <si>
    <t>锁频段</t>
  </si>
  <si>
    <t>B1/B3/B5/B7/B8/B38/B39/B40/B41</t>
  </si>
  <si>
    <t>9个选项，可多选</t>
  </si>
  <si>
    <t>已实现</t>
  </si>
  <si>
    <t>锁频可以不重启手机。
1 当前支持频段获取：
命令：ui_cmd_agent.get_supported_band
结果：ui_cmd_band_get.rsp_ind
参数：long supported_band，64位，从低位到高位，分别表示band1~band64。例如：000001E000000045，二进制为11110000000000000000000000000000001000101，表示支持band1,3,38,39,40,41
2 锁频指令：
命令：ui_cmd_agent.lock_band
结果：ui_cmd_band_lock.rsp_ind</t>
  </si>
  <si>
    <t>锁频点</t>
  </si>
  <si>
    <t>输入band、频点号</t>
  </si>
  <si>
    <t>采用输入频点号方式，使能锁频点时，为避免与锁频段冲突，自动将锁频段置灰并恢复默认值</t>
  </si>
  <si>
    <t>锁PCI</t>
  </si>
  <si>
    <t>输入band、频点号、PCI</t>
  </si>
  <si>
    <t>采用输入频点号方式，使能锁PCI时，为避免与锁频段、锁频点冲突，自动将锁频段、锁频点置灰并恢复默认值</t>
  </si>
  <si>
    <t>清除锁定</t>
  </si>
  <si>
    <t>点击按钮</t>
  </si>
  <si>
    <t>点击按钮清楚所有锁定设置，恢复默认</t>
  </si>
  <si>
    <t>Log采集配置</t>
  </si>
  <si>
    <t>勾选开关、导入MasK</t>
  </si>
  <si>
    <t>1.勾选log采集开关后，导入需要采集log模板（模板可由测试人员在电脑上制作好，存放在手机FLASH上）。
2.采集的log存放于特定路径，电脑导出后可用Qcat进行数据分析。
3.即使不使能log采集，默认采集MSG1/2/3/4、所有RRC、所有NAS消息。
4.每次勾选log采集开关时提示测试人员硬盘剩余空间。</t>
  </si>
  <si>
    <t xml:space="preserve">开始：
需指定配置文件，log保存位置，及最大保存文件大小。
ui_cmd_agent:
    public static void start_sd_log(String qualcomm_dmc, String file_name, int record_len)；
停止：
stop_sd_log()；
说明：
配置文件目前默认采集所有信令，暂不支持导入。后续计划支持高通dmc文件进行配置。
</t>
  </si>
  <si>
    <t>备注：锁网、所频段、锁频点、锁PCI希望做到不重启手机</t>
  </si>
  <si>
    <t>显示列表如下</t>
  </si>
  <si>
    <t>Band</t>
  </si>
  <si>
    <t>Earfcn</t>
  </si>
  <si>
    <t>PCI</t>
  </si>
  <si>
    <t>RSRP</t>
  </si>
  <si>
    <t>RSRQ</t>
  </si>
  <si>
    <t>S</t>
  </si>
  <si>
    <t>B17F已实现</t>
  </si>
  <si>
    <t>解码类：log_lte_ml1_serving_cell_meas_and_eval
使用方式：
每次收到此packet后，更新服务小区S行信息</t>
  </si>
  <si>
    <t>N1</t>
  </si>
  <si>
    <t>B192已实现</t>
  </si>
  <si>
    <t>需要解码</t>
  </si>
  <si>
    <t>N2</t>
  </si>
  <si>
    <t>B193已实现</t>
  </si>
  <si>
    <t>……</t>
  </si>
  <si>
    <t>B195已实现</t>
  </si>
  <si>
    <t>Nx</t>
  </si>
  <si>
    <r>
      <t>Nx</t>
    </r>
    <r>
      <rPr>
        <sz val="9"/>
        <color rgb="FF00B050"/>
        <rFont val="宋体"/>
        <charset val="134"/>
      </rPr>
      <t>+1</t>
    </r>
  </si>
  <si>
    <t>说明：</t>
  </si>
  <si>
    <t>1.服务小区相关信息在消息号B193（连接和idle态均可读取此消息）中获取</t>
  </si>
  <si>
    <t>2.邻区相关信息：连接态同频邻区信息在B195；连接态异频邻区信息在B192；idle态同频、异频邻区信息均在B192</t>
  </si>
  <si>
    <t>参数名</t>
  </si>
  <si>
    <t>值</t>
  </si>
  <si>
    <t>信息位置</t>
  </si>
  <si>
    <t>消息号B0C1-&gt;FREQ = 37900</t>
  </si>
  <si>
    <t>带宽</t>
  </si>
  <si>
    <t>20MHz</t>
  </si>
  <si>
    <t>消息号B0C1-&gt;DL Bandwidth = 20 MHz (100)</t>
  </si>
  <si>
    <t>B1C1已实现</t>
  </si>
  <si>
    <t>解码类：log_lte_rrc_mib
使用方式：
每次收到此packet后，更新Earfcn,带宽,PCI</t>
  </si>
  <si>
    <t>消息号B0C1-&gt;Physical cell ID = 348</t>
  </si>
  <si>
    <t>ENB id</t>
  </si>
  <si>
    <t>消息号B0C0-&gt;SIB1-&gt;cellIdentity '10110101 00010001 10010000 0011'前20位</t>
  </si>
  <si>
    <t>B1C0已实现</t>
  </si>
  <si>
    <t>解码类：log_lte_rrc_ota
SIB_MASK_IN_SI标志sib类型。Bitmask of SIBS contained in SI for BCCH_DL_SCH. 0 for
other PDUs. 对于sib1： SIB Mask in SI =  0x02。
使用方式：
每次收到此packet后，packet.get_field("SIB_MASK_IN_SI");从value_int获取sib类型，调用java xml库解释packet.decoded_xml文件，更新B0C0-&gt;SIB1相关信息。
sib1 xml示例（packet.decoded_xml内容）：
&lt;packet&gt;
  &lt;proto name="geninfo" pos="0" showname="General information" size="51"&gt;
    &lt;field name="num" pos="0" show="0" showname="Number" value="0" size="51"/&gt;
    &lt;field name="len" pos="0" show="51" showname="Frame Length" value="33" size="51"/&gt;
    &lt;field name="caplen" pos="0" show="51" showname="Captured Length" value="33" size="51"/&gt;
    &lt;field name="timestamp" pos="0" show="Jan  1, 1970 08:00:00.000000000 CST" showname="Captured Time" value="0.000000000" size="51"/&gt;
  &lt;/proto&gt;
&lt;proto name="frame" showname="Frame 0: 51 bytes on wire (408 bits), 51 bytes captured (408 bits)" size="51" pos="0"&gt;
&lt;field name="frame.encap_type" showname="Encapsulation type: USER 1 (46)" size="0" pos="0" show="46"/&gt;
&lt;field name="frame.number" showname="Frame Number: 0" size="0" pos="0" show="0"/&gt;
&lt;field name="frame.len" showname="Frame Length: 51 bytes (408 bits)" size="0" pos="0" show="51"/&gt;
&lt;field name="frame.cap_len" showname="Capture Length: 51 bytes (408 bits)" size="0" pos="0" show="51"/&gt;
&lt;field name="frame.marked" showname="Frame is marked: False" size="0" pos="0" show="0"/&gt;
&lt;field name="frame.ignored" showname="Frame is ignored: False" size="0" pos="0" show="0"/&gt;
&lt;field name="frame.protocols" showname="Protocols in frame: user_dlt:data" size="0" pos="0" show="user_dlt:data"/&gt;
&lt;/proto&gt;
&lt;proto name="user_dlt" showname="DLT: 148, Payload: aww (Automator Wireshark Wrapper)" size="51" pos="0"/&gt;
&lt;proto name="aww" showname="Automator Wireshark Wrapper" size="51" pos="0"&gt;
&lt;field name="aww.proto" showname="Protocol: 203" size="4" pos="0" show="203" value="000000cb"/&gt;
&lt;field name="aww.data_len" showname="Data length: 43" size="4" pos="4" show="43" value="0000002b"/&gt;
&lt;/proto&gt;
&lt;proto name="fake-field-wrapper"&gt;
&lt;field name="lte-rrc.BCCH_DL_SCH_Message_element" showname="BCCH-DL-SCH-Message" size="42" pos="8" show="" value=""&gt;
&lt;field name="per.choice_index" showname="Choice Index: 0" hide="yes" size="1" pos="8" show="0" value="00"/&gt;
&lt;field name="lte-rrc.message" showname="message: c1 (0)" size="42" pos="8" show="0" value="00805c312a6fe0ab64310690635000020056024f58b510220300b2f00060c7482691ad49e0282754a924"&gt;
&lt;field name="per.choice_index" showname="Choice Index: 0" hide="yes" size="1" pos="8" show="0" value="00"/&gt;
&lt;field name="lte-rrc.c1" showname="c1: systemInformation (0)" size="42" pos="8" show="0" value="00805c312a6fe0ab64310690635000020056024f58b510220300b2f00060c7482691ad49e0282754a924"&gt;
&lt;field name="lte-rrc.systemInformation_element" showname="systemInformation" size="42" pos="8" show="" value=""&gt;
&lt;field name="per.choice_index" showname="Choice Index: 0" hide="yes" size="1" pos="8" show="0" value="00"/&gt;
&lt;field name="lte-rrc.criticalExtensions" showname="criticalExtensions: systemInformation-r8 (0)" size="42" pos="8" show="0" value="00805c312a6fe0ab64310690635000020056024f58b510220300b2f00060c7482691ad49e0282754a924"&gt;
&lt;field name="lte-rrc.systemInformation_r8_element" showname="systemInformation-r8" size="42" pos="8" show="" value=""&gt;
&lt;field name="per.optional_field_bit" showname="...0 .... Optional Field Bit: False (nonCriticalExtension is NOT present)" hide="yes" size="1" pos="8" show="0" value="0" unmaskedvalue="00"/&gt;
&lt;field name="per.sequence_of_length" showname="Sequence-Of Length: 2" hide="yes" size="1" pos="8" show="2" value="00"/&gt;
&lt;field name="lte-rrc.sib_TypeAndInfo" showname="sib-TypeAndInfo: 2 items" size="41" pos="9" show="2" value="805c312a6fe0ab64310690635000020056024f58b510220300b2f00060c7482691ad49e0282754a924"&gt;
&lt;field name="" show="Item 0" size="28" pos="9" value="805c312a6fe0ab64310690635000020056024f58b510220300b2f000"&gt;
&lt;field name="per.extension_bit" showname=".0.. .... Extension Bit: False" hide="yes" size="1" pos="9" show="0" value="0" unmaskedvalue="80"/&gt;
&lt;field name="per.choice_index" showname="Choice Index: 0" hide="yes" size="1" pos="9" show="0" value="80"/&gt;
&lt;field name="lte-rrc.sib_TypeAndInfo_item" showname="sib-TypeAndInfo item: sib2 (0)" size="28" pos="9" show="0" value="805c312a6fe0ab64310690635000020056024f58b510220300b2f000"&gt;
&lt;field name="lte-rrc.sib2_element" showname="sib2" size="28" pos="9" show="" value=""&gt;
&lt;field name="per.extension_bit" showname=".... ..0. Extension Bit: False" hide="yes" size="1" pos="9" show="0" value="0" unmaskedvalue="80"/&gt;
&lt;field name="per.optional_field_bit" showname=".... ...0 Optional Field Bit: False (ac-BarringInfo is NOT present)" hide="yes" size="1" pos="9" show="0" value="0" unmaskedvalue="80"/&gt;
&lt;field name="per.optional_field_bit" showname="0... .... Optional Field Bit: False (mbsfn-SubframeConfigList is NOT present)" hide="yes" size="1" pos="10" show="0" value="0" unmaskedvalue="5c"/&gt;
&lt;field name="lte-rrc.radioResourceConfigCommon_element" showname="radioResourceConfigCommon" size="23" pos="10" show="" value=""&gt;
&lt;field name="per.extension_bit" showname=".1.. .... Extension Bit: True" hide="yes" size="1" pos="10" show="1" value="1" unmaskedvalue="5c"/&gt;
&lt;field name="lte-rrc.rach_ConfigCommon_element" showname="rach-ConfigCommon" size="4" pos="10" show="" value=""&gt;
&lt;field name="per.extension_bit" showname="..0. .... Extension Bit: False" hide="yes" size="1" pos="10" show="0" value="0" unmaskedvalue="5c"/&gt;
&lt;field name="lte-rrc.preambleInfo_element" showname="preambleInfo" size="2" pos="10" show="" value=""&gt;
&lt;field name="per.optional_field_bit" showname="...1 .... Optional Field Bit: True (preamblesGroupAConfig is present)" hide="yes" size="1" pos="10" show="1" value="1" unmaskedvalue="5c"/&gt;
&lt;field name="per.enum_index" showname="Enumerated Index: 12" hide="yes" size="1" pos="10" show="12" value="5c"/&gt;
&lt;field name="lte-rrc.numberOfRA_Preambles" showname="numberOfRA-Preambles: n52 (12)" size="1" pos="10" show="12" value="5c"/&gt;
&lt;field name="lte-rrc.preamblesGroupAConfig_element" showname="preamblesGroupAConfig" size="1" pos="11" show="" value=""&gt;
&lt;field name="per.extension_bit" showname="0... .... Extension Bit: False" hide="yes" size="1" pos="11" show="0" value="0" unmaskedvalue="31"/&gt;
&lt;field name="per.enum_index" showname="Enumerated Index: 6" hide="yes" size="1" pos="11" show="6" value="31"/&gt;
&lt;field name="lte-rrc.sizeOfRA_PreamblesGroupA" showname="sizeOfRA-PreamblesGroupA: n28 (6)" size="1" pos="11" show="6" value="31"/&gt;
&lt;field name="per.enum_index" showname="Enumerated Index: 0" hide="yes" size="1" pos="11" show="0" value="31"/&gt;
&lt;field name="lte-rrc.messageSizeGroupA" showname="messageSizeGroupA: b56 (0)" size="1" pos="11" show="0" value="31"/&gt;
&lt;field name="per.enum_index" showname="Enumerated Index: 4" hide="yes" size="1" pos="11" show="4" value="31"/&gt;
&lt;field name="lte-rrc.messagePowerOffsetGroupB" showname="messagePowerOffsetGroupB: dB10 (4)" size="1" pos="11" show="4" value="31"/&gt;
&lt;/field&gt;
&lt;/field&gt;
&lt;field name="lte-rrc.powerRampingParameters_element" showname="powerRampingParameters" size="1" pos="12" show="" value=""&gt;
&lt;field name="per.enum_index" showname="Enumerated Index: 2" hide="yes" size="1" pos="12" show="2" value="2a"/&gt;
&lt;field name="lte-rrc.powerRampingStep" showname="powerRampingStep: dB4 (2)" size="1" pos="12" show="2" value="2a"/&gt;
&lt;field name="per.enum_index" showname="Enumerated Index: 10" hide="yes" size="1" pos="12" show="10" value="2a"/&gt;
&lt;field name="lte-rrc.preambleInitialReceivedTargetPower" showname="preambleInitialReceivedTargetPower: dBm-100 (10)" size="1" pos="12" show="10" value="2a"/&gt;
&lt;/field&gt;
&lt;field name="lte-rrc.ra_SupervisionInfo_element" showname="ra-SupervisionInfo" size="1" pos="13" show="" value=""&gt;
&lt;field name="per.enum_index" showname="Enumerated Index: 6" hide="yes" size="1" pos="13" show="6" value="6f"/&gt;
&lt;field name="lte-rrc.preambleTransMax" showname="preambleTransMax: n10 (6)" size="1" pos="13" show="6" value="6f"/&gt;
&lt;field name="per.enum_index" showname="Enumerated Index: 7" hide="yes" size="1" pos="13" show="7" value="6f"/&gt;
&lt;field name="lte-rrc.ra_ResponseWindowSize" showname="ra-ResponseWindowSize: sf10 (7)" size="1" pos="13" show="7" value="6f"/&gt;
&lt;field name="per.enum_index" showname="Enumerated Index: 7" hide="yes" size="1" pos="13" show="7" value="6f"/&gt;
&lt;field name="lte-rrc.mac_ContentionResolutionTimer" showname="mac-ContentionResolutionTimer: sf64 (7)" size="1" pos="13" show="7" value="6f"/&gt;
&lt;/field&gt;
&lt;field name="lte-rrc.maxHARQ_Msg3Tx" showname="maxHARQ-Msg3Tx: 5" size="1" pos="14" show="5" value="e0"/&gt;
&lt;/field&gt;
&lt;field name="lte-rrc.bcch_Config_element" showname="bcch-Config" size="1" pos="14" show="" value=""&gt;
&lt;field name="per.enum_index" showname="Enumerated Index: 0" hide="yes" size="1" pos="14" show="0" value="e0"/&gt;
&lt;field name="lte-rrc.modificationPeriodCoeff" showname="modificationPeriodCoeff: n2 (0)" size="1" pos="14" show="0" value="e0"/&gt;
&lt;/field&gt;
&lt;field name="lte-rrc.pcch_Config_element" showname="pcch-Config" size="1" pos="14" show="" value=""&gt;
&lt;field name="per.enum_index" showname="Enumerated Index: 1" hide="yes" size="1" pos="14" show="1" value="e0"/&gt;
&lt;field name="lte-rrc.defaultPagingCycle" showname="defaultPagingCycle: rf64 (1)" size="1" pos="14" show="1" value="e0"/&gt;
&lt;field name="per.enum_index" showname="Enumerated Index: 2" hide="yes" size="1" pos="15" show="2" value="ab"/&gt;
&lt;field name="lte-rrc.nB" showname="nB: oneT (2)" size="1" pos="15" show="2" value="ab"/&gt;
&lt;/field&gt;
&lt;field name="lte-rrc.prach_Config_element" showname="prach-Config" size="4" pos="15" show="" value=""&gt;
&lt;field name="lte-rrc.rootSequenceIndex" showname="rootSequenceIndex: 729" size="2" pos="15" show="729" value="ab64"/&gt;
&lt;field name="lte-rrc.prach_ConfigInfo_element" showname="prach-ConfigInfo" size="3" pos="16" show="" value=""&gt;
&lt;field name="lte-rrc.prach_ConfigIndex" showname="prach-ConfigIndex: 3" size="1" pos="16" show="3" value="64"/&gt;
&lt;field name="lte-rrc.highSpeedFlag" showname=".... 0... highSpeedFlag: False" size="1" pos="17" show="0" value="31"/&gt;
&lt;field name="lte-rrc.zeroCorrelationZoneConfig" showname="zeroCorrelationZoneConfig: 2" size="1" pos="17" show="2" value="31"/&gt;
&lt;field name="lte-rrc.prach_FreqOffset" showname="prach-FreqOffset: 6" size="1" pos="18" show="6" value="06"/&gt;
&lt;/field&gt;
&lt;/field&gt;
&lt;field name="lte-rrc.pdsch_ConfigCommon_element" showname="pdsch-ConfigCommon" size="1" pos="19" show="" value=""&gt;
&lt;field name="lte-rrc.referenceSignalPower" showname="referenceSignalPower: 12dBm" size="1" pos="19" show="12" value="90"/&gt;
&lt;field name="lte-rrc.p_b" showname="p-b: 0" size="1" pos="19" show="0" value="90"/&gt;
&lt;/field&gt;
&lt;field name="lte-rrc.pusch_ConfigCommon_element" showname="pusch-ConfigCommon" size="2" pos="20" show="" value=""&gt;
&lt;field name="lte-rrc.pusch_ConfigBasic_element" showname="pusch-ConfigBasic" size="1" pos="20" show="" value=""&gt;
&lt;field name="lte-rrc.n_SB" showname="n-SB: 4" size="1" pos="20" show="4" value="63"/&gt;
&lt;field name="per.enum_index" showname="Enumerated Index: 0" hide="yes" size="1" pos="20" show="0" value="63"/&gt;
&lt;field name="lte-rrc.hoppingMode" showname="hoppingMode: interSubFrame (0)" size="1" pos="20" show="0" value="63"/&gt;
&lt;field name="lte-rrc.pusch_HoppingOffset" showname="pusch-HoppingOffset: 26" size="1" pos="20" show="26" value="63"/&gt;
&lt;field name="lte-rrc.enable64QAM" showname="...1 .... enable64QAM: True" size="1" pos="21" show="1" value="50"/&gt;
&lt;/field&gt;
&lt;field name="lte-rrc.ul_ReferenceSignalsPUSCH_element" showname="ul-ReferenceSignalsPUSCH" size="1" pos="21" show="" value=""&gt;
&lt;field name="lte-rrc.groupHoppingEnabled" showname=".... 0... groupHoppingEnabled: False" size="1" pos="21" show="0" value="50"/&gt;
&lt;field name="lte-rrc.groupAssignmentPUSCH" showname="groupAssignmentPUSCH: 0" size="1" pos="21" show="0" value="50"/&gt;
&lt;field name="lte-rrc.sequenceHoppingEnabled" showname="..0. .... sequenceHoppingEnabled: False" size="1" pos="22" show="0" value="00"/&gt;
&lt;field name="lte-rrc.cyclicShift" showname="cyclicShift: 0" size="1" pos="22" show="0" value="00"/&gt;
&lt;/field&gt;
&lt;/field&gt;
&lt;field name="lte-rrc.pucch_ConfigCommon_element" showname="pucch-ConfigCommon" size="3" pos="22" show="" value=""&gt;
&lt;field name="per.enum_index" showname="Enumerated Index: 0" hide="yes" size="1" pos="22" show="0" value="00"/&gt;
&lt;field name="lte-rrc.deltaPUCCH_Shift" showname="deltaPUCCH-Shift: ds1 (0)" size="1" pos="22" show="0" value="00"/&gt;
&lt;field name="lte-rrc</t>
  </si>
  <si>
    <t>Cell id</t>
  </si>
  <si>
    <t>消息号B0C0-&gt;SIB1-&gt;cellIdentity '10110101 00010001 10010000 0011'后8位</t>
  </si>
  <si>
    <t>TAC</t>
  </si>
  <si>
    <t>消息号B0C0-&gt;SIB1-&gt;trackingAreaCode '00001101 00000000'</t>
  </si>
  <si>
    <t>上下行配比</t>
  </si>
  <si>
    <t>消息号B0C0-&gt;SIB1-&gt;subframeAssignment sa2</t>
  </si>
  <si>
    <t>特殊子帧配置</t>
  </si>
  <si>
    <t>消息号B0C0-&gt;SIB1-&gt;-&gt;specialSubframePatterns ssp7</t>
  </si>
  <si>
    <t>RS</t>
  </si>
  <si>
    <t>消息号B0C0-&gt;SIB1-&gt;referenceSignalPower 20,</t>
  </si>
  <si>
    <t>关于重选参数如下面表所示：红色部分是由信息采集模块采集并导入给UI，蓝色字体部分是UI根据导入计算并输出相应结果。</t>
  </si>
  <si>
    <t>B1C0-&gt;sib3已实现</t>
  </si>
  <si>
    <t xml:space="preserve">解码类：log_lte_rrc_ota
SIB_MASK_IN_SI标志sib类型。Bitmask of SIBS contained in SI for BCCH_DL_SCH. 0 for
other PDUs. 对于sib2和3，SIB Mask in SI =  0x0C(1100)
使用方式：
每次收到此packet后，packet.get_field("SIB_MASK_IN_SI");从value_int获取sib类型，调用java xml库解释packet.decoded_xml文件，更新B0C0-&gt;SIB3相关信息。
sib23 xml示例（packet.decoded_xml内容）：
&lt;packet&gt;
  &lt;proto name="geninfo" pos="0" showname="General information" size="51"&gt;
    &lt;field name="num" pos="0" show="0" showname="Number" value="0" size="51"/&gt;
    &lt;field name="len" pos="0" show="51" showname="Frame Length" value="33" size="51"/&gt;
    &lt;field name="caplen" pos="0" show="51" showname="Captured Length" value="33" size="51"/&gt;
    &lt;field name="timestamp" pos="0" show="Jan  1, 1970 08:00:00.000000000 CST" showname="Captured Time" value="0.000000000" size="51"/&gt;
  &lt;/proto&gt;
&lt;proto name="frame" showname="Frame 0: 51 bytes on wire (408 bits), 51 bytes captured (408 bits)" size="51" pos="0"&gt;
&lt;field name="frame.encap_type" showname="Encapsulation type: USER 1 (46)" size="0" pos="0" show="46"/&gt;
&lt;field name="frame.number" showname="Frame Number: 0" size="0" pos="0" show="0"/&gt;
&lt;field name="frame.len" showname="Frame Length: 51 bytes (408 bits)" size="0" pos="0" show="51"/&gt;
&lt;field name="frame.cap_len" showname="Capture Length: 51 bytes (408 bits)" size="0" pos="0" show="51"/&gt;
&lt;field name="frame.marked" showname="Frame is marked: False" size="0" pos="0" show="0"/&gt;
&lt;field name="frame.ignored" showname="Frame is ignored: False" size="0" pos="0" show="0"/&gt;
&lt;field name="frame.protocols" showname="Protocols in frame: user_dlt:data" size="0" pos="0" show="user_dlt:data"/&gt;
&lt;/proto&gt;
&lt;proto name="user_dlt" showname="DLT: 148, Payload: aww (Automator Wireshark Wrapper)" size="51" pos="0"/&gt;
&lt;proto name="aww" showname="Automator Wireshark Wrapper" size="51" pos="0"&gt;
&lt;field name="aww.proto" showname="Protocol: 203" size="4" pos="0" show="203" value="000000cb"/&gt;
&lt;field name="aww.data_len" showname="Data length: 43" size="4" pos="4" show="43" value="0000002b"/&gt;
&lt;/proto&gt;
&lt;proto name="fake-field-wrapper"&gt;
&lt;field name="lte-rrc.BCCH_DL_SCH_Message_element" showname="BCCH-DL-SCH-Message" size="42" pos="8" show="" value=""&gt;
&lt;field name="per.choice_index" showname="Choice Index: 0" hide="yes" size="1" pos="8" show="0" value="00"/&gt;
&lt;field name="lte-rrc.message" showname="message: c1 (0)" size="42" pos="8" show="0" value="00805c312a6fe0ab64310690635000020056024f58b510220300b2f00060c7482691ad49e0282754a924"&gt;
&lt;field name="per.choice_index" showname="Choice Index: 0" hide="yes" size="1" pos="8" show="0" value="00"/&gt;
&lt;field name="lte-rrc.c1" showname="c1: systemInformation (0)" size="42" pos="8" show="0" value="00805c312a6fe0ab64310690635000020056024f58b510220300b2f00060c7482691ad49e0282754a924"&gt;
&lt;field name="lte-rrc.systemInformation_element" showname="systemInformation" size="42" pos="8" show="" value=""&gt;
&lt;field name="per.choice_index" showname="Choice Index: 0" hide="yes" size="1" pos="8" show="0" value="00"/&gt;
&lt;field name="lte-rrc.criticalExtensions" showname="criticalExtensions: systemInformation-r8 (0)" size="42" pos="8" show="0" value="00805c312a6fe0ab64310690635000020056024f58b510220300b2f00060c7482691ad49e0282754a924"&gt;
&lt;field name="lte-rrc.systemInformation_r8_element" showname="systemInformation-r8" size="42" pos="8" show="" value=""&gt;
&lt;field name="per.optional_field_bit" showname="...0 .... Optional Field Bit: False (nonCriticalExtension is NOT present)" hide="yes" size="1" pos="8" show="0" value="0" unmaskedvalue="00"/&gt;
&lt;field name="per.sequence_of_length" showname="Sequence-Of Length: 2" hide="yes" size="1" pos="8" show="2" value="00"/&gt;
&lt;field name="lte-rrc.sib_TypeAndInfo" showname="sib-TypeAndInfo: 2 items" size="41" pos="9" show="2" value="805c312a6fe0ab64310690635000020056024f58b510220300b2f00060c7482691ad49e0282754a924"&gt;
&lt;field name="" show="Item 0" size="28" pos="9" value="805c312a6fe0ab64310690635000020056024f58b510220300b2f000"&gt;
&lt;field name="per.extension_bit" showname=".0.. .... Extension Bit: False" hide="yes" size="1" pos="9" show="0" value="0" unmaskedvalue="80"/&gt;
&lt;field name="per.choice_index" showname="Choice Index: 0" hide="yes" size="1" pos="9" show="0" value="80"/&gt;
&lt;field name="lte-rrc.sib_TypeAndInfo_item" showname="sib-TypeAndInfo item: sib2 (0)" size="28" pos="9" show="0" value="805c312a6fe0ab64310690635000020056024f58b510220300b2f000"&gt;
&lt;field name="lte-rrc.sib2_element" showname="sib2" size="28" pos="9" show="" value=""&gt;
&lt;field name="per.extension_bit" showname=".... ..0. Extension Bit: False" hide="yes" size="1" pos="9" show="0" value="0" unmaskedvalue="80"/&gt;
&lt;field name="per.optional_field_bit" showname=".... ...0 Optional Field Bit: False (ac-BarringInfo is NOT present)" hide="yes" size="1" pos="9" show="0" value="0" unmaskedvalue="80"/&gt;
&lt;field name="per.optional_field_bit" showname="0... .... Optional Field Bit: False (mbsfn-SubframeConfigList is NOT present)" hide="yes" size="1" pos="10" show="0" value="0" unmaskedvalue="5c"/&gt;
&lt;field name="lte-rrc.radioResourceConfigCommon_element" showname="radioResourceConfigCommon" size="23" pos="10" show="" value=""&gt;
&lt;field name="per.extension_bit" showname=".1.. .... Extension Bit: True" hide="yes" size="1" pos="10" show="1" value="1" unmaskedvalue="5c"/&gt;
&lt;field name="lte-rrc.rach_ConfigCommon_element" showname="rach-ConfigCommon" size="4" pos="10" show="" value=""&gt;
&lt;field name="per.extension_bit" showname="..0. .... Extension Bit: False" hide="yes" size="1" pos="10" show="0" value="0" unmaskedvalue="5c"/&gt;
&lt;field name="lte-rrc.preambleInfo_element" showname="preambleInfo" size="2" pos="10" show="" value=""&gt;
&lt;field name="per.optional_field_bit" showname="...1 .... Optional Field Bit: True (preamblesGroupAConfig is present)" hide="yes" size="1" pos="10" show="1" value="1" unmaskedvalue="5c"/&gt;
&lt;field name="per.enum_index" showname="Enumerated Index: 12" hide="yes" size="1" pos="10" show="12" value="5c"/&gt;
&lt;field name="lte-rrc.numberOfRA_Preambles" showname="numberOfRA-Preambles: n52 (12)" size="1" pos="10" show="12" value="5c"/&gt;
&lt;field name="lte-rrc.preamblesGroupAConfig_element" showname="preamblesGroupAConfig" size="1" pos="11" show="" value=""&gt;
&lt;field name="per.extension_bit" showname="0... .... Extension Bit: False" hide="yes" size="1" pos="11" show="0" value="0" unmaskedvalue="31"/&gt;
&lt;field name="per.enum_index" showname="Enumerated Index: 6" hide="yes" size="1" pos="11" show="6" value="31"/&gt;
&lt;field name="lte-rrc.sizeOfRA_PreamblesGroupA" showname="sizeOfRA-PreamblesGroupA: n28 (6)" size="1" pos="11" show="6" value="31"/&gt;
&lt;field name="per.enum_index" showname="Enumerated Index: 0" hide="yes" size="1" pos="11" show="0" value="31"/&gt;
&lt;field name="lte-rrc.messageSizeGroupA" showname="messageSizeGroupA: b56 (0)" size="1" pos="11" show="0" value="31"/&gt;
&lt;field name="per.enum_index" showname="Enumerated Index: 4" hide="yes" size="1" pos="11" show="4" value="31"/&gt;
&lt;field name="lte-rrc.messagePowerOffsetGroupB" showname="messagePowerOffsetGroupB: dB10 (4)" size="1" pos="11" show="4" value="31"/&gt;
&lt;/field&gt;
&lt;/field&gt;
&lt;field name="lte-rrc.powerRampingParameters_element" showname="powerRampingParameters" size="1" pos="12" show="" value=""&gt;
&lt;field name="per.enum_index" showname="Enumerated Index: 2" hide="yes" size="1" pos="12" show="2" value="2a"/&gt;
&lt;field name="lte-rrc.powerRampingStep" showname="powerRampingStep: dB4 (2)" size="1" pos="12" show="2" value="2a"/&gt;
&lt;field name="per.enum_index" showname="Enumerated Index: 10" hide="yes" size="1" pos="12" show="10" value="2a"/&gt;
&lt;field name="lte-rrc.preambleInitialReceivedTargetPower" showname="preambleInitialReceivedTargetPower: dBm-100 (10)" size="1" pos="12" show="10" value="2a"/&gt;
&lt;/field&gt;
&lt;field name="lte-rrc.ra_SupervisionInfo_element" showname="ra-SupervisionInfo" size="1" pos="13" show="" value=""&gt;
&lt;field name="per.enum_index" showname="Enumerated Index: 6" hide="yes" size="1" pos="13" show="6" value="6f"/&gt;
&lt;field name="lte-rrc.preambleTransMax" showname="preambleTransMax: n10 (6)" size="1" pos="13" show="6" value="6f"/&gt;
&lt;field name="per.enum_index" showname="Enumerated Index: 7" hide="yes" size="1" pos="13" show="7" value="6f"/&gt;
&lt;field name="lte-rrc.ra_ResponseWindowSize" showname="ra-ResponseWindowSize: sf10 (7)" size="1" pos="13" show="7" value="6f"/&gt;
&lt;field name="per.enum_index" showname="Enumerated Index: 7" hide="yes" size="1" pos="13" show="7" value="6f"/&gt;
&lt;field name="lte-rrc.mac_ContentionResolutionTimer" showname="mac-ContentionResolutionTimer: sf64 (7)" size="1" pos="13" show="7" value="6f"/&gt;
&lt;/field&gt;
&lt;field name="lte-rrc.maxHARQ_Msg3Tx" showname="maxHARQ-Msg3Tx: 5" size="1" pos="14" show="5" value="e0"/&gt;
&lt;/field&gt;
&lt;field name="lte-rrc.bcch_Config_element" showname="bcch-Config" size="1" pos="14" show="" value=""&gt;
&lt;field name="per.enum_index" showname="Enumerated Index: 0" hide="yes" size="1" pos="14" show="0" value="e0"/&gt;
&lt;field name="lte-rrc.modificationPeriodCoeff" showname="modificationPeriodCoeff: n2 (0)" size="1" pos="14" show="0" value="e0"/&gt;
&lt;/field&gt;
&lt;field name="lte-rrc.pcch_Config_element" showname="pcch-Config" size="1" pos="14" show="" value=""&gt;
&lt;field name="per.enum_index" showname="Enumerated Index: 1" hide="yes" size="1" pos="14" show="1" value="e0"/&gt;
&lt;field name="lte-rrc.defaultPagingCycle" showname="defaultPagingCycle: rf64 (1)" size="1" pos="14" show="1" value="e0"/&gt;
&lt;field name="per.enum_index" showname="Enumerated Index: 2" hide="yes" size="1" pos="15" show="2" value="ab"/&gt;
&lt;field name="lte-rrc.nB" showname="nB: oneT (2)" size="1" pos="15" show="2" value="ab"/&gt;
&lt;/field&gt;
&lt;field name="lte-rrc.prach_Config_element" showname="prach-Config" size="4" pos="15" show="" value=""&gt;
&lt;field name="lte-rrc.rootSequenceIndex" showname="rootSequenceIndex: 729" size="2" pos="15" show="729" value="ab64"/&gt;
&lt;field name="lte-rrc.prach_ConfigInfo_element" showname="prach-ConfigInfo" size="3" pos="16" show="" value=""&gt;
&lt;field name="lte-rrc.prach_ConfigIndex" showname="prach-ConfigIndex: 3" size="1" pos="16" show="3" value="64"/&gt;
&lt;field name="lte-rrc.highSpeedFlag" showname=".... 0... highSpeedFlag: False" size="1" pos="17" show="0" value="31"/&gt;
&lt;field name="lte-rrc.zeroCorrelationZoneConfig" showname="zeroCorrelationZoneConfig: 2" size="1" pos="17" show="2" value="31"/&gt;
&lt;field name="lte-rrc.prach_FreqOffset" showname="prach-FreqOffset: 6" size="1" pos="18" show="6" value="06"/&gt;
&lt;/field&gt;
&lt;/field&gt;
&lt;field name="lte-rrc.pdsch_ConfigCommon_element" showname="pdsch-ConfigCommon" size="1" pos="19" show="" value=""&gt;
&lt;field name="lte-rrc.referenceSignalPower" showname="referenceSignalPower: 12dBm" size="1" pos="19" show="12" value="90"/&gt;
&lt;field name="lte-rrc.p_b" showname="p-b: 0" size="1" pos="19" show="0" value="90"/&gt;
&lt;/field&gt;
&lt;field name="lte-rrc.pusch_ConfigCommon_element" showname="pusch-ConfigCommon" size="2" pos="20" show="" value=""&gt;
&lt;field name="lte-rrc.pusch_ConfigBasic_element" showname="pusch-ConfigBasic" size="1" pos="20" show="" value=""&gt;
&lt;field name="lte-rrc.n_SB" showname="n-SB: 4" size="1" pos="20" show="4" value="63"/&gt;
&lt;field name="per.enum_index" showname="Enumerated Index: 0" hide="yes" size="1" pos="20" show="0" value="63"/&gt;
&lt;field name="lte-rrc.hoppingMode" showname="hoppingMode: interSubFrame (0)" size="1" pos="20" show="0" value="63"/&gt;
&lt;field name="lte-rrc.pusch_HoppingOffset" showname="pusch-HoppingOffset: 26" size="1" pos="20" show="26" value="63"/&gt;
&lt;field name="lte-rrc.enable64QAM" showname="...1 .... enable64QAM: True" size="1" pos="21" show="1" value="50"/&gt;
&lt;/field&gt;
&lt;field name="lte-rrc.ul_ReferenceSignalsPUSCH_element" showname="ul-ReferenceSignalsPUSCH" size="1" pos="21" show="" value=""&gt;
&lt;field name="lte-rrc.groupHoppingEnabled" showname=".... 0... groupHoppingEnabled: False" size="1" pos="21" show="0" value="50"/&gt;
&lt;field name="lte-rrc.groupAssignmentPUSCH" showname="groupAssignmentPUSCH: 0" size="1" pos="21" show="0" value="50"/&gt;
&lt;field name="lte-rrc.sequenceHoppingEnabled" showname="..0. .... sequenceHoppingEnabled: False" size="1" pos="22" show="0" value="00"/&gt;
&lt;field name="lte-rrc.cyclicShift" showname="cyclicShift: 0" size="1" pos="22" show="0" value="00"/&gt;
&lt;/field&gt;
&lt;/field&gt;
&lt;field name="lte-rrc.pucch_ConfigCommon_element" showname="pucch-ConfigCommon" size="3" pos="22" show="" value=""&gt;
&lt;field name="per.enum_index" showname="Enumerated Index: 0" hide="yes" size="1" pos="22" show="0" value="00"/&gt;
&lt;field name="lte-rrc.deltaPUCCH_Shift" showname="deltaPUCCH-Shift: ds1 (0)" size="1" pos="22" show="0" value="00"/&gt;
&lt;field name="lte-rrc.nRB_CQI" showname="nRB-CQI: 1" size="1" pos="23" show="1" value="02"/&gt;
&lt;field name="lte-rrc.nCS_AN" showname="nCS-AN: 0" size="1" pos="23" show="0" value="02"/&gt;
&lt;field name="lte-rrc.n1PUCCH_AN" showname="n1PUCCH-AN: 10" size="2" pos="24" show="10" value="0056"/&gt;
&lt;/field&gt;
&lt;field name="per.choice_index" showname="Choice Index: 1" hide="yes" size="1" pos="25" show="1" value="56"/&gt;
&lt;field name="lte-rrc.soundingRS_UL_ConfigCommon" showname="soundingRS-UL-ConfigCommon: setup (1)" size="1" pos="25" show="1" value="56"&gt;
&lt;field name="lte-rrc.setup_element" showname="setup" size="1" pos="25" show="" value=""&gt;
&lt;field name="per.optional_field_bit" showname=".... ..1. Optional Field Bit: True (srs-MaxUpPts is present)" hide="yes" size="1" pos="25" show="1" value="1" unmaskedvalue="56"/&gt;
&lt;field name="per.enum_index" showname="Enumerated Index: 0" hide="yes" size="1" pos="25" show="0" value="56"/&gt;
&lt;field name="lte-rrc.srs_BandwidthConfig" showname="srs-BandwidthConfig: bw0 (0)" size="1" pos="25" show="0" value="56"/&gt;
&lt;field name="per.enum_index" showname="Enumerated Index: 0" hide="yes" size="1" pos="26" show="0" value="02"/&gt;
&lt;field name="lte-rrc.srs_SubframeConfig" showname="srs-SubframeConfig: sc0 (0)" size="1" pos="26" show="0" value="02"/&gt;
&lt;field name="lte-rrc.ackNackSRS_SimultaneousTransmission" showname=".... ..1. ackNackSRS-SimultaneousTransmission: True" size="1" pos="26" show="1" value="02"/&gt;
&lt;field name="per.enum_index" showname="Enumerated Index: 0" hide="yes" size="0" pos="26" show="0"/&gt;
&lt;field name="lte-rrc.srs_MaxUpPts" showname="srs-MaxUpPts: true (0)" size="1" pos="26" show="0" value="02"/&gt;
&lt;/field&gt;
&lt;/field&gt;
&lt;field name="lte-rrc.uplinkPowerControlCommon_element" showname="uplinkPowerControlCommon" size="4" pos="26" show="" value=""&gt;
&lt;field name="lte-rrc.p0_NominalPUSCH" showname="p0-NominalPUSCH: -87dBm" size="1" pos="26" show="-87" value="02"/&gt;
&lt;field name="per.enum_index" showname="Enumerated Index: 5" hide="yes" size="1" pos="27" show="5" value="4f"/&gt;
&lt;field name="lte-rrc.alpha" showname="alpha: al08 (5)" size="1" pos="27" show="5" value="4f"/&gt;
&lt;field name="lte-rrc.p0_NominalPUCCH" showname="p0-NominalPUCCH: -115dBm" size="1" pos="28" show="-115" value="58"/&gt;
&lt;field name="lte-rrc.deltaFList_PUCCH_element" showname="deltaFList-PUCCH" size="2" pos="28" show="" value=""&gt;
&lt;field name="per.enum_index" showname="Enumerated Index: 1" hide="yes" size="1" pos="28" show="1" value="58"/&gt;
&lt;field name="lte-rrc.deltaF_PUCCH_Format1" showname="deltaF-PUCCH-Format1: deltaF0 (1)" size="1" pos="28" show="1" value="58"/&gt;
&lt;field name="per.enum_index" showname="Enumerated Index: 1" hide="yes" size="1" pos="29" show="1" value="b5"/&gt;
&lt;field name="lte-rrc.deltaF_PUCCH_Format1b" showname="deltaF-PUCCH-Format1b: deltaF3 (1)" size="1" pos="29" show="1" value="b5"/&gt;
&lt;field name="per.enum_index" showname="Enumerated Index: 2" hide="yes" size="1" pos="29" show="2" value="b5"/&gt;
&lt;field name="lte-rrc.deltaF_PUCCH_Format2" showname="deltaF-PUCCH-Format2: deltaF1 (2)" size="1" pos="29" show="2" value="b5"/&gt;
&lt;field name="per.enum_index" showname="Enumerated Index: 2" hide="yes" size="1" pos="29" show="2" value="b5"/&gt;
&lt;field name="lte-rrc.deltaF_PUCCH_Format2a" showname="deltaF-PUCCH-Format2a: deltaF2 (2)" size="1" pos="29" show="2" value="b5"/&gt;
&lt;field name="per.enum_index" showname="Enumerated Index: 2" hide="yes" size="1" pos="29" show="2" value="b5"/&gt;
&lt;field name="lte-rrc.deltaF_PUCCH_Format2b" showname="deltaF-PUCCH-Format2b: deltaF2 (2)" size="1" pos="29" show="2" value="b5"/&gt;
&lt;/field&gt;
&lt;field name="lte-rrc.deltaPreambleMsg3" showname="deltaPreambleMsg3: 0dB (0)" size="1" pos="30" show="0" value="10"/&gt;
&lt;/field&gt;
&lt;field name="per.enum_index" showname="Enumerated Index: 0" hide="yes" size="1" pos="30" show="0" value="10"/&gt;
&lt;field name="lte-rrc.ul_CyclicPrefixLength" showname="ul-CyclicPrefixLength: len1 (0)" size="1" pos="30" show="0" value="10"/&gt;
&lt;field name="per.small_number_bit" showname=".... .0.. Small Number Bit: False" hide="yes" size="1" pos="30" show="0" value="0" unmaskedvalue="10"/&gt;
&lt;field name="per.num_sequence_extensions" showname="Number of Sequence Extensions: 2" hide="yes" size="2" pos="30" show="2" value="1022"/&gt;
&lt;field name="per.extension_present_bit" showname=".... 0... Extension Present Bit: False (extension addition group is NOT present)" hide="yes" size="1" pos="31" show="0" value="0" unmaskedvalue="22"/&gt;
&lt;field name="per.extension_present_bit" showname=".... .0.. Extension Present Bit: False (extension addition group is NOT present)" hide="yes" size="1" pos="31" show="0" value="0" unmaskedvalue="22"/&gt;
&lt;field name="per.extension_present_bit" showname=".... ..1. Extension Present Bit: True (extension addition group is present)" hide="yes" size="1" pos="31" show="1" value="1" unmaskedvalue="22"/&gt;
&lt;field name="per.open_type_length" showname="Open Type Length: 1" hide="yes" size="1" pos="31" show="1" value="22"/&gt;
&lt;field name="per.optional_field_bit" showname=".... ...1 Optional Field Bit: True (pusch-ConfigCommon-v1270 is present)" hide="yes" size="1" pos="32" show="1" value="1" unmaskedvalue="03"/&gt;
&lt;field name="lte-rrc.pusch_ConfigCommon_v1270_element" showname="pusch-ConfigCommon-v1270" size="1" pos="33" show="" value=""&gt;
&lt;field name="per.enum_index" showname="Enumerated Index: 0" hide="yes" size="0" pos="33" show="0"/&gt;
&lt;field name="lte-rrc.enable64QAM_v1270" showname="enable64QAM-v1270: true (0)" size="1" pos="33" show="0" value="00"/&gt;
&lt;/field&gt;
&lt;/field&gt;
&lt;field name="lte-rrc.ue_TimersAndConstants_element" showname="ue-TimersAndConstants" size="3" pos="33" show="" value=""&gt;
&lt;field name="per.extension_bit" showname=".... ...0 Extension Bit: False" hide="yes" size="1" pos="33" show="0" value="0" unmaskedvalue="00"/&gt;
&lt;field name="per.enum_index" showname="Enumerated Index: 5" hide="yes" size="1" pos="34" show="5" value="b2"/&gt;
&lt;field name="lte-rrc.t300" showname="t300: ms1000 (5)" size="1" pos="34" show="5" value="b2"/&gt;
&lt;field name="per.enum_index" showname="Enumerated Index: 4" hide="yes" size="1" pos="34" show="4" value="b2"/&gt;
&lt;field name="lte-rrc.t301" showname="t301: ms600 (4)" size="1" pos="34" show="4" value="b2"/&gt;
&lt;field name="per.enum_index" showname="Enumerated Index: 5" hide="yes" size="1" pos="34" show="5" value="b2"/&gt;
&lt;field name="lte-rrc.t310" showname="t310: ms1000 (5)" size="1" pos="34" show="5" value="b2"/&gt;
&lt;field name="per.enum_index" showname="Enumerated Index: 7" hide="yes" size="1" pos="35" show="7" value="f0"/&gt;
&lt;field name="lte-rrc.n310" showname="n310: n20 (7)" size="1" pos="35" show="7" value="f0"/&gt;
&lt;field name="per.enum_index" showname="Enumerated Index: 0" hide="yes" size="1" pos="35" show="0" value="f0"/&gt;
&lt;field name="lte-rrc.t311" showname="t311: ms1000 (0)" size="1" pos="35" show="0" value="f0"/&gt;
&lt;field name="per.enum_index" showname="Enumerated Index: 0" hide="yes" size="1" pos="35" show="0" value="f0"/&gt;
&lt;field name="lte-rrc.n311" showname="n311: n1 (0)" size="1" pos="35" show="0" value="f0"/&gt;
&lt;/field&gt;
&lt;field name="lte-rrc.freqInfo_element" showname="freqInfo" size="1" pos="36" show="" value=""&gt;
&lt;field name="per.optional_field_bit" showname="..0. .... Optional Field Bit: False (ul-CarrierFreq is NOT present)" hide="yes" size="1" pos="36" show="0" value="0" unmaskedvalue="00"/&gt;
&lt;field name="per.optional_field_bit" showname="...0 .... Optional Field Bit: False (ul-Bandwidth is NOT present)" hide="yes" size="1" pos="36" show="0" value="0" unmaskedvalue="00"/&gt;
&lt;field name="lte-rrc.additionalSpectrumEmission" showname="additionalSpectrumEmission: 1" size="1" pos="36" show="1" value="00"/&gt;
&lt;/field&gt;
&lt;field name="per.enum_index" showname="Enumerated Index: 6" hide="yes" size="1" pos="37" show="6" value="60"/&gt;
&lt;field name="lte-rrc.timeAlignmentTimerCommon" showname="timeAlignmentTimerCommon: sf10240 (6)" size="1" pos="37" show="6" value="60"/&gt;
&lt;/field&gt;
&lt;/field&gt;
&lt;/field&gt;
&lt;field name="" show="Item 1" size="13" pos="37" value="60c7482691ad49e0282754a924"&gt;
&lt;field name="per.extension_bit" showname=".... 0... Extension Bit: False" hide="yes" size="1" pos="37" show="0" value="0" unmaskedvalue="60"/&gt;
&lt;field name="per.choice_index" showname="Choice Index: 1" hide="yes" size="1" pos="37" show="1" value="60"/&gt;
&lt;field name="lte-rrc.sib_TypeAndInfo_item" showname="sib-TypeAndInfo item: sib3 (1)" size="13" pos="37" show="1" value="60c7482691ad49e0282754a924"&gt;
&lt;field name="lte-rrc.sib3_element" showname="sib3" size="12" pos="38" show="" value=""&gt;
&lt;field name="per.extension_bit" showname=".1.. .... Extension Bit: True" hide="yes" size="1" pos="38" show="1" value="1" unmaskedvalue="c7"/&gt;
&lt;field name="lte-rrc.cellReselectionInfoCommon_element" showname="cellReselectionInfoCommon" size="1" pos="38" show="" value=""&gt;
&lt;field name="per.optional_field_bit" showname="..0. .... Optional Field Bit: False (speedStateReselectionPars is NOT present)" hide="yes" size="1" pos="38" show="0" value="0" unmaskedvalue="c7"/&gt;
&lt;field name="per.enum_index" showname="Enumerated Index: 3" hide="yes" size="1" pos="38" show="3" value="c7"/&gt;
&lt;field name="lte-rrc.q_Hyst" showname="q-Hyst: dB3 (3)" size="1" pos="38" show="3" value="c7"/&gt;
&lt;/field&gt;
&lt;field name="lte-rrc.cellReselectionServingFreqInfo_element" showname="cellReselectionServingFreqInfo" size="2" pos="38" show="" value=""&gt;
&lt;field name="per.optional_field_bit" showname=".... ...1 Optional Field Bit: True (s-NonIntraSearch is present)" hide="yes" size="1" pos="38" show="1" value="1" unmaskedvalue="c7"/&gt;
&lt;field name="lte-rrc.s_NonIntraSearch" showname="s-NonIntraSearch: 18dB (9)" size="1" pos="39" show="9" value="48"/&gt;
&lt;field name="lte-rrc.threshServingLow" showname="threshServingLow: 0dB (0)" size="1" pos="39" show="0" value="48"/&gt;
&lt;field name="lte-rrc.cellReselectionPriority" showname="cellReselectionPriority: 4" size="1" pos="40" show="4" value="26"/&gt;
&lt;/field&gt;
&lt;field name="lte-rrc.intraFreqCellReselectionInfo_element" showname="intraFreqCellReselectionInfo" size="4" pos="40" show="" value=""&gt;
&lt;field name="per.optional_field_bit" showname=".... .1.. Optional Field Bit: True (p-Max is present)" hide="yes" size="1" pos="40" show="1" value="1" unmaskedvalue="26"/&gt;
&lt;field name="per.optional_field_bit" showname=".... ..1. Optional Field Bit: True (s-IntraSearch is present)" hide="yes" size="1" pos="40" show="1" value="1" unmaskedvalue="26"/&gt;
&lt;field name="per.optional_field_bit" showname=".... ...0 Optional Field Bit: False (allowedMeasBandwidth is NOT present)" hide="yes" size="1" pos="40" show="0" value="0" unmaskedvalue="26"/&gt;
&lt;field name="per.optional_field_bit" showname="1... .... Optional Field Bit: True (t-ReselectionEUTRA-SF is present)" hide="yes" size="1" pos="41" show="1" value="1" unmaskedvalue="91"/&gt;
&lt;field name="lte-rrc.q_RxLevMin" showname="q-RxLevMin: -124dBm (-62)" size="1" pos="41" show="-62" value="91"/&gt;
&lt;field name="lte-rrc.p_Max" showname="p-Max: 23dBm" size="1" pos="41" show="23" value="91"/&gt;
&lt;field name="lte-rrc.s_IntraSearch" showname="s-IntraSearch: 42dB (21)" size="1" pos="42" show="21" value="ad"/&gt;
&lt;field name="lte-rrc.presenceAntennaPort1" showname="..0. .... presenceAntennaPort1: False" size="1" pos="43" show="0" value="49"/&gt;
&lt;field name="lte-rrc.neighCellConfig" showname="neighCellConfig: No MBSFN subframes are present in all neighbour cells (1)" size="1" pos="40" show="1" value="40"/&gt;
&lt;field name="lte-rrc.t_ReselectionEUTRA" showname="t-ReselectionEUTRA: 1s" size="1" pos="43" show="1" value="49"/&gt;
&lt;field name="lte-rrc.t_ReselectionEUTRA_SF_element" showname="t-ReselectionEUTRA-SF" size="1" pos="44" show="" value=""&gt;
&lt;field name="per.enum_index" showname="Enumerated Index: 3" hide="yes" size="1" pos="44" show="3" value="e0"/&gt;
&lt;field name="lte-rrc.sf_Medium" showname="sf-Medium: lDot0 (3)" size="1" pos="44" show="3" value="e0"/&gt;
&lt;field name="per.enum_index" showname="Enumerated Index: 2" hide="yes" size="1" pos="44" show="2" value="e0"/&gt;
&lt;field name="lte-rrc.sf_High" showname="sf-High: oDot75 (2)" size="1" pos="44" show="2" value="e0"/&gt;
&lt;/field&gt;
&lt;/field&gt;
&lt;field name="per.small_number_bit" showname=".... 0... Small Number Bit: False" hide="yes" size="1" pos="44" show="0" value="0" unmaskedvalue="e0"/&gt;
&lt;field name="per.num_sequence_extensions" showname="Number of Sequence Extensions: 1" hide="yes" size="2" pos="44" show="1" value="e028"/&gt;
&lt;field name="per.extension_present_bit" showname="...0 .... Extension Present Bit: False (lateNonCriticalExtension is NOT present)" hide="yes" size="1" pos="45" show="0" value="0" unmaskedvalue="28"/&gt;
&lt;field name="per.extension_present_bit" showname=".... 1... Extension Present Bit: True (extension addition group is present)" hide="yes" size="1" pos="45" show="1" value="1" unmaskedvalue="28"/&gt;
&lt;field name="per.open_type_length" showname="Open Type Length: 4" hide="yes" size="1" pos="45" show="4" value="28"/&gt;
&lt;field name="per.optional_field_bit" showname=".... .1.. Optional Field Bit: True (s-IntraSearch-v920 is present)" hide="yes" size="1" pos="46" show="1" value="1" unmaskedvalue="27"/&gt;
&lt;field name="per.optional_field_bit" showname=".... ..1. Optional Field Bit: True (s-NonIntraSearch-v920 is present)" hide="yes" size="1" pos="46" show="1" value="1" unmaskedvalue="27"/&gt;
&lt;field name="per.optional_field_bit" showname=".... ...1 Optional Field Bit: True (q-QualMin-r9 is present)" hide="yes" size="1" pos="46" show="1" value="1" unmaskedvalue="27"/&gt;
&lt;field name="per.optional_field_bit" showname="0... .... Optional Field Bit: False (threshServingLowQ-r9 is NOT present)" hide="yes" size="1" pos="47" show="0" value="0" unmaskedvalue="54"/&gt;
&lt;field name="lte-rrc.s_IntraSearch_v920_element" showname="s-IntraSearch-v920" size="1" pos="47" show="" value=""&gt;
&lt;field name="lte-rrc.s_IntraSearchP_r9" showname="s-IntraSearchP-r9: 42dB (21)" size="1" pos="47" show="21" value="54"/&gt;
&lt;field name="lte-rrc.s_IntraSearchQ_r9" showname="s-IntraSearchQ-r9: 5dB" size="1" pos="47" show="5" value="54"/&gt;
&lt;/field&gt;
&lt;field name="lte-rrc.s_NonIntraSearch_v920_element" showname="s-NonIntraSearch-v920" size="1" pos="48" show="" value=""&gt;
&lt;field name="lte-rrc.s_NonIntraSearchP_r9" showname="s-NonIntraSearchP-r9: 18dB (9)" size="1" pos="48" show="9" value="a9"/&gt;
&lt;field name="lte-rrc.s_NonIntraSearchQ_r9" showname="s-NonIntraSearchQ-r9: 4dB" size="1" pos="49" show="4" value="24"/&gt;
&lt;/field&gt;
&lt;field name="lte-rrc.q_QualMin_r9" showname="q-QualMin-r9: -18dB" size="1" pos="49" show="-18" value="24"/&gt;
&lt;/field&gt;
&lt;/field&gt;
&lt;/field&gt;
&lt;/field&gt;
&lt;/field&gt;
&lt;/field&gt;
&lt;/field&gt;
&lt;/field&gt;
&lt;/field&gt;
&lt;/field&gt;
&lt;/proto&gt;
&lt;proto name="fake-field-wrapper"&gt;
&lt;field name="data" value="000000cb0000002b00805c312a6fe0ab64310690635000020056024f58b510220300b2f00060c7482691ad49e0282754a92400"&gt;
&lt;field name="data.data" showname="Data: 000000cb0000002b00805c312a6fe0ab6431069063500002..." size="51" pos="0" show="00:00:00:cb:00:00:00:2b:00:80:5c:31:2a:6f:e0:ab:64:31:06:90:63:50:00:02:00:56:02:4f:58:b5:10:22:03:00:b2:f0:00:60:c7:48:26:91:ad:49:e0:28:27:54:a9:24:00" value="000000cb0000002b00805c312a6fe0ab64310690635000020056024f58b510220300b2f00060c7482691ad49e0282754a92400"/&gt;
&lt;field name="data.len" showname="Length: 51" size="0" pos="0" show="51"/&gt;
&lt;/field&gt;
&lt;/proto&gt;
&lt;/packet&gt;
 </t>
  </si>
  <si>
    <t>导入UI参数</t>
  </si>
  <si>
    <t>UI导出结果</t>
  </si>
  <si>
    <t>B1C0-&gt;sib5已实现</t>
  </si>
  <si>
    <t xml:space="preserve">解码类：log_lte_rrc_ota
SIB_MASK_IN_SI标志sib类型。Bitmask of SIBS contained in SI for BCCH_DL_SCH. 0 for
other PDUs. 对于sib5，SIB Mask in SI =  0x20(0b100000)
使用方式：
每次收到此packet后，packet.get_field("SIB_MASK_IN_SI");从value_int获取sib类型， 然后调用java xml库解释packet.decoded_xml文件，更新B0C0-&gt;SIB5相关信息。
sib5 xml示例（packet.decoded_xml内容）：
&lt;packet&gt;
  &lt;proto name="geninfo" pos="0" showname="General information" size="69"&gt;
    &lt;field name="num" pos="0" show="0" showname="Number" value="0" size="69"/&gt;
    &lt;field name="len" pos="0" show="69" showname="Frame Length" value="45" size="69"/&gt;
    &lt;field name="caplen" pos="0" show="69" showname="Captured Length" value="45" size="69"/&gt;
    &lt;field name="timestamp" pos="0" show="Jan  1, 1970 08:00:00.000000000 CST" showname="Captured Time" value="0.000000000" size="69"/&gt;
  &lt;/proto&gt;
&lt;proto name="frame" showname="Frame 0: 69 bytes on wire (552 bits), 69 bytes captured (552 bits)" size="69" pos="0"&gt;
&lt;field name="frame.encap_type" showname="Encapsulation type: USER 1 (46)" size="0" pos="0" show="46"/&gt;
&lt;field name="frame.number" showname="Frame Number: 0" size="0" pos="0" show="0"/&gt;
&lt;field name="frame.len" showname="Frame Length: 69 bytes (552 bits)" size="0" pos="0" show="69"/&gt;
&lt;field name="frame.cap_len" showname="Capture Length: 69 bytes (552 bits)" size="0" pos="0" show="69"/&gt;
&lt;field name="frame.marked" showname="Frame is marked: False" size="0" pos="0" show="0"/&gt;
&lt;field name="frame.ignored" showname="Frame is ignored: False" size="0" pos="0" show="0"/&gt;
&lt;field name="frame.protocols" showname="Protocols in frame: user_dlt:data" size="0" pos="0" show="user_dlt:data"/&gt;
&lt;/proto&gt;
&lt;proto name="user_dlt" showname="DLT: 148, Payload: aww (Automator Wireshark Wrapper)" size="69" pos="0"/&gt;
&lt;proto name="aww" showname="Automator Wireshark Wrapper" size="69" pos="0"&gt;
&lt;field name="aww.proto" showname="Protocol: 203" size="4" pos="0" show="203" value="000000cb"/&gt;
&lt;field name="aww.data_len" showname="Data length: 61" size="4" pos="4" show="61" value="0000003d"/&gt;
&lt;/proto&gt;
&lt;proto name="fake-field-wrapper"&gt;
&lt;field name="lte-rrc.BCCH_DL_SCH_Message_element" showname="BCCH-DL-SCH-Message" size="51" pos="8" show="" value=""&gt;
&lt;field name="per.choice_index" showname="Choice Index: 0" hide="yes" size="1" pos="8" show="0" value="00"/&gt;
&lt;field name="lte-rrc.message" showname="message: c1 (0)" size="51" pos="8" show="0" value="000dc44a0612564ac8894d224ac95911304c3169ab2227fa092b2564000e10c56ba4000fa0c56b64002ee0c56b24003390c56b"&gt;
&lt;field name="per.choice_index" showname="Choice Index: 0" hide="yes" size="1" pos="8" show="0" value="00"/&gt;
&lt;field name="lte-rrc.c1" showname="c1: systemInformation (0)" size="51" pos="8" show="0" value="000dc44a0612564ac8894d224ac95911304c3169ab2227fa092b2564000e10c56ba4000fa0c56b64002ee0c56b24003390c56b"&gt;
&lt;field name="lte-rrc.systemInformation_element" showname="systemInformation" size="51" pos="8" show="" value=""&gt;
&lt;field name="per.choice_index" showname="Choice Index: 0" hide="yes" size="1" pos="8" show="0" value="00"/&gt;
&lt;field name="lte-rrc.criticalExtensions" showname="criticalExtensions: systemInformation-r8 (0)" size="51" pos="8" show="0" value="000dc44a0612564ac8894d224ac95911304c3169ab2227fa092b2564000e10c56ba4000fa0c56b64002ee0c56b24003390c56b"&gt;
&lt;field name="lte-rrc.systemInformation_r8_element" showname="systemInformation-r8" size="51" pos="8" show="" value=""&gt;
&lt;field name="per.optional_field_bit" showname="...0 .... Optional Field Bit: False (nonCriticalExtension is NOT present)" hide="yes" size="1" pos="8" show="0" value="0" unmaskedvalue="00"/&gt;
&lt;field name="per.sequence_of_length" showname="Sequence-Of Length: 1" hide="yes" size="1" pos="8" show="1" value="00"/&gt;
&lt;field name="lte-rrc.sib_TypeAndInfo" showname="sib-TypeAndInfo: 1 item" size="50" pos="9" show="1" value="0dc44a0612564ac8894d224ac95911304c3169ab2227fa092b2564000e10c56ba4000fa0c56b64002ee0c56b24003390c56b"&gt;
&lt;field name="" show="Item 0" size="50" pos="9" value="0dc44a0612564ac8894d224ac95911304c3169ab2227fa092b2564000e10c56ba4000fa0c56b64002ee0c56b24003390c56b"&gt;
&lt;field name="per.extension_bit" showname=".0.. .... Extension Bit: False" hide="yes" size="1" pos="9" show="0" value="0" unmaskedvalue="0d"/&gt;
&lt;field name="per.choice_index" showname="Choice Index: 3" hide="yes" size="1" pos="9" show="3" value="0d"/&gt;
&lt;field name="lte-rrc.sib_TypeAndInfo_item" showname="sib-TypeAndInfo item: sib5 (3)" size="50" pos="9" show="3" value="0dc44a0612564ac8894d224ac95911304c3169ab2227fa092b2564000e10c56ba4000fa0c56b64002ee0c56b24003390c56b"&gt;
&lt;field name="lte-rrc.sib5_element" showname="sib5" size="50" pos="9" show="" value=""&gt;
&lt;field name="per.extension_bit" showname=".... ..0. Extension Bit: False" hide="yes" size="1" pos="9" show="0" value="0" unmaskedvalue="0d"/&gt;
&lt;field name="per.sequence_of_length" showname="Sequence-Of Length: 8" hide="yes" size="1" pos="9" show="8" value="0d"/&gt;
&lt;field name="lte-rrc.interFreqCarrierFreqList" showname="interFreqCarrierFreqList: 8 items" size="49" pos="10" show="8" value="c44a0612564ac8894d224ac95911304c3169ab2227fa092b2564000e10c56ba4000fa0c56b64002ee0c56b24003390c56b"&gt;
&lt;field name="" show="Item 0" size="6" pos="10" value="c44a0612564a"&gt;
&lt;field name="lte-rrc.InterFreqCarrierFreqInfo_element" showname="InterFreqCarrierFreqInfo" size="6" pos="10" show="" value=""&gt;
&lt;field name="per.extension_bit" showname="..0. .... Extension Bit: False" hide="yes" size="1" pos="10" show="0" value="0" unmaskedvalue="c4"/&gt;
&lt;field name="per.optional_field_bit" showname="...0 .... Optional Field Bit: False (p-Max is NOT present)" hide="yes" size="1" pos="10" show="0" value="0" unmaskedvalue="c4"/&gt;
&lt;field name="per.optional_field_bit" showname=".... 0... Optional Field Bit: False (t-ReselectionEUTRA-SF is NOT present)" hide="yes" size="1" pos="10" show="0" value="0" unmaskedvalue="c4"/&gt;
&lt;field name="per.optional_field_bit" showname=".... .1.. Optional Field Bit: True (cellReselectionPriority is present)" hide="yes" size="1" pos="10" show="1" value="1" unmaskedvalue="c4"/&gt;
&lt;field name="per.optional_field_bit" showname=".... ..0. Optional Field Bit: False (q-OffsetFreq is NOT present)" hide="yes" size="1" pos="10" show="0" value="0" unmaskedvalue="c4"/&gt;
&lt;field name="per.optional_field_bit" showname=".... ...0 Optional Field Bit: False (interFreqNeighCellList is NOT present)" hide="yes" size="1" pos="10" show="0" value="0" unmaskedvalue="c4"/&gt;
&lt;field name="per.optional_field_bit" showname="0... .... Optional Field Bit: False (interFreqBlackCellList is NOT present)" hide="yes" size="1" pos="11" show="0" value="0" unmaskedvalue="4a"/&gt;
&lt;field name="lte-rrc.dl_CarrierFreq" showname="dl-CarrierFreq: 37900" size="2" pos="11" show="37900" value="4a06"/&gt;
&lt;field name="lte-rrc.q_RxLevMin" showname="q-RxLevMin: -122dBm (-61)" size="1" pos="13" show="-61" value="12"/&gt;
&lt;field name="lte-rrc.t_ReselectionEUTRA" showname="t-ReselectionEUTRA: 1s" size="1" pos="13" show="1" value="12"/&gt;
&lt;field name="lte-rrc.threshX_High" showname="threshX-High: 22dB (11)" size="1" pos="14" show="11" value="56"/&gt;
&lt;field name="lte-rrc.threshX_Low" showname="threshX-Low: 8dB (4)" size="1" pos="14" show="4" value="56"/&gt;
&lt;field name="per.enum_index" showname="Enumerated Index: 5" hide="yes" size="1" pos="15" show="5" value="4a"/&gt;
&lt;field name="lte-rrc.allowedMeasBandwidth" showname="allowedMeasBandwidth: mbw100 (5)" size="1" pos="15" show="5" value="4a"/&gt;
&lt;field name="lte-rrc.presenceAntennaPort1" showname=".... ...0 presenceAntennaPort1: False" size="1" pos="15" show="0" value="4a"/&gt;
&lt;field name="lte-rrc.cellReselectionPriority" showname="cellReselectionPriority: 6" size="1" pos="16" show="6" value="c8"/&gt;
&lt;field name="lte-rrc.neighCellConfig" showname="neighCellConfig: No MBSFN subframes are present in all neighbour cells (1)" size="1" pos="10" show="1" value="40"/&gt;
&lt;/field&gt;
&lt;/field&gt;
&lt;field name="" show="Item 1" size="7" pos="16" value="c8894d224ac959"&gt;
&lt;field name="lte-rrc.InterFreqCarrierFreqInfo_element" showname="InterFreqCarrierFreqInfo" size="7" pos="16" show="" value=""&gt;
&lt;field name="per.extension_bit" showname=".... .0.. Extension Bit: False" hide="yes" size="1" pos="16" show="0" value="0" unmaskedvalue="c8"/&gt;
&lt;field name="per.optional_field_bit" showname=".... ..0. Optional Field Bit: False (p-Max is NOT present)" hide="yes" size="1" pos="16" show="0" value="0" unmaskedvalue="c8"/&gt;
&lt;field name="per.optional_field_bit" showname=".... ...0 Optional Field Bit: False (t-ReselectionEUTRA-SF is NOT present)" hide="yes" size="1" pos="16" show="0" value="0" unmaskedvalue="c8"/&gt;
&lt;field name="per.optional_field_bit" showname="1... .... Optional Field Bit: True (cellReselectionPriority is present)" hide="yes" size="1" pos="17" show="1" value="1" unmaskedvalue="89"/&gt;
&lt;field name="per.optional_field_bit" showname=".0.. .... Optional Field Bit: False (q-OffsetFreq is NOT present)" hide="yes" size="1" pos="17" show="0" value="0" unmaskedvalue="89"/&gt;
&lt;field name="per.optional_field_bit" showname="..0. .... Optional Field Bit: False (interFreqNeighCellList is NOT present)" hide="yes" size="1" pos="17" show="0" value="0" unmaskedvalue="89"/&gt;
&lt;field name="per.optional_field_bit" showname="...0 .... Optional Field Bit: False (interFreqBlackCellList is NOT present)" hide="yes" size="1" pos="17" show="0" value="0" unmaskedvalue="89"/&gt;
&lt;field name="lte-rrc.dl_CarrierFreq" showname="dl-CarrierFreq: 38098" size="2" pos="17" show="38098" value="894d"/&gt;
&lt;field name="lte-rrc.q_RxLevMin" showname="q-RxLevMin: -122dBm (-61)" size="1" pos="19" show="-61" value="22"/&gt;
&lt;field name="lte-rrc.t_ReselectionEUTRA" showname="t-ReselectionEUTRA: 1s" size="1" pos="20" show="1" value="4a"/&gt;
&lt;field name="lte-rrc.threshX_High" showname="threshX-High: 22dB (11)" size="1" pos="20" show="11" value="4a"/&gt;
&lt;field name="lte-rrc.threshX_Low" showname="threshX-Low: 8dB (4)" size="1" pos="21" show="4" value="c9"/&gt;
&lt;field name="per.enum_index" showname="Enumerated Index: 5" hide="yes" size="1" pos="21" show="5" value="c9"/&gt;
&lt;field name="lte-rrc.allowedMeasBandwidth" showname="allowedMeasBandwidth: mbw100 (5)" size="1" pos="21" show="5" value="c9"/&gt;
&lt;field name="lte-rrc.presenceAntennaPort1" showname="..0. .... presenceAntennaPort1: False" size="1" pos="22" show="0" value="59"/&gt;
&lt;field name="lte-rrc.cellReselectionPriority" showname="cellReselectionPriority: 6" size="1" pos="22" show="6" value="59"/&gt;
&lt;field name="lte-rrc.neighCellConfig" showname="neighCellConfig: No MBSFN subframes are present in all neighbour cells (1)" size="1" pos="16" show="1" value="40"/&gt;
&lt;/field&gt;
&lt;/field&gt;
&lt;field name="" show="Item 2" size="6" pos="23" value="11304c3169ab"&gt;
&lt;field name="lte-rrc.InterFreqCarrierFreqInfo_element" showname="InterFreqCarrierFreqInfo" size="6" pos="23" show="" value=""&gt;
&lt;field name="per.extension_bit" showname="0... .... Extension Bit: False" hide="yes" size="1" pos="23" show="0" value="0" unmaskedvalue="11"/&gt;
&lt;field name="per.optional_field_bit" showname=".0.. .... Optional Field Bit: False (p-Max is NOT present)" hide="yes" size="1" pos="23" show="0" value="0" unmaskedvalue="11"/&gt;
&lt;field name="per.optional_field_bit" showname="..0. .... Optional Field Bit: False (t-ReselectionEUTRA-SF is NOT present)" hide="yes" size="1" pos="23" show="0" value="0" unmaskedvalue="11"/&gt;
&lt;field name="per.optional_field_bit" showname="...1 .... Optional Field Bit: True (cellReselectionPriority is present)" hide="yes" size="1" pos="23" show="1" value="1" unmaskedvalue="11"/&gt;
&lt;field name="per.optional_field_bit" showname=".... 0... Optional Field Bit: False (q-OffsetFreq is NOT present)" hide="yes" size="1" pos="23" show="0" value="0" unmaskedvalue="11"/&gt;
&lt;field name="per.optional_field_bit" showname=".... .0.. Optional Field Bit: False (interFreqNeighCellList is NOT present)" hide="yes" size="1" pos="23" show="0" value="0" unmaskedvalue="11"/&gt;
&lt;field name="per.optional_field_bit" showname=".... ..0. Optional Field Bit: False (interFreqBlackCellList is NOT present)" hide="yes" size="1" pos="23" show="0" value="0" unmaskedvalue="11"/&gt;
&lt;field name="lte-rrc.dl_CarrierFreq" showname="dl-CarrierFreq: 38950" size="2" pos="23" show="38950" value="1130"/&gt;
&lt;field name="lte-rrc.q_RxLevMin" showname="q-RxLevMin: -128dBm (-64)" size="1" pos="25" show="-64" value="4c"/&gt;
&lt;field name="lte-rrc.t_ReselectionEUTRA" showname="t-ReselectionEUTRA: 1s" size="1" pos="26" show="1" value="31"/&gt;
&lt;field name="lte-rrc.threshX_High" showname="threshX-High: 26dB (13)" size="1" pos="27" show="13" value="69"/&gt;
&lt;field name="lte-rrc.threshX_Low" showname="threshX-Low: 12dB (6)" size="1" pos="27" show="6" value="69"/&gt;
&lt;field name="per.enum_index" showname="Enumerated Index: 5" hide="yes" size="1" pos="28" show="5" value="ab"/&gt;
&lt;field name="lte-rrc.allowedMeasBandwidth" showname="allowedMeasBandwidth: mbw100 (5)" size="1" pos="28" show="5" value="ab"/&gt;
&lt;field name="lte-rrc.presenceAntennaPort1" showname=".... .0.. presenceAntennaPort1: False" size="1" pos="28" show="0" value="ab"/&gt;
&lt;field name="lte-rrc.cellReselectionPriority" showname="cellReselectionPriority: 6" size="1" pos="28" show="6" value="ab"/&gt;
&lt;field name="lte-rrc.neighCellConfig" showname="neighCellConfig: No MBSFN subframes are present in all neighbour cells (1)" size="1" pos="23" show="1" value="40"/&gt;
&lt;/field&gt;
&lt;/field&gt;
&lt;field name="" show="Item 3" size="6" pos="29" value="2227fa092b25"&gt;
&lt;field name="lte-rrc.InterFreqCarrierFreqInfo_element" showname="InterFreqCarrierFreqInfo" size="6" pos="29" show="" value=""&gt;
&lt;field name="per.extension_bit" showname="...0 .... Extension Bit: False" hide="yes" size="1" pos="29" show="0" value="0" unmaskedvalue="22"/&gt;
&lt;field name="per.optional_field_bit" showname=".... 0... Optional Field Bit: False (p-Max is NOT present)" hide="yes" size="1" pos="29" show="0" value="0" unmaskedvalue="22"/&gt;
&lt;field name="per.optional_field_bit" showname=".... .0.. Optional Field Bit: False (t-ReselectionEUTRA-SF is NOT present)" hide="yes" size="1" pos="29" show="0" value="0" unmaskedvalue="22"/&gt;
&lt;field name="per.optional_field_bit" showname=".... ..1. Optional Field Bit: True (cellReselectionPriority is present)" hide="yes" size="1" pos="29" show="1" value="1" unmaskedvalue="22"/&gt;
&lt;field name="per.optional_field_bit" showname=".... ...0 Optional Field Bit: False (q-OffsetFreq is NOT present)" hide="yes" size="1" pos="29" show="0" value="0" unmaskedvalue="22"/&gt;
&lt;field name="per.optional_field_bit" showname="0... .... Optional Field Bit: False (interFreqNeighCellList is NOT present)" hide="yes" size="1" pos="30" show="0" value="0" unmaskedvalue="27"/&gt;
&lt;field name="per.optional_field_bit" showname=".0.. .... Optional Field Bit: False (interFreqBlackCellList is NOT present)" hide="yes" size="1" pos="30" show="0" value="0" unmaskedvalue="27"/&gt;
&lt;field name="lte-rrc.dl_CarrierFreq" showname="dl-CarrierFreq: 40936" size="2" pos="30" show="40936" value="27fa"/&gt;
&lt;field name="lte-rrc.q_RxLevMin" showname="q-RxLevMin: -122dBm (-61)" size="1" pos="32" show="-61" value="09"/&gt;
&lt;field name="lte-rrc.t_ReselectionEUTRA" showname="t-ReselectionEUTRA: 1s" size="1" pos="33" show="1" value="2b"/&gt;
&lt;field name="lte-rrc.threshX_High" showname="threshX-High: 22dB (11)" size="1" pos="33" show="11" value="2b"/&gt;
&lt;field name="lte-rrc.threshX_Low" showname="threshX-Low: 8dB (4)" size="1" pos="34" show="4" value="25"/&gt;
&lt;field name="per.enum_index" showname="Enumerated Index: 5" hide="yes" size="1" pos="34" show="5" value="25"/&gt;
&lt;field name="lte-rrc.allowedMeasBandwidth" showname="allowedMeasBandwidth: mbw100 (5)" size="1" pos="34" show="5" value="25"/&gt;
&lt;field name="lte-rrc.presenceAntennaPort1" showname="0... .... presenceAntennaPort1: False" size="1" pos="35" show="0" value="64"/&gt;
&lt;field name="lte-rrc.cellReselectionPriority" showname="cellReselectionPriority: 6" size="1" pos="35" show="6" value="64"/&gt;
&lt;field name="lte-rrc.neighCellConfig" showname="neighCellConfig: No MBSFN subframes are present in all neighbour cells (1)" size="1" pos="29" show="1" value="40"/&gt;
&lt;/field&gt;
&lt;/field&gt;
&lt;field name="" show="Item 4" size="6" pos="35" value="64000e10c56b"&gt;
&lt;field name="lte-rrc.InterFreqCarrierFreqInfo_element" showname="InterFreqCarrierFreqInfo" size="6" pos="35" show="" value=""&gt;
&lt;field name="per.extension_bit" showname=".... ..0. Extension Bit: False" hide="yes" size="1" pos="35" show="0" value="0" unmaskedvalue="64"/&gt;
&lt;field name="per.optional_field_bit" showname=".... ...0 Optional Field Bit: False (p-Max is NOT present)" hide="yes" size="1" pos="35" show="0" value="0" unmaskedvalue="64"/&gt;
&lt;field name="per.optional_field_bit" showname="0... .... Optional Field Bit: False (t-ReselectionEUTRA-SF is NOT present)" hide="yes" size="1" pos="36" show="0" value="0" unmaskedvalue="00"/&gt;
&lt;field name="per.optional_field_bit" showname=".0.. .... Optional Field Bit: False (cellReselectionPriority is NOT present)" hide="yes" size="1" pos="36" show="0" value="0" unmaskedvalue="00"/&gt;
&lt;field name="per.optional_field_bit" showname="..0. .... Optional Field Bit: False (q-OffsetFreq is NOT present)" hide="yes" size="1" pos="36" show="0" value="0" unmaskedvalue="00"/&gt;
&lt;field name="per.optional_field_bit" showname="...0 .... Optional Field Bit: False (interFreqNeighCellList is NOT present)" hide="yes" size="1" pos="36" show="0" value="0" unmaskedvalue="00"/&gt;
&lt;field name="per.optional_field_bit" showname=".... 0... Optional Field Bit: False (interFreqBlackCellList is NOT present)" hide="yes" size="1" pos="36" show="0" value="0" unmaskedvalue="00"/&gt;
&lt;field name="lte-rrc.dl_CarrierFreq" showname="dl-CarrierFreq: 450" size="2" pos="36" show="450" value="000e"/&gt;
&lt;field name="lte-rrc.q_RxLevMin" showname="q-RxLevMin: -128dBm (-64)" size="1" pos="38" show="-64" value="10"/&gt;
&lt;field name="lte-rrc.t_ReselectionEUTRA" showname="t-ReselectionEUTRA: 1s" size="1" pos="39" show="1" value="c5"/&gt;
&lt;field name="lte-rrc.threshX_High" showname="threshX-High: 22dB (11)" size="1" pos="39" show="11" value="c5"/&gt;
&lt;field name="lte-rrc.threshX_Low" showname="threshX-Low: 22dB (11)" size="1" pos="40" show="11" value="6b"/&gt;
&lt;field name="per.enum_index" showname="Enumerated Index: 5" hide="yes" size="1" pos="41" show="5" value="a4"/&gt;
&lt;field name="lte-rrc.allowedMeasBandwidth" showname="allowedMeasBandwidth: mbw100 (5)" size="1" pos="41" show="5" value="a4"/&gt;
&lt;field name="lte-rrc.presenceAntennaPort1" showname="...0 .... presenceAntennaPort1: False" size="1" pos="41" show="0" value="a4"/&gt;
&lt;field name="lte-rrc.neighCellConfig" showname="neighCellConfig: No MBSFN subframes are present in all neighbour cells (1)" size="1" pos="35" show="1" value="40"/&gt;
&lt;/field&gt;
&lt;/field&gt;
&lt;field name="" show="Item 5" size="6" pos="41" value="a4000fa0c56b"&gt;
&lt;field name="lte-rrc.InterFreqCarrierFreqInfo_element" showname="InterFreqCarrierFreqInfo" size="6" pos="41" show="" value=""&gt;
&lt;field name="per.extension_bit" showname=".... ..0. Extension Bit: False" hide="yes" size="1" pos="41" show="0" value="0" unmaskedvalue="a4"/&gt;
&lt;field name="per.optional_field_bit" showname=".... ...0 Optional Field Bit: False (p-Max is NOT present)" hide="yes" size="1" pos="41" show="0" value="0" unmaskedvalue="a4"/&gt;
&lt;field name="per.optional_field_bit" showname="0... .... Optional Field Bit: False (t-ReselectionEUTRA-SF is NOT present)" hide="yes" size="1" pos="42" show="0" value="0" unmaskedvalue="00"/&gt;
&lt;field name="per.optional_field_bit" showname=".0.. .... Optional Field Bit: False (cellReselectionPriority is NOT present)" hide="yes" size="1" pos="42" show="0" value="0" unmaskedvalue="00"/&gt;
&lt;field name="per.optional_field_bit" showname="..0. .... Optional Field Bit: False (q-OffsetFreq is NOT present)" hide="yes" size="1" pos="42" show="0" value="0" unmaskedvalue="00"/&gt;
&lt;field name="per.optional_field_bit" showname="...0 .... Optional Field Bit: False (interFreqNeighCellList is NOT present)" hide="yes" size="1" pos="42" show="0" value="0" unmaskedvalue="00"/&gt;
&lt;field name="per.optional_field_bit" showname=".... 0... Optional Field Bit: False (interFreqBlackCellList is NOT present)" hide="yes" size="1" pos="42" show="0" value="0" unmaskedvalue="00"/&gt;
&lt;field name="lte-rrc.dl_CarrierFreq" showname="dl-CarrierFreq: 500" size="2" pos="42" show="500" value="000f"/&gt;
&lt;field name="lte-rrc.q_RxLevMin" showname="q-RxLevMin: -128dBm (-64)" size="1" pos="44" show="-64" value="a0"/&gt;
&lt;field name="lte-rrc.t_ReselectionEUTRA" showname="t-ReselectionEUTRA: 1s" size="1" pos="45" show="1" value="c5"/&gt;
&lt;field name="lte-rrc.threshX_High" showname="threshX-High: 22dB (11)" size="1" pos="45" show="11" value="c5"/&gt;
&lt;field name="lte-rrc.threshX_Low" showname="threshX-Low: 22dB (11)" size="1" pos="46" show="11" value="6b"/&gt;
&lt;field name="per.enum_index" showname="Enumerated Index: 3" hide="yes" size="1" pos="47" show="3" value="64"/&gt;
&lt;field name="lte-rrc.allowedMeasBandwidth" showname="allowedMeasBandwidth: mbw50 (3)" size="1" pos="47" show="3" value="64"/&gt;
&lt;field name="lte-rrc.presenceAntennaPort1" showname="...0 .... presenceAntennaPort1: False" size="1" pos="47" show="0" value="64"/&gt;
&lt;field name="lte-rrc.neighCellConfig" showname="neighCellConfig: No MBSFN subframes are present in all neighbour cells (1)" size="1" pos="41" show="1" value="40"/&gt;
&lt;/field&gt;
&lt;/field&gt;
&lt;field name="" show="Item 6" size="6" pos="47" value="64002ee0c56b"&gt;
&lt;field name="lte-rrc.InterFreqCarrierFreqInfo_element" showname="InterFreqCarrierFreqInfo" size="6" pos="47" show="" value=""&gt;
&lt;field name="per.extension_bit" showname=".... ..0. Extension Bit: False" hide="yes" size="1" pos="47" show="0" value="0" unmaskedvalue="64"/&gt;
&lt;field name="per.optional_field_bit" showname=".... ...0 Optional Field Bit: False (p-Max is NOT present)" hide="yes" size="1" pos="47" show="0" value="0" unmaskedvalue="64"/&gt;
&lt;field name="per.optional_field_bit" showname="0... .... Optional Field Bit: False (t-ReselectionEUTRA-SF is NOT present)" hide="yes" size="1" pos="48" show="0" value="0" unmaskedvalue="00"/&gt;
&lt;field name="per.optional_field_bit" showname=".0.. .... Optional Field Bit: False (cellReselectionPriority is NOT present)" hide="yes" size="1" pos="48" show="0" value="0" unmaskedvalue="00"/&gt;
&lt;field name="per.optional_field_bit" showname="..0. .... Optional Field Bit: False (q-OffsetFreq is NOT present)" hide="yes" size="1" pos="48" show="0" value="0" unmaskedvalue="00"/&gt;
&lt;field name="per.optional_field_bit" showname="...0 .... Optional Field Bit: False (interFreqNeighCellList is NOT present)" hide="yes" size="1" pos="48" show="0" value="0" unmaskedvalue="00"/&gt;
&lt;field name="per.optional_field_bit" showname=".... 0... Optional Field Bit: False (interFreqBlackCellList is NOT present)" hide="yes" size="1" pos="48" show="0" value="0" unmaskedvalue="00"/&gt;
&lt;field name="lte-rrc.dl_CarrierFreq" showname="dl-CarrierFreq: 1500" size="2" pos="48" show="1500" value="002e"/&gt;
&lt;field name="lte-rrc.q_RxLevMin" showname="q-RxLevMin: -128dBm (-64)" size="1" pos="50" show="-64" value="e0"/&gt;
&lt;field name="lte-rrc.t_ReselectionEUTRA" showname="t-ReselectionEUTRA: 1s" size="1" pos="51" show="1" value="c5"/&gt;
&lt;field name="lte-rrc.threshX_High" showname="threshX-High: 22dB (11)" size="1" pos="51" show="11" value="c5"/&gt;
&lt;field name="lte-rrc.threshX_Low" showname="threshX-Low: 22dB (11)" size="1" pos="52" show="11" value="6b"/&gt;
&lt;field name="per.enum_index" showname="Enumerated Index: 1" hide="yes" size="1" pos="53" show="1" value="24"/&gt;
&lt;field name="lte-rrc.allowedMeasBandwidth" showname="allowedMeasBandwidth: mbw15 (1)" size="1" pos="53" show="1" value="24"/&gt;
&lt;field name="lte-rrc.presenceAntennaPort1" showname="...0 .... presenceAntennaPort1: False" size="1" pos="53" show="0" value="24"/&gt;
&lt;field name="lte-rrc.neighCellConfig" showname="neighCellConfig: No MBSFN subframes are present in all neighbour cells (1)" size="1" pos="47" show="1" value="40"/&gt;
&lt;/field&gt;
&lt;/field&gt;
&lt;field name="" show="Item 7" size="6" pos="53" value="24003390c56b"&gt;
&lt;field name="lte-rrc.InterFreqCarrierFreqInfo_element" showname="InterFreqCarrierFreqInfo" size="6" pos="53" show="" value=""&gt;
&lt;field name="per.extension_bit" showname=".... ..0. Extension Bit: False" hide="yes" size="1" pos="53" show="0" value="0" unmaskedvalue="24"/&gt;
&lt;field name="per.optional_field_bit" showname=".... ...0 Optional Field Bit: False (p-Max is NOT present)" hide="yes" size="1" pos="53" show="0" value="0" unmaskedvalue="24"/&gt;
&lt;field name="per.optional_field_bit" showname="0... .... Optional Field Bit: False (t-ReselectionEUTRA-SF is NOT present)" hide="yes" size="1" pos="54" show="0" value="0" unmaskedvalue="00"/&gt;
&lt;field name="per.optional_field_bit" showname=".0.. .... Optional Field Bit: False (cellReselectionPriority is NOT present)" hide="yes" size="1" pos="54" show="0" value="0" unmaskedvalue="00"/&gt;
&lt;field name="per.optional_field_bit" showname="..0. .... Optional Field Bit: False (q-OffsetFreq is NOT present)" hide="yes" size="1" pos="54" show="0" value="0" unmaskedvalue="00"/&gt;
&lt;field name="per.optional_field_bit" showname="...0 .... Optional Field Bit: False (interFreqNeighCellList is NOT present)" hide="yes" size="1" pos="54" show="0" value="0" unmaskedvalue="00"/&gt;
&lt;field name="per.optional_field_bit" showname=".... 0... Optional Field Bit: False (interFreqBlackCellList is NOT present)" hide="yes" size="1" pos="54" show="0" value="0" unmaskedvalue="00"/&gt;
&lt;field name="lte-rrc.dl_CarrierFreq" showname="dl-CarrierFreq: 1650" size="2" pos="54" show="1650" value="0033"/&gt;
&lt;field name="lte-rrc.q_RxLevMin" showname="q-RxLevMin: -128dBm (-64)" size="1" pos="56" show="-64" value="90"/&gt;
&lt;field name="lte-rrc.t_ReselectionEUTRA" showname="t-ReselectionEUTRA: 1s" size="1" pos="57" show="1" value="c5"/&gt;
&lt;field name="lte-rrc.threshX_High" showname="threshX-High: 22dB (11)" size="1" pos="57" show="11" value="c5"/&gt;
&lt;field name="lte-rrc.threshX_Low" showname="threshX-Low: 22dB (11)" size="1" pos="58" show="11" value="6b"/&gt;
&lt;field name="per.enum_index" showname="Enumerated Index: 5" hide="yes" size="1" pos="59" show="5" value="a4"/&gt;
&lt;field name="lte-rrc.allowedMeasBandwidth" showname="allowedMeasBandwidth: mbw100 (5)" size="1" pos="59" show="5" value="a4"/&gt;
&lt;field name="lte-rrc.presenceAntennaPort1" showname="...0 .... presenceAntennaPort1: False" size="1" pos="59" show="0" value="a4"/&gt;
&lt;field name="lte-rrc.neighCellConfig" showname="neighCellConfig: No MBSFN subframes are present in all neighbour cells (1)" size="1" pos="53" show="1" value="40"/&gt;
&lt;/field&gt;
&lt;/field&gt;
&lt;/field&gt;
&lt;/field&gt;
&lt;/field&gt;
&lt;/field&gt;
&lt;/field&gt;
&lt;/field&gt;
&lt;/field&gt;
&lt;/field&gt;
&lt;/field&gt;
&lt;/field&gt;
&lt;/field&gt;
&lt;/proto&gt;
&lt;proto name="fake-field-wrapper"&gt;
&lt;field name="data" value="000000cb0000003d000dc44a0612564ac8894d224ac95911304c3169ab2227fa092b2564000e10c56ba4000fa0c56b64002ee0c56b24003390c56ba4000000000000000000"&gt;
&lt;field name="data.data" showname="Data: 000000cb0000003d000dc44a0612564ac8894d224ac95911..." size="69" pos="0" show="00:00:00:cb:00:00:00:3d:00:0d:c4:4a:06:12:56:4a:c8:89:4d:22:4a:c9:59:11:30:4c:31:69:ab:22:27:fa:09:2b:25:64:00:0e:10:c5:6b:a4:00:0f:a0:c5:6b:64:00:2e:e0:c5:6b:24:00:33:90:c5:6b:a4:00:00:00:00:00:00:00:00:00" value="000000cb0000003d000dc44a0612564ac8894d224ac95911304c3169ab2227fa092b2564000e10c56ba4000fa0c56b64002ee0c56b24003390c56ba4000000000000000000"/&gt;
&lt;field name="data.len" showname="Length: 69" size="0" pos="0" show="69"/&gt;
&lt;/field&gt;
&lt;/proto&gt;
&lt;/packet&gt;
 </t>
  </si>
  <si>
    <t>广播消息</t>
  </si>
  <si>
    <t>频点号</t>
  </si>
  <si>
    <t>参数取值</t>
  </si>
  <si>
    <t>输出项名称</t>
  </si>
  <si>
    <t>输出项结果</t>
  </si>
  <si>
    <t>单位</t>
  </si>
  <si>
    <t>消息号B0C0-&gt;SIB1</t>
  </si>
  <si>
    <t>q-RxLevMin</t>
  </si>
  <si>
    <t>服务小区</t>
  </si>
  <si>
    <t>接入服务小区的最小电平</t>
  </si>
  <si>
    <t>dBm</t>
  </si>
  <si>
    <t>P-Max</t>
  </si>
  <si>
    <t>消息号B0C0-&gt;SIB3</t>
  </si>
  <si>
    <t>q-Hyst</t>
  </si>
  <si>
    <t>同频重选启动测量门限</t>
  </si>
  <si>
    <t>s-NonIntraSearch</t>
  </si>
  <si>
    <t>threshServingLow</t>
  </si>
  <si>
    <t>异频重选启动测量门限（低优先级测高优先级始终测）</t>
  </si>
  <si>
    <t>cellReselectionPriority</t>
  </si>
  <si>
    <t>同等优先级重选门限</t>
  </si>
  <si>
    <t>dB</t>
  </si>
  <si>
    <t>s-IntraSearch</t>
  </si>
  <si>
    <t>服务频点的重选优先级</t>
  </si>
  <si>
    <t>t-ReselectionEUTRA</t>
  </si>
  <si>
    <t>消息号B0C0-&gt;SIB5_1</t>
  </si>
  <si>
    <t>threshX-High</t>
  </si>
  <si>
    <t>threshX-Low</t>
  </si>
  <si>
    <t>q-OffsetFreq</t>
  </si>
  <si>
    <t>消息号B0C0-&gt;SIB5_2</t>
  </si>
  <si>
    <t>消息号B0C0-&gt;SIB5_3</t>
  </si>
  <si>
    <t>消息号B0C0-&gt;SIB5_4</t>
  </si>
  <si>
    <t>消息号B0C0-&gt;SIB5_5</t>
  </si>
  <si>
    <t>消息号B0C0-&gt;SIB5_6</t>
  </si>
  <si>
    <t>消息号B0C0-&gt;SIB5_7</t>
  </si>
  <si>
    <t>事件统计暂时只统计小区变化，格式如下，实时监控消息号B193，当小区的频点或PCI有发生改变时，上报事件更新</t>
  </si>
  <si>
    <t>时间</t>
  </si>
  <si>
    <t>EARFCN</t>
  </si>
  <si>
    <t>14:12:46:460</t>
  </si>
  <si>
    <t>14:15:46:460</t>
  </si>
  <si>
    <t>14:33:46:460</t>
  </si>
  <si>
    <t>自动测试</t>
  </si>
  <si>
    <t>1.可执行自动ATTACH测试:整个周期可设置、ATTACH与dettach之间间隔可设置、次数、统计接入成功率（发送Attachrequest后到收到Attach reject_原因值15算一次成功，如果失败则记录失败时间戳；</t>
  </si>
  <si>
    <t>当前支持：
mode lpm命令：
命令：ui_cmd_agent.mode_lpm
结果：ui_cmd_mode_lpm.rsp_ind
mode online命令：
命令：ui_cmd_agent.mode_online
结果：ui_cmd_mode_online.rsp_ind</t>
  </si>
  <si>
    <t>2.可执行ping包测试：可设置ping包间隔、大小、次数，成功率，失败则记录失败时间戳；</t>
  </si>
  <si>
    <t>待实现</t>
  </si>
  <si>
    <t>3.可执行自动语音呼叫与应答：呼叫间隔可设置，通话时长可设置，拨打成功率统计，失败则记录失败时间戳；</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</si>
</sst>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43">
    <font>
      <sz val="11"/>
      <color theme="1"/>
      <name val="宋体"/>
      <charset val="134"/>
      <scheme val="minor"/>
    </font>
    <font>
      <sz val="11"/>
      <color rgb="FF0070C0"/>
      <name val="宋体"/>
      <charset val="134"/>
      <scheme val="minor"/>
    </font>
    <font>
      <sz val="11"/>
      <color rgb="FF0070C0"/>
      <name val="宋体"/>
      <charset val="134"/>
      <scheme val="minor"/>
    </font>
    <font>
      <sz val="11"/>
      <color rgb="FF00B050"/>
      <name val="宋体"/>
      <charset val="134"/>
      <scheme val="minor"/>
    </font>
    <font>
      <sz val="11"/>
      <color rgb="FF00B050"/>
      <name val="宋体"/>
      <charset val="134"/>
      <scheme val="minor"/>
    </font>
    <font>
      <sz val="11"/>
      <color rgb="FF00B050"/>
      <name val="宋体"/>
      <charset val="134"/>
      <scheme val="minor"/>
    </font>
    <font>
      <sz val="11"/>
      <color rgb="FF00B050"/>
      <name val="宋体"/>
      <charset val="134"/>
      <scheme val="minor"/>
    </font>
    <font>
      <sz val="11"/>
      <name val="宋体"/>
      <charset val="134"/>
    </font>
    <font>
      <sz val="11"/>
      <name val="宋体"/>
      <charset val="134"/>
      <scheme val="minor"/>
    </font>
    <font>
      <b/>
      <sz val="11"/>
      <color rgb="FF00B050"/>
      <name val="宋体"/>
      <charset val="134"/>
      <scheme val="minor"/>
    </font>
    <font>
      <sz val="16"/>
      <name val="宋体"/>
      <charset val="134"/>
    </font>
    <font>
      <sz val="14"/>
      <name val="宋体"/>
      <charset val="134"/>
    </font>
    <font>
      <b/>
      <sz val="11"/>
      <color rgb="FFFF0000"/>
      <name val="宋体"/>
      <charset val="134"/>
    </font>
    <font>
      <b/>
      <sz val="11"/>
      <color rgb="FF0070C0"/>
      <name val="宋体"/>
      <charset val="134"/>
    </font>
    <font>
      <sz val="10"/>
      <name val="宋体"/>
      <charset val="134"/>
    </font>
    <font>
      <b/>
      <sz val="10"/>
      <color rgb="FFFF0000"/>
      <name val="宋体"/>
      <charset val="134"/>
    </font>
    <font>
      <b/>
      <sz val="10"/>
      <color rgb="FF0070C0"/>
      <name val="宋体"/>
      <charset val="134"/>
    </font>
    <font>
      <sz val="9"/>
      <color theme="1"/>
      <name val="宋体"/>
      <charset val="134"/>
      <scheme val="minor"/>
    </font>
    <font>
      <b/>
      <sz val="9"/>
      <color rgb="FF000080"/>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9"/>
      <color rgb="FF00B050"/>
      <name val="宋体"/>
      <charset val="134"/>
    </font>
    <font>
      <i/>
      <sz val="9"/>
      <color rgb="FF660E7A"/>
      <name val="宋体"/>
      <charset val="134"/>
    </font>
    <font>
      <sz val="9"/>
      <color rgb="FF000000"/>
      <name val="宋体"/>
      <charset val="134"/>
    </font>
    <font>
      <b/>
      <sz val="9"/>
      <color rgb="FF000080"/>
      <name val="宋体"/>
      <charset val="134"/>
    </font>
  </fonts>
  <fills count="36">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rgb="FFFFFF0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23" fillId="0" borderId="0" applyFont="0" applyFill="0" applyBorder="0" applyAlignment="0" applyProtection="0">
      <alignment vertical="center"/>
    </xf>
    <xf numFmtId="0" fontId="19" fillId="28" borderId="0" applyNumberFormat="0" applyBorder="0" applyAlignment="0" applyProtection="0">
      <alignment vertical="center"/>
    </xf>
    <xf numFmtId="0" fontId="35" fillId="25" borderId="11"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19" fillId="8" borderId="0" applyNumberFormat="0" applyBorder="0" applyAlignment="0" applyProtection="0">
      <alignment vertical="center"/>
    </xf>
    <xf numFmtId="0" fontId="27" fillId="12" borderId="0" applyNumberFormat="0" applyBorder="0" applyAlignment="0" applyProtection="0">
      <alignment vertical="center"/>
    </xf>
    <xf numFmtId="43" fontId="23" fillId="0" borderId="0" applyFont="0" applyFill="0" applyBorder="0" applyAlignment="0" applyProtection="0">
      <alignment vertical="center"/>
    </xf>
    <xf numFmtId="0" fontId="28" fillId="31" borderId="0" applyNumberFormat="0" applyBorder="0" applyAlignment="0" applyProtection="0">
      <alignment vertical="center"/>
    </xf>
    <xf numFmtId="0" fontId="33" fillId="0" borderId="0" applyNumberFormat="0" applyFill="0" applyBorder="0" applyAlignment="0" applyProtection="0">
      <alignment vertical="center"/>
    </xf>
    <xf numFmtId="9" fontId="23" fillId="0" borderId="0" applyFont="0" applyFill="0" applyBorder="0" applyAlignment="0" applyProtection="0">
      <alignment vertical="center"/>
    </xf>
    <xf numFmtId="0" fontId="26" fillId="0" borderId="0" applyNumberFormat="0" applyFill="0" applyBorder="0" applyAlignment="0" applyProtection="0">
      <alignment vertical="center"/>
    </xf>
    <xf numFmtId="0" fontId="23" fillId="17" borderId="8" applyNumberFormat="0" applyFont="0" applyAlignment="0" applyProtection="0">
      <alignment vertical="center"/>
    </xf>
    <xf numFmtId="0" fontId="28" fillId="24" borderId="0" applyNumberFormat="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6" applyNumberFormat="0" applyFill="0" applyAlignment="0" applyProtection="0">
      <alignment vertical="center"/>
    </xf>
    <xf numFmtId="0" fontId="21" fillId="0" borderId="6" applyNumberFormat="0" applyFill="0" applyAlignment="0" applyProtection="0">
      <alignment vertical="center"/>
    </xf>
    <xf numFmtId="0" fontId="28" fillId="30" borderId="0" applyNumberFormat="0" applyBorder="0" applyAlignment="0" applyProtection="0">
      <alignment vertical="center"/>
    </xf>
    <xf numFmtId="0" fontId="25" fillId="0" borderId="10" applyNumberFormat="0" applyFill="0" applyAlignment="0" applyProtection="0">
      <alignment vertical="center"/>
    </xf>
    <xf numFmtId="0" fontId="28" fillId="23" borderId="0" applyNumberFormat="0" applyBorder="0" applyAlignment="0" applyProtection="0">
      <alignment vertical="center"/>
    </xf>
    <xf numFmtId="0" fontId="29" fillId="16" borderId="7" applyNumberFormat="0" applyAlignment="0" applyProtection="0">
      <alignment vertical="center"/>
    </xf>
    <xf numFmtId="0" fontId="36" fillId="16" borderId="11" applyNumberFormat="0" applyAlignment="0" applyProtection="0">
      <alignment vertical="center"/>
    </xf>
    <xf numFmtId="0" fontId="20" fillId="7" borderId="5" applyNumberFormat="0" applyAlignment="0" applyProtection="0">
      <alignment vertical="center"/>
    </xf>
    <xf numFmtId="0" fontId="19" fillId="35" borderId="0" applyNumberFormat="0" applyBorder="0" applyAlignment="0" applyProtection="0">
      <alignment vertical="center"/>
    </xf>
    <xf numFmtId="0" fontId="28" fillId="20" borderId="0" applyNumberFormat="0" applyBorder="0" applyAlignment="0" applyProtection="0">
      <alignment vertical="center"/>
    </xf>
    <xf numFmtId="0" fontId="37" fillId="0" borderId="12" applyNumberFormat="0" applyFill="0" applyAlignment="0" applyProtection="0">
      <alignment vertical="center"/>
    </xf>
    <xf numFmtId="0" fontId="31" fillId="0" borderId="9" applyNumberFormat="0" applyFill="0" applyAlignment="0" applyProtection="0">
      <alignment vertical="center"/>
    </xf>
    <xf numFmtId="0" fontId="38" fillId="34" borderId="0" applyNumberFormat="0" applyBorder="0" applyAlignment="0" applyProtection="0">
      <alignment vertical="center"/>
    </xf>
    <xf numFmtId="0" fontId="34" fillId="22" borderId="0" applyNumberFormat="0" applyBorder="0" applyAlignment="0" applyProtection="0">
      <alignment vertical="center"/>
    </xf>
    <xf numFmtId="0" fontId="19" fillId="27" borderId="0" applyNumberFormat="0" applyBorder="0" applyAlignment="0" applyProtection="0">
      <alignment vertical="center"/>
    </xf>
    <xf numFmtId="0" fontId="28" fillId="15" borderId="0" applyNumberFormat="0" applyBorder="0" applyAlignment="0" applyProtection="0">
      <alignment vertical="center"/>
    </xf>
    <xf numFmtId="0" fontId="19" fillId="26" borderId="0" applyNumberFormat="0" applyBorder="0" applyAlignment="0" applyProtection="0">
      <alignment vertical="center"/>
    </xf>
    <xf numFmtId="0" fontId="19" fillId="6" borderId="0" applyNumberFormat="0" applyBorder="0" applyAlignment="0" applyProtection="0">
      <alignment vertical="center"/>
    </xf>
    <xf numFmtId="0" fontId="19" fillId="33" borderId="0" applyNumberFormat="0" applyBorder="0" applyAlignment="0" applyProtection="0">
      <alignment vertical="center"/>
    </xf>
    <xf numFmtId="0" fontId="19" fillId="11" borderId="0" applyNumberFormat="0" applyBorder="0" applyAlignment="0" applyProtection="0">
      <alignment vertical="center"/>
    </xf>
    <xf numFmtId="0" fontId="28" fillId="14" borderId="0" applyNumberFormat="0" applyBorder="0" applyAlignment="0" applyProtection="0">
      <alignment vertical="center"/>
    </xf>
    <xf numFmtId="0" fontId="28" fillId="19" borderId="0" applyNumberFormat="0" applyBorder="0" applyAlignment="0" applyProtection="0">
      <alignment vertical="center"/>
    </xf>
    <xf numFmtId="0" fontId="19" fillId="32" borderId="0" applyNumberFormat="0" applyBorder="0" applyAlignment="0" applyProtection="0">
      <alignment vertical="center"/>
    </xf>
    <xf numFmtId="0" fontId="19" fillId="10" borderId="0" applyNumberFormat="0" applyBorder="0" applyAlignment="0" applyProtection="0">
      <alignment vertical="center"/>
    </xf>
    <xf numFmtId="0" fontId="28" fillId="13" borderId="0" applyNumberFormat="0" applyBorder="0" applyAlignment="0" applyProtection="0">
      <alignment vertical="center"/>
    </xf>
    <xf numFmtId="0" fontId="19" fillId="5"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19" fillId="9" borderId="0" applyNumberFormat="0" applyBorder="0" applyAlignment="0" applyProtection="0">
      <alignment vertical="center"/>
    </xf>
    <xf numFmtId="0" fontId="28" fillId="21" borderId="0" applyNumberFormat="0" applyBorder="0" applyAlignment="0" applyProtection="0">
      <alignment vertical="center"/>
    </xf>
  </cellStyleXfs>
  <cellXfs count="41">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10" fillId="2" borderId="0" xfId="0" applyFont="1" applyFill="1" applyAlignment="1">
      <alignment horizontal="center" vertical="center"/>
    </xf>
    <xf numFmtId="0" fontId="7" fillId="3" borderId="1" xfId="0" applyFont="1" applyFill="1" applyBorder="1" applyAlignment="1">
      <alignment horizontal="center" vertical="center"/>
    </xf>
    <xf numFmtId="0" fontId="12" fillId="3" borderId="1" xfId="0" applyFont="1" applyFill="1" applyBorder="1" applyAlignment="1">
      <alignment horizontal="center" vertical="center"/>
    </xf>
    <xf numFmtId="0" fontId="13" fillId="4" borderId="1" xfId="0" applyFont="1" applyFill="1" applyBorder="1">
      <alignment vertical="center"/>
    </xf>
    <xf numFmtId="0" fontId="13" fillId="3" borderId="1" xfId="0" applyFont="1" applyFill="1" applyBorder="1" applyAlignment="1">
      <alignment horizontal="center" vertical="center"/>
    </xf>
    <xf numFmtId="0" fontId="14"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14" fillId="0" borderId="0" xfId="0" applyFont="1" applyFill="1">
      <alignment vertical="center"/>
    </xf>
    <xf numFmtId="0" fontId="16" fillId="0" borderId="2"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1" xfId="0" applyFont="1" applyFill="1" applyBorder="1">
      <alignment vertical="center"/>
    </xf>
    <xf numFmtId="0" fontId="16" fillId="0" borderId="1" xfId="0" applyFont="1" applyFill="1" applyBorder="1" applyAlignment="1">
      <alignment horizontal="center" vertical="center" wrapText="1"/>
    </xf>
    <xf numFmtId="0" fontId="16" fillId="0" borderId="4" xfId="0" applyFont="1" applyFill="1" applyBorder="1" applyAlignment="1">
      <alignment horizontal="center" vertical="center"/>
    </xf>
    <xf numFmtId="0" fontId="16" fillId="0" borderId="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4" fillId="0" borderId="0" xfId="0" applyFont="1" applyAlignment="1">
      <alignment vertical="top" wrapText="1"/>
    </xf>
    <xf numFmtId="0" fontId="11" fillId="0" borderId="0" xfId="0" applyFont="1" applyFill="1" applyAlignment="1">
      <alignment vertical="center"/>
    </xf>
    <xf numFmtId="0" fontId="0" fillId="0" borderId="0" xfId="0" applyAlignment="1">
      <alignment vertical="top" wrapText="1"/>
    </xf>
    <xf numFmtId="0" fontId="7" fillId="0" borderId="0" xfId="0" applyFont="1" applyBorder="1">
      <alignment vertical="center"/>
    </xf>
    <xf numFmtId="0" fontId="8" fillId="0" borderId="0" xfId="0" applyFont="1" applyBorder="1">
      <alignment vertical="center"/>
    </xf>
    <xf numFmtId="0" fontId="4" fillId="0" borderId="0" xfId="0" applyFont="1" applyAlignment="1">
      <alignment vertical="center" wrapText="1"/>
    </xf>
    <xf numFmtId="0" fontId="4" fillId="0" borderId="0" xfId="0" applyFont="1" applyAlignment="1">
      <alignment vertical="center"/>
    </xf>
    <xf numFmtId="0" fontId="17" fillId="0" borderId="0" xfId="0" applyFont="1">
      <alignment vertical="center"/>
    </xf>
    <xf numFmtId="0" fontId="17" fillId="0" borderId="0" xfId="0" applyFont="1" applyAlignment="1">
      <alignment horizontal="center" vertical="center"/>
    </xf>
    <xf numFmtId="0" fontId="17" fillId="0" borderId="0" xfId="0" applyFont="1" applyAlignment="1">
      <alignment horizontal="left" vertical="center" wrapText="1"/>
    </xf>
    <xf numFmtId="0" fontId="18"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311150</xdr:colOff>
      <xdr:row>18</xdr:row>
      <xdr:rowOff>158750</xdr:rowOff>
    </xdr:from>
    <xdr:to>
      <xdr:col>7</xdr:col>
      <xdr:colOff>361950</xdr:colOff>
      <xdr:row>21</xdr:row>
      <xdr:rowOff>69850</xdr:rowOff>
    </xdr:to>
    <xdr:sp>
      <xdr:nvSpPr>
        <xdr:cNvPr id="2" name="矩形 1"/>
        <xdr:cNvSpPr/>
      </xdr:nvSpPr>
      <xdr:spPr>
        <a:xfrm>
          <a:off x="3740150" y="3244850"/>
          <a:ext cx="1422400" cy="425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libqcd.so</a:t>
          </a:r>
          <a:endParaRPr lang="en-US" altLang="zh-CN" sz="1100"/>
        </a:p>
      </xdr:txBody>
    </xdr:sp>
    <xdr:clientData/>
  </xdr:twoCellAnchor>
  <xdr:twoCellAnchor>
    <xdr:from>
      <xdr:col>6</xdr:col>
      <xdr:colOff>12700</xdr:colOff>
      <xdr:row>10</xdr:row>
      <xdr:rowOff>31750</xdr:rowOff>
    </xdr:from>
    <xdr:to>
      <xdr:col>8</xdr:col>
      <xdr:colOff>63500</xdr:colOff>
      <xdr:row>12</xdr:row>
      <xdr:rowOff>120650</xdr:rowOff>
    </xdr:to>
    <xdr:sp>
      <xdr:nvSpPr>
        <xdr:cNvPr id="3" name="矩形 2"/>
        <xdr:cNvSpPr/>
      </xdr:nvSpPr>
      <xdr:spPr>
        <a:xfrm>
          <a:off x="4127500" y="1746250"/>
          <a:ext cx="1422400" cy="431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ui_cmd_rsp</a:t>
          </a:r>
          <a:endParaRPr lang="en-US" altLang="zh-CN" sz="1100"/>
        </a:p>
      </xdr:txBody>
    </xdr:sp>
    <xdr:clientData/>
  </xdr:twoCellAnchor>
  <xdr:twoCellAnchor>
    <xdr:from>
      <xdr:col>2</xdr:col>
      <xdr:colOff>590550</xdr:colOff>
      <xdr:row>3</xdr:row>
      <xdr:rowOff>6350</xdr:rowOff>
    </xdr:from>
    <xdr:to>
      <xdr:col>4</xdr:col>
      <xdr:colOff>571500</xdr:colOff>
      <xdr:row>6</xdr:row>
      <xdr:rowOff>165100</xdr:rowOff>
    </xdr:to>
    <xdr:sp>
      <xdr:nvSpPr>
        <xdr:cNvPr id="4" name="矩形 3"/>
        <xdr:cNvSpPr/>
      </xdr:nvSpPr>
      <xdr:spPr>
        <a:xfrm>
          <a:off x="1962150" y="520700"/>
          <a:ext cx="135255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ui</a:t>
          </a:r>
          <a:endParaRPr lang="en-US" altLang="zh-CN" sz="1100"/>
        </a:p>
        <a:p>
          <a:pPr algn="l"/>
          <a:r>
            <a:rPr lang="zh-CN" altLang="en-US" sz="1100"/>
            <a:t>控制</a:t>
          </a:r>
          <a:r>
            <a:rPr lang="en-US" altLang="zh-CN" sz="1100"/>
            <a:t>+</a:t>
          </a:r>
          <a:r>
            <a:rPr lang="zh-CN" altLang="en-US" sz="1100"/>
            <a:t>显示</a:t>
          </a:r>
          <a:endParaRPr lang="en-US" altLang="zh-CN" sz="1100"/>
        </a:p>
      </xdr:txBody>
    </xdr:sp>
    <xdr:clientData/>
  </xdr:twoCellAnchor>
  <xdr:twoCellAnchor>
    <xdr:from>
      <xdr:col>2</xdr:col>
      <xdr:colOff>590549</xdr:colOff>
      <xdr:row>4</xdr:row>
      <xdr:rowOff>174624</xdr:rowOff>
    </xdr:from>
    <xdr:to>
      <xdr:col>4</xdr:col>
      <xdr:colOff>314324</xdr:colOff>
      <xdr:row>15</xdr:row>
      <xdr:rowOff>126999</xdr:rowOff>
    </xdr:to>
    <xdr:cxnSp>
      <xdr:nvCxnSpPr>
        <xdr:cNvPr id="6" name="连接符: 肘形 5"/>
        <xdr:cNvCxnSpPr>
          <a:stCxn id="4" idx="1"/>
          <a:endCxn id="7169" idx="0"/>
        </xdr:cNvCxnSpPr>
      </xdr:nvCxnSpPr>
      <xdr:spPr>
        <a:xfrm rot="10800000" flipH="1" flipV="1">
          <a:off x="1961515" y="857250"/>
          <a:ext cx="1095375" cy="1840865"/>
        </a:xfrm>
        <a:prstGeom prst="bentConnector4">
          <a:avLst>
            <a:gd name="adj1" fmla="val -24242"/>
            <a:gd name="adj2" fmla="val 7604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450850</xdr:colOff>
      <xdr:row>15</xdr:row>
      <xdr:rowOff>127000</xdr:rowOff>
    </xdr:from>
    <xdr:to>
      <xdr:col>5</xdr:col>
      <xdr:colOff>177800</xdr:colOff>
      <xdr:row>17</xdr:row>
      <xdr:rowOff>0</xdr:rowOff>
    </xdr:to>
    <xdr:sp>
      <xdr:nvSpPr>
        <xdr:cNvPr id="7169" name="文本框 1"/>
        <xdr:cNvSpPr txBox="1">
          <a:spLocks noChangeArrowheads="1"/>
        </xdr:cNvSpPr>
      </xdr:nvSpPr>
      <xdr:spPr>
        <a:xfrm>
          <a:off x="2508250" y="2698750"/>
          <a:ext cx="1098550" cy="215900"/>
        </a:xfrm>
        <a:prstGeom prst="rect">
          <a:avLst/>
        </a:prstGeom>
        <a:solidFill>
          <a:srgbClr val="FFFFFF"/>
        </a:solidFill>
        <a:ln w="9525">
          <a:solidFill>
            <a:srgbClr val="000000"/>
          </a:solidFill>
          <a:miter lim="800000"/>
        </a:ln>
      </xdr:spPr>
      <xdr:txBody>
        <a:bodyPr vertOverflow="clip" wrap="square" lIns="36576" tIns="27432" rIns="0" bIns="0" anchor="t" upright="1"/>
        <a:lstStyle/>
        <a:p>
          <a:pPr algn="l" rtl="0">
            <a:lnSpc>
              <a:spcPts val="1300"/>
            </a:lnSpc>
            <a:defRPr sz="1000"/>
          </a:pPr>
          <a:r>
            <a:rPr lang="zh-CN" altLang="en-US" sz="1100" b="0" i="0" u="none" strike="noStrike" baseline="0">
              <a:solidFill>
                <a:srgbClr val="000000"/>
              </a:solidFill>
              <a:latin typeface="宋体"/>
              <a:ea typeface="宋体"/>
            </a:rPr>
            <a:t>ui_cmd_agent</a:t>
          </a:r>
          <a:endParaRPr lang="zh-CN" altLang="en-US" sz="1100" b="0" i="0" u="none" strike="noStrike" baseline="0">
            <a:solidFill>
              <a:srgbClr val="000000"/>
            </a:solidFill>
            <a:latin typeface="宋体"/>
            <a:ea typeface="宋体"/>
          </a:endParaRPr>
        </a:p>
      </xdr:txBody>
    </xdr:sp>
    <xdr:clientData/>
  </xdr:twoCellAnchor>
  <xdr:twoCellAnchor>
    <xdr:from>
      <xdr:col>7</xdr:col>
      <xdr:colOff>361950</xdr:colOff>
      <xdr:row>16</xdr:row>
      <xdr:rowOff>146050</xdr:rowOff>
    </xdr:from>
    <xdr:to>
      <xdr:col>8</xdr:col>
      <xdr:colOff>454025</xdr:colOff>
      <xdr:row>20</xdr:row>
      <xdr:rowOff>25400</xdr:rowOff>
    </xdr:to>
    <xdr:cxnSp>
      <xdr:nvCxnSpPr>
        <xdr:cNvPr id="10" name="连接符: 肘形 9"/>
        <xdr:cNvCxnSpPr>
          <a:stCxn id="2" idx="3"/>
          <a:endCxn id="7170" idx="2"/>
        </xdr:cNvCxnSpPr>
      </xdr:nvCxnSpPr>
      <xdr:spPr>
        <a:xfrm flipV="1">
          <a:off x="5162550" y="2889250"/>
          <a:ext cx="777875" cy="56515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590550</xdr:colOff>
      <xdr:row>15</xdr:row>
      <xdr:rowOff>82550</xdr:rowOff>
    </xdr:from>
    <xdr:to>
      <xdr:col>9</xdr:col>
      <xdr:colOff>317500</xdr:colOff>
      <xdr:row>16</xdr:row>
      <xdr:rowOff>146050</xdr:rowOff>
    </xdr:to>
    <xdr:sp>
      <xdr:nvSpPr>
        <xdr:cNvPr id="7170" name="文本框 2"/>
        <xdr:cNvSpPr txBox="1">
          <a:spLocks noChangeArrowheads="1"/>
        </xdr:cNvSpPr>
      </xdr:nvSpPr>
      <xdr:spPr>
        <a:xfrm>
          <a:off x="5391150" y="2654300"/>
          <a:ext cx="1098550" cy="234950"/>
        </a:xfrm>
        <a:prstGeom prst="rect">
          <a:avLst/>
        </a:prstGeom>
        <a:solidFill>
          <a:srgbClr val="FFFFFF"/>
        </a:solidFill>
        <a:ln w="9525">
          <a:solidFill>
            <a:srgbClr val="000000"/>
          </a:solidFill>
          <a:miter lim="800000"/>
        </a:ln>
      </xdr:spPr>
      <xdr:txBody>
        <a:bodyPr vertOverflow="clip" wrap="square" lIns="36576" tIns="27432" rIns="0" bIns="0" anchor="t" upright="1"/>
        <a:lstStyle/>
        <a:p>
          <a:r>
            <a:rPr lang="en-US" altLang="zh-CN" sz="1100">
              <a:effectLst/>
              <a:latin typeface="+mn-lt"/>
              <a:ea typeface="+mn-ea"/>
              <a:cs typeface="+mn-cs"/>
            </a:rPr>
            <a:t>ui_cmd_agent</a:t>
          </a:r>
          <a:endParaRPr lang="zh-CN" altLang="zh-CN">
            <a:effectLst/>
          </a:endParaRPr>
        </a:p>
      </xdr:txBody>
    </xdr:sp>
    <xdr:clientData/>
  </xdr:twoCellAnchor>
  <xdr:twoCellAnchor>
    <xdr:from>
      <xdr:col>9</xdr:col>
      <xdr:colOff>590550</xdr:colOff>
      <xdr:row>10</xdr:row>
      <xdr:rowOff>38100</xdr:rowOff>
    </xdr:from>
    <xdr:to>
      <xdr:col>12</xdr:col>
      <xdr:colOff>31750</xdr:colOff>
      <xdr:row>12</xdr:row>
      <xdr:rowOff>127000</xdr:rowOff>
    </xdr:to>
    <xdr:sp>
      <xdr:nvSpPr>
        <xdr:cNvPr id="16" name="矩形 15"/>
        <xdr:cNvSpPr/>
      </xdr:nvSpPr>
      <xdr:spPr>
        <a:xfrm>
          <a:off x="6762750" y="1752600"/>
          <a:ext cx="1498600" cy="431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a:effectLst/>
            </a:rPr>
            <a:t>cmd_code_log_packet</a:t>
          </a:r>
          <a:endParaRPr lang="en-US" altLang="zh-CN" sz="1100"/>
        </a:p>
      </xdr:txBody>
    </xdr:sp>
    <xdr:clientData/>
  </xdr:twoCellAnchor>
  <xdr:twoCellAnchor>
    <xdr:from>
      <xdr:col>9</xdr:col>
      <xdr:colOff>317500</xdr:colOff>
      <xdr:row>12</xdr:row>
      <xdr:rowOff>127000</xdr:rowOff>
    </xdr:from>
    <xdr:to>
      <xdr:col>11</xdr:col>
      <xdr:colOff>6350</xdr:colOff>
      <xdr:row>16</xdr:row>
      <xdr:rowOff>25400</xdr:rowOff>
    </xdr:to>
    <xdr:cxnSp>
      <xdr:nvCxnSpPr>
        <xdr:cNvPr id="18" name="连接符: 肘形 17"/>
        <xdr:cNvCxnSpPr>
          <a:stCxn id="7170" idx="3"/>
          <a:endCxn id="16" idx="2"/>
        </xdr:cNvCxnSpPr>
      </xdr:nvCxnSpPr>
      <xdr:spPr>
        <a:xfrm flipV="1">
          <a:off x="6489700" y="2184400"/>
          <a:ext cx="1060450" cy="5842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314324</xdr:colOff>
      <xdr:row>17</xdr:row>
      <xdr:rowOff>0</xdr:rowOff>
    </xdr:from>
    <xdr:to>
      <xdr:col>5</xdr:col>
      <xdr:colOff>311149</xdr:colOff>
      <xdr:row>20</xdr:row>
      <xdr:rowOff>25400</xdr:rowOff>
    </xdr:to>
    <xdr:cxnSp>
      <xdr:nvCxnSpPr>
        <xdr:cNvPr id="22" name="连接符: 肘形 21"/>
        <xdr:cNvCxnSpPr>
          <a:stCxn id="7169" idx="2"/>
          <a:endCxn id="2" idx="1"/>
        </xdr:cNvCxnSpPr>
      </xdr:nvCxnSpPr>
      <xdr:spPr>
        <a:xfrm rot="16200000" flipH="1">
          <a:off x="3128645" y="2842895"/>
          <a:ext cx="539750" cy="6826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12</xdr:row>
      <xdr:rowOff>120650</xdr:rowOff>
    </xdr:from>
    <xdr:to>
      <xdr:col>8</xdr:col>
      <xdr:colOff>454025</xdr:colOff>
      <xdr:row>15</xdr:row>
      <xdr:rowOff>82550</xdr:rowOff>
    </xdr:to>
    <xdr:cxnSp>
      <xdr:nvCxnSpPr>
        <xdr:cNvPr id="25" name="连接符: 肘形 24"/>
        <xdr:cNvCxnSpPr>
          <a:stCxn id="7170" idx="0"/>
          <a:endCxn id="3" idx="2"/>
        </xdr:cNvCxnSpPr>
      </xdr:nvCxnSpPr>
      <xdr:spPr>
        <a:xfrm rot="16200000" flipV="1">
          <a:off x="5151120" y="1864995"/>
          <a:ext cx="476250" cy="110172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596900</xdr:colOff>
      <xdr:row>5</xdr:row>
      <xdr:rowOff>95250</xdr:rowOff>
    </xdr:from>
    <xdr:to>
      <xdr:col>12</xdr:col>
      <xdr:colOff>38100</xdr:colOff>
      <xdr:row>8</xdr:row>
      <xdr:rowOff>6350</xdr:rowOff>
    </xdr:to>
    <xdr:sp>
      <xdr:nvSpPr>
        <xdr:cNvPr id="28" name="矩形 27"/>
        <xdr:cNvSpPr/>
      </xdr:nvSpPr>
      <xdr:spPr>
        <a:xfrm>
          <a:off x="6769100" y="952500"/>
          <a:ext cx="1498600" cy="425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a:effectLst/>
            </a:rPr>
            <a:t>log</a:t>
          </a:r>
          <a:r>
            <a:rPr lang="en-US" altLang="zh-CN" sz="1100">
              <a:effectLst/>
            </a:rPr>
            <a:t>_decoder</a:t>
          </a:r>
          <a:endParaRPr lang="en-US" altLang="zh-CN">
            <a:effectLst/>
          </a:endParaRPr>
        </a:p>
      </xdr:txBody>
    </xdr:sp>
    <xdr:clientData/>
  </xdr:twoCellAnchor>
  <xdr:twoCellAnchor>
    <xdr:from>
      <xdr:col>8</xdr:col>
      <xdr:colOff>603250</xdr:colOff>
      <xdr:row>4</xdr:row>
      <xdr:rowOff>168276</xdr:rowOff>
    </xdr:from>
    <xdr:to>
      <xdr:col>9</xdr:col>
      <xdr:colOff>596900</xdr:colOff>
      <xdr:row>6</xdr:row>
      <xdr:rowOff>139701</xdr:rowOff>
    </xdr:to>
    <xdr:cxnSp>
      <xdr:nvCxnSpPr>
        <xdr:cNvPr id="29" name="连接符: 肘形 28"/>
        <xdr:cNvCxnSpPr>
          <a:stCxn id="28" idx="1"/>
          <a:endCxn id="7183" idx="3"/>
        </xdr:cNvCxnSpPr>
      </xdr:nvCxnSpPr>
      <xdr:spPr>
        <a:xfrm rot="10800000">
          <a:off x="6089650" y="854075"/>
          <a:ext cx="679450" cy="31432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xdr:colOff>
      <xdr:row>8</xdr:row>
      <xdr:rowOff>6350</xdr:rowOff>
    </xdr:from>
    <xdr:to>
      <xdr:col>11</xdr:col>
      <xdr:colOff>12700</xdr:colOff>
      <xdr:row>10</xdr:row>
      <xdr:rowOff>38100</xdr:rowOff>
    </xdr:to>
    <xdr:cxnSp>
      <xdr:nvCxnSpPr>
        <xdr:cNvPr id="45" name="连接符: 肘形 44"/>
        <xdr:cNvCxnSpPr>
          <a:stCxn id="16" idx="0"/>
          <a:endCxn id="28" idx="2"/>
        </xdr:cNvCxnSpPr>
      </xdr:nvCxnSpPr>
      <xdr:spPr>
        <a:xfrm rot="5400000" flipH="1" flipV="1">
          <a:off x="7366000" y="1562100"/>
          <a:ext cx="374650" cy="635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xdr:row>
      <xdr:rowOff>88900</xdr:rowOff>
    </xdr:from>
    <xdr:to>
      <xdr:col>8</xdr:col>
      <xdr:colOff>603250</xdr:colOff>
      <xdr:row>8</xdr:row>
      <xdr:rowOff>69850</xdr:rowOff>
    </xdr:to>
    <xdr:sp>
      <xdr:nvSpPr>
        <xdr:cNvPr id="7183" name="文本框 3"/>
        <xdr:cNvSpPr txBox="1">
          <a:spLocks noChangeArrowheads="1"/>
        </xdr:cNvSpPr>
      </xdr:nvSpPr>
      <xdr:spPr>
        <a:xfrm>
          <a:off x="4114800" y="260350"/>
          <a:ext cx="1974850" cy="1181100"/>
        </a:xfrm>
        <a:prstGeom prst="rect">
          <a:avLst/>
        </a:prstGeom>
        <a:solidFill>
          <a:srgbClr val="FFFFFF"/>
        </a:solidFill>
        <a:ln w="9525">
          <a:solidFill>
            <a:srgbClr val="000000"/>
          </a:solidFill>
          <a:miter lim="800000"/>
        </a:ln>
      </xdr:spPr>
      <xdr:txBody>
        <a:bodyPr vertOverflow="clip" wrap="square" lIns="36576" tIns="27432" rIns="0" bIns="0" anchor="t" upright="1"/>
        <a:lstStyle/>
        <a:p>
          <a:pPr algn="l" rtl="0">
            <a:defRPr sz="1000"/>
          </a:pPr>
          <a:r>
            <a:rPr lang="zh-CN" altLang="en-US" sz="900" b="0" i="0" u="none" strike="noStrike" baseline="0">
              <a:solidFill>
                <a:srgbClr val="000000"/>
              </a:solidFill>
              <a:latin typeface="宋体"/>
              <a:ea typeface="宋体"/>
            </a:rPr>
            <a:t>notity_ui</a:t>
          </a:r>
          <a:endParaRPr lang="en-US" altLang="zh-CN" sz="900" b="0" i="0" u="none" strike="noStrike" baseline="0">
            <a:solidFill>
              <a:srgbClr val="000000"/>
            </a:solidFill>
            <a:latin typeface="宋体"/>
            <a:ea typeface="宋体"/>
          </a:endParaRPr>
        </a:p>
        <a:p>
          <a:pPr algn="l" rtl="0">
            <a:defRPr sz="1000"/>
          </a:pPr>
          <a:r>
            <a:rPr lang="zh-CN" altLang="en-US" sz="900" b="0" i="0" u="none" strike="noStrike" baseline="0">
              <a:solidFill>
                <a:srgbClr val="000000"/>
              </a:solidFill>
              <a:latin typeface="宋体"/>
              <a:ea typeface="宋体"/>
            </a:rPr>
            <a:t>通过传递</a:t>
          </a:r>
          <a:r>
            <a:rPr lang="en-US" altLang="zh-CN" sz="900" b="0" i="0" u="none" strike="noStrike" baseline="0">
              <a:solidFill>
                <a:srgbClr val="000000"/>
              </a:solidFill>
              <a:latin typeface="宋体"/>
              <a:ea typeface="宋体"/>
            </a:rPr>
            <a:t>packet</a:t>
          </a:r>
          <a:r>
            <a:rPr lang="zh-CN" altLang="en-US" sz="900" b="0" i="0" u="none" strike="noStrike" baseline="0">
              <a:solidFill>
                <a:srgbClr val="000000"/>
              </a:solidFill>
              <a:latin typeface="宋体"/>
              <a:ea typeface="宋体"/>
            </a:rPr>
            <a:t>对象，提供：</a:t>
          </a:r>
          <a:endParaRPr lang="en-US" altLang="zh-CN" sz="900" b="0" i="0" u="none" strike="noStrike" baseline="0">
            <a:solidFill>
              <a:srgbClr val="000000"/>
            </a:solidFill>
            <a:latin typeface="宋体"/>
            <a:ea typeface="宋体"/>
          </a:endParaRPr>
        </a:p>
        <a:p>
          <a:pPr algn="l" rtl="0">
            <a:defRPr sz="1000"/>
          </a:pPr>
          <a:r>
            <a:rPr lang="zh-CN" altLang="en-US" sz="900" b="0" i="0" u="none" strike="noStrike" baseline="0">
              <a:solidFill>
                <a:srgbClr val="000000"/>
              </a:solidFill>
              <a:latin typeface="宋体"/>
              <a:ea typeface="宋体"/>
            </a:rPr>
            <a:t>针对一般消息：</a:t>
          </a:r>
          <a:r>
            <a:rPr lang="en-US" altLang="zh-CN" sz="900" b="0" i="0" u="none" strike="noStrike" baseline="0">
              <a:solidFill>
                <a:srgbClr val="000000"/>
              </a:solidFill>
              <a:latin typeface="宋体"/>
              <a:ea typeface="宋体"/>
            </a:rPr>
            <a:t>name</a:t>
          </a:r>
          <a:r>
            <a:rPr lang="zh-CN" altLang="en-US" sz="900" b="0" i="0" u="none" strike="noStrike" baseline="0">
              <a:solidFill>
                <a:srgbClr val="000000"/>
              </a:solidFill>
              <a:latin typeface="宋体"/>
              <a:ea typeface="宋体"/>
            </a:rPr>
            <a:t>，</a:t>
          </a:r>
          <a:r>
            <a:rPr lang="en-US" altLang="zh-CN" sz="900" b="0" i="0" u="none" strike="noStrike" baseline="0">
              <a:solidFill>
                <a:srgbClr val="000000"/>
              </a:solidFill>
              <a:latin typeface="宋体"/>
              <a:ea typeface="宋体"/>
            </a:rPr>
            <a:t>val</a:t>
          </a:r>
          <a:r>
            <a:rPr lang="zh-CN" altLang="en-US" sz="900" b="0" i="0" u="none" strike="noStrike" baseline="0">
              <a:solidFill>
                <a:srgbClr val="000000"/>
              </a:solidFill>
              <a:latin typeface="宋体"/>
              <a:ea typeface="宋体"/>
            </a:rPr>
            <a:t>，例如页面</a:t>
          </a:r>
          <a:r>
            <a:rPr lang="en-US" altLang="zh-CN" sz="900" b="0" i="0" u="none" strike="noStrike" baseline="0">
              <a:solidFill>
                <a:srgbClr val="000000"/>
              </a:solidFill>
              <a:latin typeface="宋体"/>
              <a:ea typeface="宋体"/>
            </a:rPr>
            <a:t>2 log_lte_ml1_serving_cell_meas_and_eval</a:t>
          </a:r>
          <a:endParaRPr lang="en-US" altLang="zh-CN" sz="900" b="0" i="0" u="none" strike="noStrike" baseline="0">
            <a:solidFill>
              <a:srgbClr val="000000"/>
            </a:solidFill>
            <a:latin typeface="宋体"/>
            <a:ea typeface="宋体"/>
          </a:endParaRPr>
        </a:p>
        <a:p>
          <a:pPr algn="l" rtl="0">
            <a:defRPr sz="1000"/>
          </a:pPr>
          <a:r>
            <a:rPr lang="zh-CN" altLang="en-US" sz="900" b="0" i="0" u="none" strike="noStrike" baseline="0">
              <a:solidFill>
                <a:srgbClr val="000000"/>
              </a:solidFill>
              <a:latin typeface="宋体"/>
              <a:ea typeface="宋体"/>
            </a:rPr>
            <a:t>针对信令：</a:t>
          </a:r>
          <a:r>
            <a:rPr lang="en-US" altLang="zh-CN" sz="900" b="0" i="0" u="none" strike="noStrike" baseline="0">
              <a:solidFill>
                <a:srgbClr val="000000"/>
              </a:solidFill>
              <a:latin typeface="宋体"/>
              <a:ea typeface="宋体"/>
            </a:rPr>
            <a:t>xml</a:t>
          </a:r>
          <a:r>
            <a:rPr lang="zh-CN" altLang="en-US" sz="900" b="0" i="0" u="none" strike="noStrike" baseline="0">
              <a:solidFill>
                <a:srgbClr val="000000"/>
              </a:solidFill>
              <a:latin typeface="宋体"/>
              <a:ea typeface="宋体"/>
            </a:rPr>
            <a:t>，例如页面</a:t>
          </a:r>
          <a:r>
            <a:rPr lang="en-US" altLang="zh-CN" sz="900" b="0" i="0" u="none" strike="noStrike" baseline="0">
              <a:solidFill>
                <a:srgbClr val="000000"/>
              </a:solidFill>
              <a:latin typeface="宋体"/>
              <a:ea typeface="宋体"/>
            </a:rPr>
            <a:t>3 sib1/2/3/5</a:t>
          </a:r>
          <a:endParaRPr lang="en-US" altLang="zh-CN" sz="900" b="0" i="0" u="none" strike="noStrike" baseline="0">
            <a:solidFill>
              <a:srgbClr val="000000"/>
            </a:solidFill>
            <a:latin typeface="宋体"/>
            <a:ea typeface="宋体"/>
          </a:endParaRPr>
        </a:p>
      </xdr:txBody>
    </xdr:sp>
    <xdr:clientData/>
  </xdr:twoCellAnchor>
  <xdr:twoCellAnchor>
    <xdr:from>
      <xdr:col>4</xdr:col>
      <xdr:colOff>571500</xdr:colOff>
      <xdr:row>4</xdr:row>
      <xdr:rowOff>168275</xdr:rowOff>
    </xdr:from>
    <xdr:to>
      <xdr:col>6</xdr:col>
      <xdr:colOff>0</xdr:colOff>
      <xdr:row>4</xdr:row>
      <xdr:rowOff>174625</xdr:rowOff>
    </xdr:to>
    <xdr:cxnSp>
      <xdr:nvCxnSpPr>
        <xdr:cNvPr id="50" name="连接符: 肘形 49"/>
        <xdr:cNvCxnSpPr>
          <a:stCxn id="7183" idx="1"/>
          <a:endCxn id="4" idx="3"/>
        </xdr:cNvCxnSpPr>
      </xdr:nvCxnSpPr>
      <xdr:spPr>
        <a:xfrm rot="10800000" flipV="1">
          <a:off x="3314700" y="854075"/>
          <a:ext cx="800100" cy="31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581026</xdr:colOff>
      <xdr:row>6</xdr:row>
      <xdr:rowOff>165100</xdr:rowOff>
    </xdr:from>
    <xdr:to>
      <xdr:col>6</xdr:col>
      <xdr:colOff>12701</xdr:colOff>
      <xdr:row>11</xdr:row>
      <xdr:rowOff>76200</xdr:rowOff>
    </xdr:to>
    <xdr:cxnSp>
      <xdr:nvCxnSpPr>
        <xdr:cNvPr id="62" name="连接符: 肘形 61"/>
        <xdr:cNvCxnSpPr>
          <a:stCxn id="3" idx="1"/>
          <a:endCxn id="4" idx="2"/>
        </xdr:cNvCxnSpPr>
      </xdr:nvCxnSpPr>
      <xdr:spPr>
        <a:xfrm rot="10800000">
          <a:off x="2638425" y="1193800"/>
          <a:ext cx="1489075" cy="76835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19050</xdr:colOff>
      <xdr:row>26</xdr:row>
      <xdr:rowOff>0</xdr:rowOff>
    </xdr:from>
    <xdr:to>
      <xdr:col>19</xdr:col>
      <xdr:colOff>190500</xdr:colOff>
      <xdr:row>82</xdr:row>
      <xdr:rowOff>101600</xdr:rowOff>
    </xdr:to>
    <xdr:pic>
      <xdr:nvPicPr>
        <xdr:cNvPr id="7" name="图片 6"/>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877050" y="5232400"/>
          <a:ext cx="6343650" cy="97028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2</xdr:row>
      <xdr:rowOff>0</xdr:rowOff>
    </xdr:from>
    <xdr:to>
      <xdr:col>22</xdr:col>
      <xdr:colOff>560305</xdr:colOff>
      <xdr:row>53</xdr:row>
      <xdr:rowOff>122676</xdr:rowOff>
    </xdr:to>
    <xdr:pic>
      <xdr:nvPicPr>
        <xdr:cNvPr id="2" name="图片 1"/>
        <xdr:cNvPicPr>
          <a:picLocks noChangeAspect="1"/>
        </xdr:cNvPicPr>
      </xdr:nvPicPr>
      <xdr:blipFill>
        <a:blip r:embed="rId1"/>
        <a:stretch>
          <a:fillRect/>
        </a:stretch>
      </xdr:blipFill>
      <xdr:spPr>
        <a:xfrm>
          <a:off x="685800" y="342900"/>
          <a:ext cx="14961870" cy="886650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9</xdr:col>
      <xdr:colOff>180975</xdr:colOff>
      <xdr:row>12</xdr:row>
      <xdr:rowOff>123825</xdr:rowOff>
    </xdr:from>
    <xdr:ext cx="4114800" cy="5368925"/>
    <xdr:sp>
      <xdr:nvSpPr>
        <xdr:cNvPr id="6" name="TextBox 5"/>
        <xdr:cNvSpPr txBox="1"/>
      </xdr:nvSpPr>
      <xdr:spPr>
        <a:xfrm>
          <a:off x="9518015" y="2562225"/>
          <a:ext cx="4114800" cy="5368925"/>
        </a:xfrm>
        <a:prstGeom prst="rect">
          <a:avLst/>
        </a:prstGeom>
        <a:solidFill>
          <a:schemeClr val="accent3">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lnSpc>
              <a:spcPct val="150000"/>
            </a:lnSpc>
          </a:pPr>
          <a:r>
            <a:rPr lang="zh-CN" altLang="en-US" sz="1800" b="1" baseline="0">
              <a:solidFill>
                <a:srgbClr val="FF0000"/>
              </a:solidFill>
            </a:rPr>
            <a:t>使用说明</a:t>
          </a:r>
          <a:endParaRPr lang="en-US" altLang="zh-CN" sz="1800" b="1" baseline="0">
            <a:solidFill>
              <a:srgbClr val="FF0000"/>
            </a:solidFill>
          </a:endParaRPr>
        </a:p>
        <a:p>
          <a:pPr>
            <a:lnSpc>
              <a:spcPct val="150000"/>
            </a:lnSpc>
          </a:pPr>
          <a:r>
            <a:rPr lang="en-US" altLang="zh-CN" sz="1200" baseline="0"/>
            <a:t>1</a:t>
          </a:r>
          <a:r>
            <a:rPr lang="zh-CN" altLang="en-US" sz="1200" baseline="0"/>
            <a:t>、</a:t>
          </a:r>
          <a:r>
            <a:rPr lang="en-US" altLang="zh-CN" sz="1200" baseline="0"/>
            <a:t>Ms</a:t>
          </a:r>
          <a:r>
            <a:rPr lang="zh-CN" altLang="en-US" sz="1200" baseline="0"/>
            <a:t>和</a:t>
          </a:r>
          <a:r>
            <a:rPr lang="en-US" altLang="zh-CN" sz="1200" baseline="0"/>
            <a:t>Mn</a:t>
          </a:r>
          <a:r>
            <a:rPr lang="zh-CN" altLang="en-US" sz="1200" baseline="0"/>
            <a:t>分别表示服务小区和邻区的</a:t>
          </a:r>
          <a:r>
            <a:rPr lang="en-US" altLang="zh-CN" sz="1200" baseline="0"/>
            <a:t>RSRP</a:t>
          </a:r>
          <a:r>
            <a:rPr lang="zh-CN" altLang="en-US" sz="1200" baseline="0"/>
            <a:t>信号场强值；</a:t>
          </a:r>
          <a:endParaRPr lang="en-US" altLang="zh-CN" sz="1200" baseline="0"/>
        </a:p>
        <a:p>
          <a:pPr>
            <a:lnSpc>
              <a:spcPct val="150000"/>
            </a:lnSpc>
          </a:pPr>
          <a:endParaRPr lang="en-US" altLang="zh-CN" sz="1200" baseline="0"/>
        </a:p>
        <a:p>
          <a:pPr>
            <a:lnSpc>
              <a:spcPct val="150000"/>
            </a:lnSpc>
          </a:pPr>
          <a:r>
            <a:rPr lang="en-US" altLang="zh-CN" sz="1200" baseline="0"/>
            <a:t>2</a:t>
          </a:r>
          <a:r>
            <a:rPr lang="zh-CN" altLang="en-US" sz="1200" baseline="0"/>
            <a:t>、在使用</a:t>
          </a:r>
          <a:r>
            <a:rPr lang="en-US" altLang="zh-CN" sz="1200" baseline="0"/>
            <a:t>《LTE</a:t>
          </a:r>
          <a:r>
            <a:rPr lang="zh-CN" altLang="en-US" sz="1200" baseline="0"/>
            <a:t>重选策略分析工具表</a:t>
          </a:r>
          <a:r>
            <a:rPr lang="en-US" altLang="zh-CN" sz="1200" baseline="0"/>
            <a:t>》</a:t>
          </a:r>
          <a:r>
            <a:rPr lang="zh-CN" altLang="en-US" sz="1200" baseline="0"/>
            <a:t>时，只需要将路测获得的系统广播消息按照对应名称的取值导入本表的相应位置（包括频点和参数取值两项），并按</a:t>
          </a:r>
          <a:r>
            <a:rPr lang="en-US" altLang="zh-CN" sz="1200" baseline="0"/>
            <a:t>Enter</a:t>
          </a:r>
          <a:r>
            <a:rPr lang="zh-CN" altLang="en-US" sz="1200" baseline="0"/>
            <a:t>键</a:t>
          </a:r>
          <a:r>
            <a:rPr lang="zh-CN" altLang="en-US" sz="1100" baseline="0">
              <a:solidFill>
                <a:schemeClr val="tx1"/>
              </a:solidFill>
              <a:latin typeface="+mn-lt"/>
              <a:ea typeface="+mn-ea"/>
              <a:cs typeface="+mn-cs"/>
            </a:rPr>
            <a:t>确认</a:t>
          </a:r>
          <a:r>
            <a:rPr lang="zh-CN" altLang="en-US" sz="1200" baseline="0"/>
            <a:t>即可自动获得分析结果。</a:t>
          </a:r>
          <a:endParaRPr lang="en-US" altLang="zh-CN" sz="1200" baseline="0"/>
        </a:p>
        <a:p>
          <a:pPr>
            <a:lnSpc>
              <a:spcPct val="150000"/>
            </a:lnSpc>
          </a:pPr>
          <a:r>
            <a:rPr lang="en-US" altLang="zh-CN" sz="1200" baseline="0"/>
            <a:t>     --</a:t>
          </a:r>
          <a:r>
            <a:rPr lang="zh-CN" altLang="en-US" sz="1200" baseline="0"/>
            <a:t>若仅需要获取服务小区的同频和异频启动测量门限，仅仅需要输入</a:t>
          </a:r>
          <a:r>
            <a:rPr lang="en-US" altLang="zh-CN" sz="1200" baseline="0"/>
            <a:t>SIB1</a:t>
          </a:r>
          <a:r>
            <a:rPr lang="zh-CN" altLang="en-US" sz="1200" baseline="0"/>
            <a:t>中的</a:t>
          </a:r>
          <a:r>
            <a:rPr lang="en-US" altLang="zh-CN" sz="1200" baseline="0"/>
            <a:t>q-RxLevMin</a:t>
          </a:r>
          <a:r>
            <a:rPr lang="zh-CN" altLang="en-US" sz="1200" baseline="0"/>
            <a:t>和</a:t>
          </a:r>
          <a:r>
            <a:rPr lang="en-US" altLang="zh-CN" sz="1200" baseline="0"/>
            <a:t>SIB3</a:t>
          </a:r>
          <a:r>
            <a:rPr lang="zh-CN" altLang="en-US" sz="1200" baseline="0"/>
            <a:t>中的</a:t>
          </a:r>
          <a:r>
            <a:rPr lang="en-US" altLang="zh-CN" sz="1200" baseline="0"/>
            <a:t>s-NonIntraSearch</a:t>
          </a:r>
          <a:r>
            <a:rPr lang="zh-CN" altLang="en-US" sz="1200" baseline="0"/>
            <a:t>、</a:t>
          </a:r>
          <a:r>
            <a:rPr lang="en-US" altLang="zh-CN" sz="1200" baseline="0"/>
            <a:t>s-IntraSearch</a:t>
          </a:r>
          <a:r>
            <a:rPr lang="zh-CN" altLang="en-US" sz="1200" baseline="0"/>
            <a:t>即可。当然，同时需要输入对应广播的小区的频点号。</a:t>
          </a:r>
          <a:endParaRPr lang="en-US" altLang="zh-CN" sz="1200" baseline="0"/>
        </a:p>
        <a:p>
          <a:pPr>
            <a:lnSpc>
              <a:spcPct val="150000"/>
            </a:lnSpc>
          </a:pPr>
          <a:r>
            <a:rPr lang="en-US" altLang="zh-CN" sz="1200" baseline="0"/>
            <a:t>     --</a:t>
          </a:r>
          <a:r>
            <a:rPr lang="zh-CN" altLang="en-US" sz="1200" baseline="0"/>
            <a:t>对于</a:t>
          </a:r>
          <a:r>
            <a:rPr lang="en-US" altLang="zh-CN" sz="1200" baseline="0"/>
            <a:t>SIB5</a:t>
          </a:r>
          <a:r>
            <a:rPr lang="zh-CN" altLang="en-US" sz="1200" baseline="0"/>
            <a:t>的异频点重选列表，本表制定预制了</a:t>
          </a:r>
          <a:r>
            <a:rPr lang="en-US" altLang="zh-CN" sz="1200" baseline="0"/>
            <a:t>7</a:t>
          </a:r>
          <a:r>
            <a:rPr lang="zh-CN" altLang="en-US" sz="1200" baseline="0"/>
            <a:t>个异频点广播参数的情况，应用时按照广播的频点顺序输入，即可以获得服务小区对各个异频点的重选策略。</a:t>
          </a:r>
          <a:endParaRPr lang="en-US" altLang="zh-CN" sz="1200" baseline="0"/>
        </a:p>
        <a:p>
          <a:pPr>
            <a:lnSpc>
              <a:spcPct val="150000"/>
            </a:lnSpc>
          </a:pPr>
          <a:r>
            <a:rPr lang="en-US" altLang="zh-CN" sz="1200" baseline="0"/>
            <a:t>    --</a:t>
          </a:r>
          <a:r>
            <a:rPr lang="zh-CN" altLang="en-US" sz="1200" baseline="0"/>
            <a:t>请在使用前，将本次广播不存在的参数取值删除，避免分析结果发生偏差。</a:t>
          </a:r>
          <a:endParaRPr lang="en-US" altLang="zh-CN" sz="1200" baseline="0"/>
        </a:p>
        <a:p>
          <a:pPr>
            <a:lnSpc>
              <a:spcPct val="150000"/>
            </a:lnSpc>
          </a:pPr>
          <a:r>
            <a:rPr lang="en-US" altLang="zh-CN" sz="1200" baseline="0"/>
            <a:t>    --SIB1</a:t>
          </a:r>
          <a:r>
            <a:rPr lang="zh-CN" altLang="en-US" sz="1200" baseline="0"/>
            <a:t>、</a:t>
          </a:r>
          <a:r>
            <a:rPr lang="en-US" altLang="zh-CN" sz="1200" baseline="0"/>
            <a:t>SIB3</a:t>
          </a:r>
          <a:r>
            <a:rPr lang="zh-CN" altLang="en-US" sz="1200" baseline="0"/>
            <a:t>、</a:t>
          </a:r>
          <a:r>
            <a:rPr lang="en-US" altLang="zh-CN" sz="1200" baseline="0"/>
            <a:t>SIB4</a:t>
          </a:r>
          <a:r>
            <a:rPr lang="zh-CN" altLang="en-US" sz="1200" baseline="0"/>
            <a:t>的频点号，务必填写为服务小区的频点号，即谁下发广播，就填写谁的频点号。</a:t>
          </a:r>
          <a:endParaRPr lang="en-US" altLang="zh-CN" sz="1200" baseline="0"/>
        </a:p>
        <a:p>
          <a:pPr>
            <a:lnSpc>
              <a:spcPct val="150000"/>
            </a:lnSpc>
          </a:pPr>
          <a:r>
            <a:rPr lang="en-US" altLang="zh-CN" sz="1200" baseline="0"/>
            <a:t>   </a:t>
          </a:r>
          <a:endParaRPr lang="en-US" altLang="zh-CN" sz="1200" baseline="0"/>
        </a:p>
      </xdr:txBody>
    </xdr:sp>
    <xdr:clientData/>
  </xdr:oneCellAnchor>
  <xdr:twoCellAnchor editAs="oneCell">
    <xdr:from>
      <xdr:col>9</xdr:col>
      <xdr:colOff>600075</xdr:colOff>
      <xdr:row>7</xdr:row>
      <xdr:rowOff>47625</xdr:rowOff>
    </xdr:from>
    <xdr:to>
      <xdr:col>9</xdr:col>
      <xdr:colOff>625475</xdr:colOff>
      <xdr:row>8</xdr:row>
      <xdr:rowOff>85725</xdr:rowOff>
    </xdr:to>
    <xdr:sp>
      <xdr:nvSpPr>
        <xdr:cNvPr id="7" name="Text Box 3"/>
        <xdr:cNvSpPr txBox="1">
          <a:spLocks noChangeArrowheads="1"/>
        </xdr:cNvSpPr>
      </xdr:nvSpPr>
      <xdr:spPr>
        <a:xfrm>
          <a:off x="9937115" y="1495425"/>
          <a:ext cx="25400" cy="209550"/>
        </a:xfrm>
        <a:prstGeom prst="rect">
          <a:avLst/>
        </a:prstGeom>
        <a:noFill/>
        <a:ln w="9525">
          <a:noFill/>
          <a:miter lim="800000"/>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25:L28"/>
  <sheetViews>
    <sheetView workbookViewId="0">
      <selection activeCell="L24" sqref="L24"/>
    </sheetView>
  </sheetViews>
  <sheetFormatPr defaultColWidth="9" defaultRowHeight="13.5"/>
  <sheetData>
    <row r="25" spans="3:12">
      <c r="C25" s="37" t="s">
        <v>0</v>
      </c>
      <c r="D25" s="37"/>
      <c r="E25" s="37"/>
      <c r="F25" s="37"/>
      <c r="G25" s="37"/>
      <c r="H25" s="37"/>
      <c r="I25" s="37"/>
      <c r="J25" s="37"/>
      <c r="K25" s="37"/>
      <c r="L25" s="37"/>
    </row>
    <row r="26" ht="74.5" customHeight="1" spans="3:12">
      <c r="C26" s="38">
        <v>1</v>
      </c>
      <c r="D26" s="39" t="s">
        <v>1</v>
      </c>
      <c r="E26" s="39"/>
      <c r="F26" s="39"/>
      <c r="G26" s="39"/>
      <c r="H26" s="39"/>
      <c r="I26" s="39"/>
      <c r="J26" s="39"/>
      <c r="K26" s="39"/>
      <c r="L26" s="39"/>
    </row>
    <row r="27" spans="3:12">
      <c r="C27" s="38">
        <v>2</v>
      </c>
      <c r="D27" s="37" t="s">
        <v>2</v>
      </c>
      <c r="E27" s="37"/>
      <c r="F27" s="37"/>
      <c r="G27" s="37"/>
      <c r="H27" s="37"/>
      <c r="I27" s="37"/>
      <c r="J27" s="37"/>
      <c r="K27" s="37"/>
      <c r="L27" s="37"/>
    </row>
    <row r="28" spans="3:12">
      <c r="C28" s="38">
        <v>3</v>
      </c>
      <c r="D28" s="40" t="s">
        <v>3</v>
      </c>
      <c r="E28" s="37"/>
      <c r="F28" s="37"/>
      <c r="G28" s="37"/>
      <c r="H28" s="37"/>
      <c r="I28" s="37"/>
      <c r="J28" s="37"/>
      <c r="K28" s="37"/>
      <c r="L28" s="37"/>
    </row>
  </sheetData>
  <mergeCells count="1">
    <mergeCell ref="D26:L26"/>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
  <sheetViews>
    <sheetView topLeftCell="A10" workbookViewId="0">
      <selection activeCell="X19" sqref="X19"/>
    </sheetView>
  </sheetViews>
  <sheetFormatPr defaultColWidth="9" defaultRowHeight="13.5" outlineLevelRow="1"/>
  <sheetData>
    <row r="1" spans="1:1">
      <c r="A1" t="s">
        <v>4</v>
      </c>
    </row>
    <row r="2" spans="1:1">
      <c r="A2" t="s">
        <v>5</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9"/>
  <sheetViews>
    <sheetView tabSelected="1" workbookViewId="0">
      <selection activeCell="F7" sqref="F7"/>
    </sheetView>
  </sheetViews>
  <sheetFormatPr defaultColWidth="9" defaultRowHeight="13.5" outlineLevelCol="5"/>
  <cols>
    <col min="1" max="1" width="3.45" customWidth="1"/>
    <col min="2" max="2" width="12.2666666666667" customWidth="1"/>
    <col min="3" max="3" width="33.9083333333333" customWidth="1"/>
    <col min="4" max="4" width="40.45" customWidth="1"/>
    <col min="5" max="5" width="11.3666666666667" customWidth="1"/>
    <col min="6" max="6" width="51.3666666666667" customWidth="1"/>
  </cols>
  <sheetData>
    <row r="1" spans="1:6">
      <c r="A1" t="s">
        <v>6</v>
      </c>
      <c r="B1" t="s">
        <v>7</v>
      </c>
      <c r="C1" t="s">
        <v>8</v>
      </c>
      <c r="D1" t="s">
        <v>9</v>
      </c>
      <c r="E1" s="2" t="s">
        <v>10</v>
      </c>
      <c r="F1" s="3" t="s">
        <v>11</v>
      </c>
    </row>
    <row r="2" spans="1:5">
      <c r="A2">
        <v>1</v>
      </c>
      <c r="B2" t="s">
        <v>12</v>
      </c>
      <c r="C2" t="s">
        <v>13</v>
      </c>
      <c r="D2" t="s">
        <v>14</v>
      </c>
      <c r="E2" t="s">
        <v>15</v>
      </c>
    </row>
    <row r="3" ht="148.5" spans="1:6">
      <c r="A3">
        <v>2</v>
      </c>
      <c r="B3" t="s">
        <v>16</v>
      </c>
      <c r="C3" t="s">
        <v>17</v>
      </c>
      <c r="D3" t="s">
        <v>18</v>
      </c>
      <c r="E3" t="s">
        <v>19</v>
      </c>
      <c r="F3" s="1" t="s">
        <v>20</v>
      </c>
    </row>
    <row r="4" s="4" customFormat="1" ht="27" spans="1:5">
      <c r="A4" s="4">
        <v>3</v>
      </c>
      <c r="B4" s="5" t="s">
        <v>21</v>
      </c>
      <c r="C4" s="5" t="s">
        <v>22</v>
      </c>
      <c r="D4" s="35" t="s">
        <v>23</v>
      </c>
      <c r="E4" s="5" t="s">
        <v>15</v>
      </c>
    </row>
    <row r="5" s="4" customFormat="1" ht="40.5" spans="1:5">
      <c r="A5" s="4">
        <v>4</v>
      </c>
      <c r="B5" s="5" t="s">
        <v>24</v>
      </c>
      <c r="C5" s="5" t="s">
        <v>25</v>
      </c>
      <c r="D5" s="35" t="s">
        <v>26</v>
      </c>
      <c r="E5" s="5" t="s">
        <v>15</v>
      </c>
    </row>
    <row r="6" s="4" customFormat="1" spans="1:5">
      <c r="A6" s="4">
        <v>5</v>
      </c>
      <c r="B6" s="5" t="s">
        <v>27</v>
      </c>
      <c r="C6" s="5" t="s">
        <v>28</v>
      </c>
      <c r="D6" s="5" t="s">
        <v>29</v>
      </c>
      <c r="E6" s="5" t="s">
        <v>15</v>
      </c>
    </row>
    <row r="7" ht="148.5" spans="1:6">
      <c r="A7">
        <v>6</v>
      </c>
      <c r="B7" t="s">
        <v>30</v>
      </c>
      <c r="C7" t="s">
        <v>31</v>
      </c>
      <c r="D7" s="1" t="s">
        <v>32</v>
      </c>
      <c r="E7" t="s">
        <v>19</v>
      </c>
      <c r="F7" s="1" t="s">
        <v>33</v>
      </c>
    </row>
    <row r="9" spans="2:2">
      <c r="B9" t="s">
        <v>34</v>
      </c>
    </row>
  </sheetData>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2"/>
  <sheetViews>
    <sheetView workbookViewId="0">
      <selection activeCell="F15" sqref="F15"/>
    </sheetView>
  </sheetViews>
  <sheetFormatPr defaultColWidth="9" defaultRowHeight="13.5"/>
  <cols>
    <col min="13" max="13" width="12.1833333333333" customWidth="1"/>
    <col min="14" max="14" width="30" customWidth="1"/>
  </cols>
  <sheetData>
    <row r="1" s="4" customFormat="1" spans="1:14">
      <c r="A1" s="5" t="s">
        <v>35</v>
      </c>
      <c r="M1" s="5" t="s">
        <v>10</v>
      </c>
      <c r="N1" s="6" t="s">
        <v>11</v>
      </c>
    </row>
    <row r="2" s="4" customFormat="1" spans="2:6">
      <c r="B2" s="5" t="s">
        <v>36</v>
      </c>
      <c r="C2" s="5" t="s">
        <v>37</v>
      </c>
      <c r="D2" s="5" t="s">
        <v>38</v>
      </c>
      <c r="E2" s="5" t="s">
        <v>39</v>
      </c>
      <c r="F2" s="5" t="s">
        <v>40</v>
      </c>
    </row>
    <row r="3" s="4" customFormat="1" ht="81" spans="1:14">
      <c r="A3" s="5" t="s">
        <v>41</v>
      </c>
      <c r="B3" s="4">
        <v>38</v>
      </c>
      <c r="C3" s="4">
        <v>37900</v>
      </c>
      <c r="D3" s="4">
        <v>1</v>
      </c>
      <c r="E3" s="4">
        <v>-79</v>
      </c>
      <c r="F3" s="4">
        <v>-8</v>
      </c>
      <c r="M3" s="5" t="s">
        <v>42</v>
      </c>
      <c r="N3" s="35" t="s">
        <v>43</v>
      </c>
    </row>
    <row r="4" s="4" customFormat="1" spans="1:14">
      <c r="A4" s="5" t="s">
        <v>44</v>
      </c>
      <c r="B4" s="4">
        <v>38</v>
      </c>
      <c r="C4" s="4">
        <v>37900</v>
      </c>
      <c r="D4" s="4">
        <v>2</v>
      </c>
      <c r="E4" s="4">
        <v>-78</v>
      </c>
      <c r="F4" s="4">
        <v>-15</v>
      </c>
      <c r="M4" s="5" t="s">
        <v>45</v>
      </c>
      <c r="N4" s="5" t="s">
        <v>46</v>
      </c>
    </row>
    <row r="5" s="4" customFormat="1" spans="1:14">
      <c r="A5" s="5" t="s">
        <v>47</v>
      </c>
      <c r="B5" s="4">
        <v>38</v>
      </c>
      <c r="C5" s="4">
        <v>37900</v>
      </c>
      <c r="D5" s="4">
        <v>3</v>
      </c>
      <c r="E5" s="4">
        <v>-77</v>
      </c>
      <c r="F5" s="4">
        <v>-16</v>
      </c>
      <c r="M5" s="5" t="s">
        <v>48</v>
      </c>
      <c r="N5" s="5" t="s">
        <v>46</v>
      </c>
    </row>
    <row r="6" s="4" customFormat="1" spans="1:14">
      <c r="A6" s="5" t="s">
        <v>49</v>
      </c>
      <c r="M6" s="5" t="s">
        <v>50</v>
      </c>
      <c r="N6" s="5" t="s">
        <v>46</v>
      </c>
    </row>
    <row r="7" s="4" customFormat="1" spans="1:6">
      <c r="A7" s="5" t="s">
        <v>51</v>
      </c>
      <c r="B7" s="4">
        <v>39</v>
      </c>
      <c r="C7" s="4">
        <v>38400</v>
      </c>
      <c r="D7" s="4">
        <v>11</v>
      </c>
      <c r="E7" s="4">
        <v>-78</v>
      </c>
      <c r="F7" s="4">
        <v>-15</v>
      </c>
    </row>
    <row r="8" s="4" customFormat="1" spans="1:6">
      <c r="A8" s="5" t="s">
        <v>52</v>
      </c>
      <c r="B8" s="4">
        <v>39</v>
      </c>
      <c r="C8" s="4">
        <v>38400</v>
      </c>
      <c r="D8" s="4">
        <v>12</v>
      </c>
      <c r="E8" s="4">
        <v>-77</v>
      </c>
      <c r="F8" s="4">
        <v>-16</v>
      </c>
    </row>
    <row r="9" s="4" customFormat="1"/>
    <row r="10" s="4" customFormat="1" spans="1:1">
      <c r="A10" s="5" t="s">
        <v>53</v>
      </c>
    </row>
    <row r="11" s="4" customFormat="1" spans="1:1">
      <c r="A11" s="5" t="s">
        <v>54</v>
      </c>
    </row>
    <row r="12" s="4" customFormat="1" spans="1:1">
      <c r="A12" s="36" t="s">
        <v>55</v>
      </c>
    </row>
  </sheetData>
  <pageMargins left="0.699305555555556" right="0.699305555555556" top="0.75" bottom="0.75" header="0.3" footer="0.3"/>
  <pageSetup paperSize="9" orientation="portrait"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selection activeCell="C11" sqref="C11"/>
    </sheetView>
  </sheetViews>
  <sheetFormatPr defaultColWidth="9" defaultRowHeight="13.5" outlineLevelCol="4"/>
  <cols>
    <col min="1" max="1" width="13" customWidth="1"/>
    <col min="3" max="3" width="77.45" customWidth="1"/>
    <col min="4" max="4" width="11.3666666666667" customWidth="1"/>
    <col min="5" max="5" width="25.9083333333333" customWidth="1"/>
  </cols>
  <sheetData>
    <row r="1" s="4" customFormat="1" spans="1:5">
      <c r="A1" s="5" t="s">
        <v>56</v>
      </c>
      <c r="B1" s="5" t="s">
        <v>57</v>
      </c>
      <c r="C1" s="5" t="s">
        <v>58</v>
      </c>
      <c r="D1" s="5" t="s">
        <v>10</v>
      </c>
      <c r="E1" s="6" t="s">
        <v>11</v>
      </c>
    </row>
    <row r="2" s="4" customFormat="1" spans="1:3">
      <c r="A2" s="5" t="s">
        <v>37</v>
      </c>
      <c r="B2" s="4">
        <v>37900</v>
      </c>
      <c r="C2" s="5" t="s">
        <v>59</v>
      </c>
    </row>
    <row r="3" s="4" customFormat="1" ht="87" customHeight="1" spans="1:5">
      <c r="A3" s="5" t="s">
        <v>60</v>
      </c>
      <c r="B3" s="5" t="s">
        <v>61</v>
      </c>
      <c r="C3" s="5" t="s">
        <v>62</v>
      </c>
      <c r="D3" s="5" t="s">
        <v>63</v>
      </c>
      <c r="E3" s="35" t="s">
        <v>64</v>
      </c>
    </row>
    <row r="4" s="4" customFormat="1" ht="19" customHeight="1" spans="1:3">
      <c r="A4" s="5" t="s">
        <v>38</v>
      </c>
      <c r="B4" s="4">
        <v>348</v>
      </c>
      <c r="C4" s="5" t="s">
        <v>65</v>
      </c>
    </row>
    <row r="5" s="4" customFormat="1" ht="115" customHeight="1" spans="1:5">
      <c r="A5" s="5" t="s">
        <v>66</v>
      </c>
      <c r="B5" s="4">
        <v>741657</v>
      </c>
      <c r="C5" s="5" t="s">
        <v>67</v>
      </c>
      <c r="D5" s="5" t="s">
        <v>68</v>
      </c>
      <c r="E5" s="30" t="s">
        <v>69</v>
      </c>
    </row>
    <row r="6" s="4" customFormat="1" spans="1:3">
      <c r="A6" s="5" t="s">
        <v>70</v>
      </c>
      <c r="B6" s="4">
        <v>3</v>
      </c>
      <c r="C6" s="5" t="s">
        <v>71</v>
      </c>
    </row>
    <row r="7" s="4" customFormat="1" spans="1:3">
      <c r="A7" s="5" t="s">
        <v>72</v>
      </c>
      <c r="B7" s="4">
        <v>3328</v>
      </c>
      <c r="C7" s="5" t="s">
        <v>73</v>
      </c>
    </row>
    <row r="8" s="4" customFormat="1" spans="1:3">
      <c r="A8" s="5" t="s">
        <v>74</v>
      </c>
      <c r="B8" s="4">
        <v>2</v>
      </c>
      <c r="C8" s="5" t="s">
        <v>75</v>
      </c>
    </row>
    <row r="9" s="4" customFormat="1" spans="1:3">
      <c r="A9" s="5" t="s">
        <v>76</v>
      </c>
      <c r="B9" s="4">
        <v>7</v>
      </c>
      <c r="C9" s="5" t="s">
        <v>77</v>
      </c>
    </row>
    <row r="10" s="4" customFormat="1" spans="1:3">
      <c r="A10" s="5" t="s">
        <v>78</v>
      </c>
      <c r="B10" s="4">
        <v>20</v>
      </c>
      <c r="C10" s="5" t="s">
        <v>79</v>
      </c>
    </row>
  </sheetData>
  <pageMargins left="0.699305555555556" right="0.699305555555556" top="0.75" bottom="0.75" header="0.3" footer="0.3"/>
  <pageSetup paperSize="9"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4"/>
  <sheetViews>
    <sheetView zoomScale="90" zoomScaleNormal="90" workbookViewId="0">
      <selection activeCell="L3" sqref="L3"/>
    </sheetView>
  </sheetViews>
  <sheetFormatPr defaultColWidth="9" defaultRowHeight="13.5"/>
  <cols>
    <col min="1" max="1" width="17.9083333333333" style="9" customWidth="1"/>
    <col min="2" max="2" width="7.09166666666667" style="9" customWidth="1"/>
    <col min="3" max="3" width="22.9083333333333" style="9" customWidth="1"/>
    <col min="4" max="6" width="9" style="9"/>
    <col min="7" max="7" width="25.2666666666667" style="9" customWidth="1"/>
    <col min="8" max="8" width="17.0916666666667" style="9" customWidth="1"/>
    <col min="9" max="9" width="5.26666666666667" style="9" customWidth="1"/>
    <col min="10" max="11" width="9" style="9"/>
    <col min="12" max="12" width="24.3666666666667" style="9" customWidth="1"/>
    <col min="13" max="16384" width="9" style="9"/>
  </cols>
  <sheetData>
    <row r="1" s="7" customFormat="1" ht="18" customHeight="1" spans="1:12">
      <c r="A1" s="10" t="s">
        <v>80</v>
      </c>
      <c r="K1" s="5" t="s">
        <v>10</v>
      </c>
      <c r="L1" s="6" t="s">
        <v>11</v>
      </c>
    </row>
    <row r="2" s="7" customFormat="1" ht="18" customHeight="1" spans="11:12">
      <c r="K2" s="5" t="s">
        <v>81</v>
      </c>
      <c r="L2" s="30" t="s">
        <v>82</v>
      </c>
    </row>
    <row r="3" ht="18.75" customHeight="1" spans="1:12">
      <c r="A3" s="11" t="s">
        <v>83</v>
      </c>
      <c r="B3" s="12"/>
      <c r="C3" s="12"/>
      <c r="D3" s="12"/>
      <c r="F3" s="13" t="s">
        <v>84</v>
      </c>
      <c r="G3" s="13"/>
      <c r="H3" s="13"/>
      <c r="I3" s="13"/>
      <c r="J3" s="31"/>
      <c r="K3" t="s">
        <v>85</v>
      </c>
      <c r="L3" s="32" t="s">
        <v>86</v>
      </c>
    </row>
    <row r="4" ht="18.75" spans="1:11">
      <c r="A4" s="12"/>
      <c r="B4" s="12"/>
      <c r="C4" s="12"/>
      <c r="D4" s="12"/>
      <c r="F4" s="13"/>
      <c r="G4" s="13"/>
      <c r="H4" s="13"/>
      <c r="I4" s="13"/>
      <c r="J4" s="31"/>
      <c r="K4" s="31"/>
    </row>
    <row r="5" s="8" customFormat="1" spans="1:11">
      <c r="A5" s="14" t="s">
        <v>87</v>
      </c>
      <c r="B5" s="15" t="s">
        <v>88</v>
      </c>
      <c r="C5" s="15" t="s">
        <v>56</v>
      </c>
      <c r="D5" s="15" t="s">
        <v>89</v>
      </c>
      <c r="F5" s="16"/>
      <c r="G5" s="17" t="s">
        <v>90</v>
      </c>
      <c r="H5" s="17" t="s">
        <v>91</v>
      </c>
      <c r="I5" s="17" t="s">
        <v>92</v>
      </c>
      <c r="J5" s="33"/>
      <c r="K5" s="33"/>
    </row>
    <row r="6" spans="1:11">
      <c r="A6" s="18" t="s">
        <v>93</v>
      </c>
      <c r="B6" s="19">
        <v>37900</v>
      </c>
      <c r="C6" s="19" t="s">
        <v>94</v>
      </c>
      <c r="D6" s="19">
        <v>-64</v>
      </c>
      <c r="E6" s="20"/>
      <c r="F6" s="21" t="s">
        <v>95</v>
      </c>
      <c r="G6" s="22" t="s">
        <v>96</v>
      </c>
      <c r="H6" s="22">
        <f>IF(AND(ISNUMBER(B6),ISNUMBER(D6)),D6*2,"")</f>
        <v>-128</v>
      </c>
      <c r="I6" s="22" t="s">
        <v>97</v>
      </c>
      <c r="J6" s="34"/>
      <c r="K6" s="34"/>
    </row>
    <row r="7" spans="1:11">
      <c r="A7" s="18"/>
      <c r="B7" s="19"/>
      <c r="C7" s="19" t="s">
        <v>98</v>
      </c>
      <c r="D7" s="19">
        <v>23</v>
      </c>
      <c r="E7" s="20"/>
      <c r="F7" s="23"/>
      <c r="G7" s="24"/>
      <c r="H7" s="22"/>
      <c r="I7" s="22"/>
      <c r="J7" s="34"/>
      <c r="K7" s="34"/>
    </row>
    <row r="8" spans="1:11">
      <c r="A8" s="18" t="s">
        <v>99</v>
      </c>
      <c r="B8" s="19">
        <f>B6</f>
        <v>37900</v>
      </c>
      <c r="C8" s="19" t="s">
        <v>100</v>
      </c>
      <c r="D8" s="19">
        <v>3</v>
      </c>
      <c r="E8" s="20"/>
      <c r="F8" s="23"/>
      <c r="G8" s="22" t="s">
        <v>101</v>
      </c>
      <c r="H8" s="22" t="str">
        <f>IF(AND(ISNUMBER(B6),AND(ISNUMBER(D6),ISNUMBER(D14))),"Ms&lt;"&amp;(D6+D14)*2,"")</f>
        <v>Ms&lt;-74</v>
      </c>
      <c r="I8" s="22" t="s">
        <v>97</v>
      </c>
      <c r="J8" s="34"/>
      <c r="K8" s="34"/>
    </row>
    <row r="9" spans="1:11">
      <c r="A9" s="18"/>
      <c r="B9" s="19"/>
      <c r="C9" s="19" t="s">
        <v>102</v>
      </c>
      <c r="D9" s="19">
        <v>16</v>
      </c>
      <c r="E9" s="20"/>
      <c r="F9" s="23"/>
      <c r="G9" s="22"/>
      <c r="H9" s="22"/>
      <c r="I9" s="22"/>
      <c r="J9" s="34"/>
      <c r="K9" s="34"/>
    </row>
    <row r="10" ht="24" spans="1:11">
      <c r="A10" s="18"/>
      <c r="B10" s="19"/>
      <c r="C10" s="19" t="s">
        <v>103</v>
      </c>
      <c r="D10" s="19">
        <v>0</v>
      </c>
      <c r="E10" s="20"/>
      <c r="F10" s="23"/>
      <c r="G10" s="25" t="s">
        <v>104</v>
      </c>
      <c r="H10" s="22" t="str">
        <f>IF(AND(ISNUMBER(B6),AND(ISNUMBER(D6),ISNUMBER(D9))),"Ms&lt;"&amp;(D6+D9)*2,"")</f>
        <v>Ms&lt;-96</v>
      </c>
      <c r="I10" s="22" t="s">
        <v>97</v>
      </c>
      <c r="J10" s="34"/>
      <c r="K10" s="34"/>
    </row>
    <row r="11" spans="1:11">
      <c r="A11" s="18"/>
      <c r="B11" s="19"/>
      <c r="C11" s="19" t="s">
        <v>105</v>
      </c>
      <c r="D11" s="19">
        <v>6</v>
      </c>
      <c r="E11" s="20"/>
      <c r="F11" s="23"/>
      <c r="G11" s="22"/>
      <c r="H11" s="22"/>
      <c r="I11" s="22"/>
      <c r="J11" s="34"/>
      <c r="K11" s="34"/>
    </row>
    <row r="12" spans="1:11">
      <c r="A12" s="18"/>
      <c r="B12" s="19"/>
      <c r="C12" s="19" t="s">
        <v>94</v>
      </c>
      <c r="D12" s="19">
        <v>-64</v>
      </c>
      <c r="E12" s="20"/>
      <c r="F12" s="23"/>
      <c r="G12" s="22" t="s">
        <v>106</v>
      </c>
      <c r="H12" s="22" t="str">
        <f>IF(AND(ISNUMBER(B6),ISNUMBER(D8)),"Mn-Ms&gt;"&amp;D8,"")</f>
        <v>Mn-Ms&gt;3</v>
      </c>
      <c r="I12" s="22" t="s">
        <v>107</v>
      </c>
      <c r="J12" s="34"/>
      <c r="K12" s="34"/>
    </row>
    <row r="13" spans="1:11">
      <c r="A13" s="18"/>
      <c r="B13" s="19"/>
      <c r="C13" s="19" t="s">
        <v>98</v>
      </c>
      <c r="D13" s="19">
        <v>23</v>
      </c>
      <c r="E13" s="20"/>
      <c r="F13" s="23"/>
      <c r="G13" s="22"/>
      <c r="H13" s="22"/>
      <c r="I13" s="22"/>
      <c r="J13" s="34"/>
      <c r="K13" s="34"/>
    </row>
    <row r="14" spans="1:11">
      <c r="A14" s="18"/>
      <c r="B14" s="19"/>
      <c r="C14" s="19" t="s">
        <v>108</v>
      </c>
      <c r="D14" s="19">
        <v>27</v>
      </c>
      <c r="E14" s="20"/>
      <c r="F14" s="23"/>
      <c r="G14" s="22" t="s">
        <v>109</v>
      </c>
      <c r="H14" s="22">
        <f>IF(AND(ISNUMBER(B6),ISNUMBER(D11)),D11,"")</f>
        <v>6</v>
      </c>
      <c r="I14" s="22"/>
      <c r="J14" s="34"/>
      <c r="K14" s="34"/>
    </row>
    <row r="15" spans="1:11">
      <c r="A15" s="18"/>
      <c r="B15" s="19"/>
      <c r="C15" s="19" t="s">
        <v>110</v>
      </c>
      <c r="D15" s="19">
        <v>1</v>
      </c>
      <c r="E15" s="20"/>
      <c r="F15" s="26"/>
      <c r="G15" s="22"/>
      <c r="H15" s="22"/>
      <c r="I15" s="22"/>
      <c r="J15" s="34"/>
      <c r="K15" s="34"/>
    </row>
    <row r="16" spans="1:11">
      <c r="A16" s="18" t="s">
        <v>111</v>
      </c>
      <c r="B16" s="19">
        <v>38950</v>
      </c>
      <c r="C16" s="19" t="s">
        <v>94</v>
      </c>
      <c r="D16" s="19">
        <v>-64</v>
      </c>
      <c r="E16" s="20"/>
      <c r="F16" s="27" t="str">
        <f>IF(ISNUMBER(B16),"从"&amp;B6&amp;"到"&amp;B16&amp;"的重选相关","")</f>
        <v>从37900到38950的重选相关</v>
      </c>
      <c r="G16" s="22" t="str">
        <f>IF(ISNUMBER(B16),"从"&amp;B6&amp;"到"&amp;B16&amp;"的重选策略","")</f>
        <v>从37900到38950的重选策略</v>
      </c>
      <c r="H16" s="22" t="str">
        <f>IF(ISNUMBER(B16),IF(D11&lt;D21,"高优先级重选",IF(D11=D21,"同等优先级重选",IF(D11&gt;D21,"低优先级重选",""))),"")</f>
        <v>同等优先级重选</v>
      </c>
      <c r="I16" s="22"/>
      <c r="J16" s="34"/>
      <c r="K16" s="34"/>
    </row>
    <row r="17" spans="1:11">
      <c r="A17" s="18"/>
      <c r="B17" s="19"/>
      <c r="C17" s="19" t="s">
        <v>98</v>
      </c>
      <c r="D17" s="19">
        <v>23</v>
      </c>
      <c r="E17" s="20"/>
      <c r="F17" s="28"/>
      <c r="G17" s="22"/>
      <c r="H17" s="22"/>
      <c r="I17" s="22"/>
      <c r="J17" s="34"/>
      <c r="K17" s="34"/>
    </row>
    <row r="18" spans="1:11">
      <c r="A18" s="18"/>
      <c r="B18" s="19"/>
      <c r="C18" s="19" t="s">
        <v>110</v>
      </c>
      <c r="D18" s="19">
        <v>1</v>
      </c>
      <c r="E18" s="20"/>
      <c r="F18" s="28"/>
      <c r="G18" s="22" t="str">
        <f>IF(H16="高优先级重选",H16&amp;"门限","")</f>
        <v/>
      </c>
      <c r="H18" s="22" t="str">
        <f>IF(H16="高优先级重选","Mn&gt;"&amp;(D16+D19)*2,"")</f>
        <v/>
      </c>
      <c r="I18" s="22" t="s">
        <v>97</v>
      </c>
      <c r="J18" s="34"/>
      <c r="K18" s="34"/>
    </row>
    <row r="19" spans="1:11">
      <c r="A19" s="18"/>
      <c r="B19" s="19"/>
      <c r="C19" s="19" t="s">
        <v>112</v>
      </c>
      <c r="D19" s="19">
        <v>13</v>
      </c>
      <c r="E19" s="20"/>
      <c r="F19" s="28"/>
      <c r="G19" s="22" t="str">
        <f>IF(H16="同等优先级重选",H16&amp;"门限","")</f>
        <v>同等优先级重选门限</v>
      </c>
      <c r="H19" s="22" t="str">
        <f>IF(H16="同等优先级重选","Mn-Ms&gt;"&amp;(D8+D22),"")</f>
        <v>Mn-Ms&gt;3</v>
      </c>
      <c r="I19" s="22" t="s">
        <v>107</v>
      </c>
      <c r="J19" s="34"/>
      <c r="K19" s="34"/>
    </row>
    <row r="20" spans="1:11">
      <c r="A20" s="18"/>
      <c r="B20" s="19"/>
      <c r="C20" s="19" t="s">
        <v>113</v>
      </c>
      <c r="D20" s="19">
        <v>6</v>
      </c>
      <c r="E20" s="20"/>
      <c r="F20" s="28"/>
      <c r="G20" s="22" t="str">
        <f>IF(H16="低优先级重选",H16&amp;"门限","")</f>
        <v/>
      </c>
      <c r="H20" s="22" t="str">
        <f>IF(H16="低优先级重选","Ms&lt;"&amp;(D6+D10)*2&amp;" , "&amp;"Mn&gt;"&amp;(D16+D20)*2,"")</f>
        <v/>
      </c>
      <c r="I20" s="22" t="s">
        <v>97</v>
      </c>
      <c r="J20" s="34"/>
      <c r="K20" s="34"/>
    </row>
    <row r="21" spans="1:11">
      <c r="A21" s="18"/>
      <c r="B21" s="19"/>
      <c r="C21" s="19" t="s">
        <v>105</v>
      </c>
      <c r="D21" s="19">
        <v>6</v>
      </c>
      <c r="E21" s="20"/>
      <c r="F21" s="28"/>
      <c r="G21" s="22"/>
      <c r="H21" s="22"/>
      <c r="I21" s="22"/>
      <c r="J21" s="34"/>
      <c r="K21" s="34"/>
    </row>
    <row r="22" spans="1:11">
      <c r="A22" s="18"/>
      <c r="B22" s="19"/>
      <c r="C22" s="19" t="s">
        <v>114</v>
      </c>
      <c r="D22" s="19">
        <v>0</v>
      </c>
      <c r="E22" s="20"/>
      <c r="F22" s="29"/>
      <c r="G22" s="22" t="str">
        <f>IF(ISNUMBER(B16),B16&amp;"的重选优先级","")</f>
        <v>38950的重选优先级</v>
      </c>
      <c r="H22" s="22">
        <f>IF(ISNUMBER(B16),D21,"")</f>
        <v>6</v>
      </c>
      <c r="I22" s="22"/>
      <c r="J22" s="34"/>
      <c r="K22" s="34"/>
    </row>
    <row r="23" customHeight="1" spans="1:11">
      <c r="A23" s="18" t="s">
        <v>115</v>
      </c>
      <c r="B23" s="19">
        <v>38400</v>
      </c>
      <c r="C23" s="19" t="s">
        <v>94</v>
      </c>
      <c r="D23" s="19">
        <v>-61</v>
      </c>
      <c r="E23" s="20"/>
      <c r="F23" s="27" t="str">
        <f>IF(ISNUMBER(B23),"从"&amp;B6&amp;"到"&amp;B23&amp;"的重选相关","")</f>
        <v>从37900到38400的重选相关</v>
      </c>
      <c r="G23" s="22" t="str">
        <f>IF(ISNUMBER(B23),"从"&amp;B6&amp;"到"&amp;B23&amp;"的重选策略","")</f>
        <v>从37900到38400的重选策略</v>
      </c>
      <c r="H23" s="22" t="str">
        <f>IF(ISNUMBER(B23),IF(D11&lt;D28,"高优先级重选",IF(D11=D28,"同等优先级重选",IF(D11&gt;D28,"低优先级重选",""))),"")</f>
        <v>低优先级重选</v>
      </c>
      <c r="I23" s="22"/>
      <c r="J23" s="34"/>
      <c r="K23" s="34"/>
    </row>
    <row r="24" spans="1:11">
      <c r="A24" s="18"/>
      <c r="B24" s="19"/>
      <c r="C24" s="19" t="s">
        <v>98</v>
      </c>
      <c r="D24" s="19">
        <v>23</v>
      </c>
      <c r="E24" s="20"/>
      <c r="F24" s="28"/>
      <c r="G24" s="22"/>
      <c r="H24" s="22"/>
      <c r="I24" s="22"/>
      <c r="J24" s="34"/>
      <c r="K24" s="34"/>
    </row>
    <row r="25" spans="1:11">
      <c r="A25" s="18"/>
      <c r="B25" s="19"/>
      <c r="C25" s="19" t="s">
        <v>110</v>
      </c>
      <c r="D25" s="19">
        <v>1</v>
      </c>
      <c r="E25" s="20"/>
      <c r="F25" s="28"/>
      <c r="G25" s="22" t="str">
        <f>IF(H23="高优先级重选",H23&amp;"门限","")</f>
        <v/>
      </c>
      <c r="H25" s="22" t="str">
        <f>IF(H23="高优先级重选","Mn&gt;"&amp;(D23+D26)*2,"")</f>
        <v/>
      </c>
      <c r="I25" s="22" t="s">
        <v>97</v>
      </c>
      <c r="J25" s="34"/>
      <c r="K25" s="34"/>
    </row>
    <row r="26" spans="1:11">
      <c r="A26" s="18"/>
      <c r="B26" s="19"/>
      <c r="C26" s="19" t="s">
        <v>112</v>
      </c>
      <c r="D26" s="19">
        <v>11</v>
      </c>
      <c r="E26" s="20"/>
      <c r="F26" s="28"/>
      <c r="G26" s="22" t="str">
        <f>IF(H23="同等优先级重选",H23&amp;"门限","")</f>
        <v/>
      </c>
      <c r="H26" s="22" t="str">
        <f>IF(H23="同等优先级重选","Mn-Ms&gt;"&amp;(D8+D29),"")</f>
        <v/>
      </c>
      <c r="I26" s="22" t="s">
        <v>107</v>
      </c>
      <c r="J26" s="34"/>
      <c r="K26" s="34"/>
    </row>
    <row r="27" spans="1:11">
      <c r="A27" s="18"/>
      <c r="B27" s="19"/>
      <c r="C27" s="19" t="s">
        <v>113</v>
      </c>
      <c r="D27" s="19">
        <v>4</v>
      </c>
      <c r="E27" s="20"/>
      <c r="F27" s="28"/>
      <c r="G27" s="22" t="str">
        <f>IF(H23="低优先级重选",H23&amp;"门限","")</f>
        <v>低优先级重选门限</v>
      </c>
      <c r="H27" s="22" t="str">
        <f>IF(H23="低优先级重选","Ms&lt;"&amp;(D6+D10)*2&amp;" , "&amp;"Mn&gt;"&amp;(D23+D27)*2,"")</f>
        <v>Ms&lt;-128 , Mn&gt;-114</v>
      </c>
      <c r="I27" s="22" t="s">
        <v>97</v>
      </c>
      <c r="J27" s="34"/>
      <c r="K27" s="34"/>
    </row>
    <row r="28" spans="1:11">
      <c r="A28" s="18"/>
      <c r="B28" s="19"/>
      <c r="C28" s="19" t="s">
        <v>105</v>
      </c>
      <c r="D28" s="19">
        <v>4</v>
      </c>
      <c r="E28" s="20"/>
      <c r="F28" s="28"/>
      <c r="G28" s="22"/>
      <c r="H28" s="22"/>
      <c r="I28" s="22"/>
      <c r="J28" s="34"/>
      <c r="K28" s="34"/>
    </row>
    <row r="29" spans="1:11">
      <c r="A29" s="18"/>
      <c r="B29" s="19"/>
      <c r="C29" s="19" t="s">
        <v>114</v>
      </c>
      <c r="D29" s="19">
        <v>2</v>
      </c>
      <c r="E29" s="20"/>
      <c r="F29" s="29"/>
      <c r="G29" s="22" t="str">
        <f>IF(ISNUMBER(B23),B23&amp;"的重选优先级","")</f>
        <v>38400的重选优先级</v>
      </c>
      <c r="H29" s="22">
        <f>IF(ISNUMBER(B23),D28,"")</f>
        <v>4</v>
      </c>
      <c r="I29" s="22"/>
      <c r="J29" s="34"/>
      <c r="K29" s="34"/>
    </row>
    <row r="30" spans="1:11">
      <c r="A30" s="18" t="s">
        <v>116</v>
      </c>
      <c r="B30" s="19">
        <v>1650</v>
      </c>
      <c r="C30" s="19" t="s">
        <v>94</v>
      </c>
      <c r="D30" s="19">
        <v>-64</v>
      </c>
      <c r="E30" s="20"/>
      <c r="F30" s="27" t="str">
        <f>IF(ISNUMBER(B30),"从"&amp;B6&amp;"到"&amp;B30&amp;"的重选相关","")</f>
        <v>从37900到1650的重选相关</v>
      </c>
      <c r="G30" s="22" t="str">
        <f>IF(ISNUMBER(B30),"从"&amp;B6&amp;"到"&amp;B30&amp;"的重选策略","")</f>
        <v>从37900到1650的重选策略</v>
      </c>
      <c r="H30" s="22" t="str">
        <f>IF(ISNUMBER(B30),IF(D11&lt;D35,"高优先级重选",IF(D11=D35,"同等优先级重选",IF(D11&gt;D35,"低优先级重选",""))),"")</f>
        <v>低优先级重选</v>
      </c>
      <c r="I30" s="22"/>
      <c r="J30" s="34"/>
      <c r="K30" s="34"/>
    </row>
    <row r="31" spans="1:11">
      <c r="A31" s="18"/>
      <c r="B31" s="19"/>
      <c r="C31" s="19" t="s">
        <v>98</v>
      </c>
      <c r="D31" s="19">
        <v>23</v>
      </c>
      <c r="E31" s="20"/>
      <c r="F31" s="28"/>
      <c r="G31" s="22"/>
      <c r="H31" s="22"/>
      <c r="I31" s="22"/>
      <c r="J31" s="34"/>
      <c r="K31" s="34"/>
    </row>
    <row r="32" spans="1:11">
      <c r="A32" s="18"/>
      <c r="B32" s="19"/>
      <c r="C32" s="19" t="s">
        <v>110</v>
      </c>
      <c r="D32" s="19">
        <v>1</v>
      </c>
      <c r="E32" s="20"/>
      <c r="F32" s="28"/>
      <c r="G32" s="22" t="str">
        <f>IF(H30="高优先级重选",H30&amp;"门限","")</f>
        <v/>
      </c>
      <c r="H32" s="22" t="str">
        <f>IF(H30="高优先级重选","Mn&gt;"&amp;(D30+D33)*2,"")</f>
        <v/>
      </c>
      <c r="I32" s="22" t="s">
        <v>97</v>
      </c>
      <c r="J32" s="34"/>
      <c r="K32" s="34"/>
    </row>
    <row r="33" spans="1:11">
      <c r="A33" s="18"/>
      <c r="B33" s="19"/>
      <c r="C33" s="19" t="s">
        <v>112</v>
      </c>
      <c r="D33" s="19">
        <v>11</v>
      </c>
      <c r="E33" s="20"/>
      <c r="F33" s="28"/>
      <c r="G33" s="22" t="str">
        <f>IF(H30="同等优先级重选",H30&amp;"门限","")</f>
        <v/>
      </c>
      <c r="H33" s="22" t="str">
        <f>IF(H30="同等优先级重选","Mn-Ms&gt;"&amp;(D8+D36),"")</f>
        <v/>
      </c>
      <c r="I33" s="22" t="s">
        <v>107</v>
      </c>
      <c r="J33" s="34"/>
      <c r="K33" s="34"/>
    </row>
    <row r="34" spans="1:11">
      <c r="A34" s="18"/>
      <c r="B34" s="19"/>
      <c r="C34" s="19" t="s">
        <v>113</v>
      </c>
      <c r="D34" s="19">
        <v>11</v>
      </c>
      <c r="E34" s="20"/>
      <c r="F34" s="28"/>
      <c r="G34" s="22" t="str">
        <f>IF(H30="低优先级重选",H30&amp;"门限","")</f>
        <v>低优先级重选门限</v>
      </c>
      <c r="H34" s="22" t="str">
        <f>IF(H30="低优先级重选","Ms&lt;"&amp;(D6+D10)*2&amp;" , "&amp;"Mn&gt;"&amp;(D30+D34)*2,"")</f>
        <v>Ms&lt;-128 , Mn&gt;-106</v>
      </c>
      <c r="I34" s="22" t="s">
        <v>97</v>
      </c>
      <c r="J34" s="34"/>
      <c r="K34" s="34"/>
    </row>
    <row r="35" spans="1:11">
      <c r="A35" s="18"/>
      <c r="B35" s="19"/>
      <c r="C35" s="19" t="s">
        <v>105</v>
      </c>
      <c r="D35" s="19">
        <v>0</v>
      </c>
      <c r="E35" s="20"/>
      <c r="F35" s="28"/>
      <c r="G35" s="22"/>
      <c r="H35" s="22"/>
      <c r="I35" s="22"/>
      <c r="J35" s="34"/>
      <c r="K35" s="34"/>
    </row>
    <row r="36" spans="1:11">
      <c r="A36" s="18"/>
      <c r="B36" s="19"/>
      <c r="C36" s="19" t="s">
        <v>114</v>
      </c>
      <c r="D36" s="19">
        <v>2</v>
      </c>
      <c r="E36" s="20"/>
      <c r="F36" s="29"/>
      <c r="G36" s="22" t="str">
        <f>IF(ISNUMBER(B30),B30&amp;"的重选优先级","")</f>
        <v>1650的重选优先级</v>
      </c>
      <c r="H36" s="22">
        <f>IF(ISNUMBER(B30),D35,"")</f>
        <v>0</v>
      </c>
      <c r="I36" s="22"/>
      <c r="J36" s="34"/>
      <c r="K36" s="34"/>
    </row>
    <row r="37" spans="1:11">
      <c r="A37" s="18" t="s">
        <v>117</v>
      </c>
      <c r="B37" s="19">
        <v>1825</v>
      </c>
      <c r="C37" s="19" t="s">
        <v>94</v>
      </c>
      <c r="D37" s="19">
        <v>-64</v>
      </c>
      <c r="E37" s="20"/>
      <c r="F37" s="27" t="str">
        <f>IF(ISNUMBER(B37),"从"&amp;B6&amp;"到"&amp;B37&amp;"的重选相关","")</f>
        <v>从37900到1825的重选相关</v>
      </c>
      <c r="G37" s="22" t="str">
        <f>IF(ISNUMBER(B37),"从"&amp;B6&amp;"到"&amp;B37&amp;"的重选策略","")</f>
        <v>从37900到1825的重选策略</v>
      </c>
      <c r="H37" s="22" t="str">
        <f>IF(ISNUMBER(B37),IF(D11&lt;D42,"高优先级重选",IF(D11=D42,"同等优先级重选",IF(D11&gt;D42,"低优先级重选",""))),"")</f>
        <v>低优先级重选</v>
      </c>
      <c r="I37" s="22"/>
      <c r="J37" s="34"/>
      <c r="K37" s="34"/>
    </row>
    <row r="38" spans="1:11">
      <c r="A38" s="18"/>
      <c r="B38" s="19"/>
      <c r="C38" s="19" t="s">
        <v>98</v>
      </c>
      <c r="D38" s="19">
        <v>23</v>
      </c>
      <c r="E38" s="20"/>
      <c r="F38" s="28"/>
      <c r="G38" s="22"/>
      <c r="H38" s="22"/>
      <c r="I38" s="22"/>
      <c r="J38" s="34"/>
      <c r="K38" s="34"/>
    </row>
    <row r="39" spans="1:11">
      <c r="A39" s="18"/>
      <c r="B39" s="19"/>
      <c r="C39" s="19" t="s">
        <v>110</v>
      </c>
      <c r="D39" s="19">
        <v>1</v>
      </c>
      <c r="E39" s="20"/>
      <c r="F39" s="28"/>
      <c r="G39" s="22" t="str">
        <f>IF(H37="高优先级重选",H37&amp;"门限","")</f>
        <v/>
      </c>
      <c r="H39" s="22" t="str">
        <f>IF(H37="高优先级重选","Mn&gt;"&amp;(D37+D40)*2,"")</f>
        <v/>
      </c>
      <c r="I39" s="22" t="s">
        <v>97</v>
      </c>
      <c r="J39" s="34"/>
      <c r="K39" s="34"/>
    </row>
    <row r="40" spans="1:11">
      <c r="A40" s="18"/>
      <c r="B40" s="19"/>
      <c r="C40" s="19" t="s">
        <v>112</v>
      </c>
      <c r="D40" s="19">
        <v>11</v>
      </c>
      <c r="E40" s="20"/>
      <c r="F40" s="28"/>
      <c r="G40" s="22" t="str">
        <f>IF(H37="同等优先级重选",H37&amp;"门限","")</f>
        <v/>
      </c>
      <c r="H40" s="22" t="str">
        <f>IF(H37="同等优先级重选","Mn-Ms&gt;"&amp;(D8+D43),"")</f>
        <v/>
      </c>
      <c r="I40" s="22" t="s">
        <v>107</v>
      </c>
      <c r="J40" s="34"/>
      <c r="K40" s="34"/>
    </row>
    <row r="41" spans="1:11">
      <c r="A41" s="18"/>
      <c r="B41" s="19"/>
      <c r="C41" s="19" t="s">
        <v>113</v>
      </c>
      <c r="D41" s="19">
        <v>11</v>
      </c>
      <c r="E41" s="20"/>
      <c r="F41" s="28"/>
      <c r="G41" s="22" t="str">
        <f>IF(H37="低优先级重选",H37&amp;"门限","")</f>
        <v>低优先级重选门限</v>
      </c>
      <c r="H41" s="22" t="str">
        <f>IF(H37="低优先级重选","Ms&lt;"&amp;(D6+D10)*2&amp;" , "&amp;"Mn&gt;"&amp;(D37+D41)*2,"")</f>
        <v>Ms&lt;-128 , Mn&gt;-106</v>
      </c>
      <c r="I41" s="22" t="s">
        <v>97</v>
      </c>
      <c r="J41" s="34"/>
      <c r="K41" s="34"/>
    </row>
    <row r="42" spans="1:11">
      <c r="A42" s="18"/>
      <c r="B42" s="19"/>
      <c r="C42" s="19" t="s">
        <v>105</v>
      </c>
      <c r="D42" s="19">
        <v>0</v>
      </c>
      <c r="E42" s="20"/>
      <c r="F42" s="28"/>
      <c r="G42" s="22"/>
      <c r="H42" s="22"/>
      <c r="I42" s="22"/>
      <c r="J42" s="34"/>
      <c r="K42" s="34"/>
    </row>
    <row r="43" spans="1:11">
      <c r="A43" s="18"/>
      <c r="B43" s="19"/>
      <c r="C43" s="19" t="s">
        <v>114</v>
      </c>
      <c r="D43" s="19">
        <v>2</v>
      </c>
      <c r="E43" s="20"/>
      <c r="F43" s="29"/>
      <c r="G43" s="22" t="str">
        <f>IF(ISNUMBER(B37),B37&amp;"的重选优先级","")</f>
        <v>1825的重选优先级</v>
      </c>
      <c r="H43" s="22">
        <f>IF(ISNUMBER(B37),D42,"")</f>
        <v>0</v>
      </c>
      <c r="I43" s="22"/>
      <c r="J43" s="34"/>
      <c r="K43" s="34"/>
    </row>
    <row r="44" spans="1:11">
      <c r="A44" s="18" t="s">
        <v>118</v>
      </c>
      <c r="B44" s="19"/>
      <c r="C44" s="19" t="s">
        <v>94</v>
      </c>
      <c r="D44" s="19"/>
      <c r="E44" s="20"/>
      <c r="F44" s="27" t="str">
        <f>IF(ISNUMBER(B44),"从"&amp;B6&amp;"到"&amp;B44&amp;"的重选相关","")</f>
        <v/>
      </c>
      <c r="G44" s="22" t="str">
        <f>IF(ISNUMBER(B44),"从"&amp;B6&amp;"到"&amp;B44&amp;"的重选策略","")</f>
        <v/>
      </c>
      <c r="H44" s="22" t="str">
        <f>IF(ISNUMBER(B44),IF(D11&lt;D49,"高优先级重选",IF(D11=D49,"同等优先级重选",IF(D11&gt;D49,"低优先级重选",""))),"")</f>
        <v/>
      </c>
      <c r="I44" s="22"/>
      <c r="J44" s="34"/>
      <c r="K44" s="34"/>
    </row>
    <row r="45" spans="1:11">
      <c r="A45" s="18"/>
      <c r="B45" s="19"/>
      <c r="C45" s="19" t="s">
        <v>98</v>
      </c>
      <c r="D45" s="19"/>
      <c r="E45" s="20"/>
      <c r="F45" s="28"/>
      <c r="G45" s="22"/>
      <c r="H45" s="22"/>
      <c r="I45" s="22"/>
      <c r="J45" s="34"/>
      <c r="K45" s="34"/>
    </row>
    <row r="46" spans="1:11">
      <c r="A46" s="18"/>
      <c r="B46" s="19"/>
      <c r="C46" s="19" t="s">
        <v>110</v>
      </c>
      <c r="D46" s="19"/>
      <c r="E46" s="20"/>
      <c r="F46" s="28"/>
      <c r="G46" s="22" t="str">
        <f>IF(H44="高优先级重选",H44&amp;"门限","")</f>
        <v/>
      </c>
      <c r="H46" s="22" t="str">
        <f>IF(H44="高优先级重选","Mn&gt;"&amp;(D44+D47)*2,"")</f>
        <v/>
      </c>
      <c r="I46" s="22" t="s">
        <v>97</v>
      </c>
      <c r="J46" s="34"/>
      <c r="K46" s="34"/>
    </row>
    <row r="47" spans="1:11">
      <c r="A47" s="18"/>
      <c r="B47" s="19"/>
      <c r="C47" s="19" t="s">
        <v>112</v>
      </c>
      <c r="D47" s="19"/>
      <c r="E47" s="20"/>
      <c r="F47" s="28"/>
      <c r="G47" s="22" t="str">
        <f>IF(H44="同等优先级重选",H44&amp;"门限","")</f>
        <v/>
      </c>
      <c r="H47" s="22" t="str">
        <f>IF(H44="同等优先级重选","Mn-Ms&gt;"&amp;(D8+D50),"")</f>
        <v/>
      </c>
      <c r="I47" s="22" t="s">
        <v>107</v>
      </c>
      <c r="J47" s="34"/>
      <c r="K47" s="34"/>
    </row>
    <row r="48" spans="1:11">
      <c r="A48" s="18"/>
      <c r="B48" s="19"/>
      <c r="C48" s="19" t="s">
        <v>113</v>
      </c>
      <c r="D48" s="19"/>
      <c r="E48" s="20"/>
      <c r="F48" s="28"/>
      <c r="G48" s="22" t="str">
        <f>IF(H44="低优先级重选",H44&amp;"门限","")</f>
        <v/>
      </c>
      <c r="H48" s="22" t="str">
        <f>IF(H44="低优先级重选","Ms&lt;"&amp;(D6+D10)*2&amp;" , "&amp;"Mn&gt;"&amp;(D44+D48)*2,"")</f>
        <v/>
      </c>
      <c r="I48" s="22" t="s">
        <v>97</v>
      </c>
      <c r="J48" s="34"/>
      <c r="K48" s="34"/>
    </row>
    <row r="49" spans="1:11">
      <c r="A49" s="18"/>
      <c r="B49" s="19"/>
      <c r="C49" s="19" t="s">
        <v>105</v>
      </c>
      <c r="D49" s="19"/>
      <c r="E49" s="20"/>
      <c r="F49" s="28"/>
      <c r="G49" s="22"/>
      <c r="H49" s="22"/>
      <c r="I49" s="22"/>
      <c r="J49" s="34"/>
      <c r="K49" s="34"/>
    </row>
    <row r="50" spans="1:11">
      <c r="A50" s="18"/>
      <c r="B50" s="19"/>
      <c r="C50" s="19" t="s">
        <v>114</v>
      </c>
      <c r="D50" s="19"/>
      <c r="E50" s="20"/>
      <c r="F50" s="29"/>
      <c r="G50" s="22" t="str">
        <f>IF(ISNUMBER(B44),B44&amp;"的重选优先级","")</f>
        <v/>
      </c>
      <c r="H50" s="22" t="str">
        <f>IF(ISNUMBER(B44),D49,"")</f>
        <v/>
      </c>
      <c r="I50" s="22"/>
      <c r="J50" s="34"/>
      <c r="K50" s="34"/>
    </row>
    <row r="51" spans="1:11">
      <c r="A51" s="18" t="s">
        <v>119</v>
      </c>
      <c r="B51" s="19"/>
      <c r="C51" s="19" t="s">
        <v>94</v>
      </c>
      <c r="D51" s="19"/>
      <c r="E51" s="20"/>
      <c r="F51" s="27" t="str">
        <f>IF(ISNUMBER(B51),"从"&amp;B6&amp;"到"&amp;B51&amp;"的重选相关","")</f>
        <v/>
      </c>
      <c r="G51" s="22" t="str">
        <f>IF(ISNUMBER(B51),"从"&amp;B6&amp;"到"&amp;B51&amp;"的重选策略","")</f>
        <v/>
      </c>
      <c r="H51" s="22" t="str">
        <f>IF(ISNUMBER(B51),IF(D11&lt;D56,"高优先级重选",IF(D11=D56,"同等优先级重选",IF(D11&gt;D56,"低优先级重选",""))),"")</f>
        <v/>
      </c>
      <c r="I51" s="22"/>
      <c r="J51" s="34"/>
      <c r="K51" s="34"/>
    </row>
    <row r="52" spans="1:11">
      <c r="A52" s="18"/>
      <c r="B52" s="19"/>
      <c r="C52" s="19" t="s">
        <v>98</v>
      </c>
      <c r="D52" s="19"/>
      <c r="E52" s="20"/>
      <c r="F52" s="28"/>
      <c r="G52" s="22"/>
      <c r="H52" s="22"/>
      <c r="I52" s="22"/>
      <c r="J52" s="34"/>
      <c r="K52" s="34"/>
    </row>
    <row r="53" spans="1:11">
      <c r="A53" s="18"/>
      <c r="B53" s="19"/>
      <c r="C53" s="19" t="s">
        <v>110</v>
      </c>
      <c r="D53" s="19"/>
      <c r="E53" s="20"/>
      <c r="F53" s="28"/>
      <c r="G53" s="22" t="str">
        <f>IF(H51="高优先级重选",H51&amp;"门限","")</f>
        <v/>
      </c>
      <c r="H53" s="22" t="str">
        <f>IF(H51="高优先级重选","Mn&gt;"&amp;(D51+D54)*2,"")</f>
        <v/>
      </c>
      <c r="I53" s="22" t="s">
        <v>97</v>
      </c>
      <c r="J53" s="34"/>
      <c r="K53" s="34"/>
    </row>
    <row r="54" spans="1:11">
      <c r="A54" s="18"/>
      <c r="B54" s="19"/>
      <c r="C54" s="19" t="s">
        <v>112</v>
      </c>
      <c r="D54" s="19"/>
      <c r="E54" s="20"/>
      <c r="F54" s="28"/>
      <c r="G54" s="22" t="str">
        <f>IF(H51="同等优先级重选",H51&amp;"门限","")</f>
        <v/>
      </c>
      <c r="H54" s="22" t="str">
        <f>IF(H51="同等优先级重选","Mn-Ms&gt;"&amp;(D8+D57),"")</f>
        <v/>
      </c>
      <c r="I54" s="22" t="s">
        <v>107</v>
      </c>
      <c r="J54" s="34"/>
      <c r="K54" s="34"/>
    </row>
    <row r="55" spans="1:11">
      <c r="A55" s="18"/>
      <c r="B55" s="19"/>
      <c r="C55" s="19" t="s">
        <v>113</v>
      </c>
      <c r="D55" s="19"/>
      <c r="E55" s="20"/>
      <c r="F55" s="28"/>
      <c r="G55" s="22" t="str">
        <f>IF(H51="低优先级重选",H51&amp;"门限","")</f>
        <v/>
      </c>
      <c r="H55" s="22" t="str">
        <f>IF(H51="低优先级重选","Ms&lt;"&amp;(D6+D10)*2&amp;" , "&amp;"Mn&gt;"&amp;(D51+D55)*2,"")</f>
        <v/>
      </c>
      <c r="I55" s="22" t="s">
        <v>97</v>
      </c>
      <c r="J55" s="34"/>
      <c r="K55" s="34"/>
    </row>
    <row r="56" spans="1:11">
      <c r="A56" s="18"/>
      <c r="B56" s="19"/>
      <c r="C56" s="19" t="s">
        <v>105</v>
      </c>
      <c r="D56" s="19"/>
      <c r="E56" s="20"/>
      <c r="F56" s="28"/>
      <c r="G56" s="22"/>
      <c r="H56" s="22"/>
      <c r="I56" s="22"/>
      <c r="J56" s="34"/>
      <c r="K56" s="34"/>
    </row>
    <row r="57" spans="1:11">
      <c r="A57" s="18"/>
      <c r="B57" s="19"/>
      <c r="C57" s="19" t="s">
        <v>114</v>
      </c>
      <c r="D57" s="19"/>
      <c r="E57" s="20"/>
      <c r="F57" s="29"/>
      <c r="G57" s="22" t="str">
        <f>IF(ISNUMBER(B51),B51&amp;"的重选优先级","")</f>
        <v/>
      </c>
      <c r="H57" s="22" t="str">
        <f>IF(ISNUMBER(B51),D56,"")</f>
        <v/>
      </c>
      <c r="I57" s="22"/>
      <c r="J57" s="34"/>
      <c r="K57" s="34"/>
    </row>
    <row r="58" spans="1:11">
      <c r="A58" s="18" t="s">
        <v>120</v>
      </c>
      <c r="B58" s="19"/>
      <c r="C58" s="19" t="s">
        <v>94</v>
      </c>
      <c r="D58" s="19"/>
      <c r="E58" s="20"/>
      <c r="F58" s="27" t="str">
        <f>IF(ISNUMBER(B58),"从"&amp;B6&amp;"到"&amp;B58&amp;"的重选相关","")</f>
        <v/>
      </c>
      <c r="G58" s="22" t="str">
        <f>IF(ISNUMBER(B58),"从"&amp;B6&amp;"到"&amp;B58&amp;"的重选策略","")</f>
        <v/>
      </c>
      <c r="H58" s="22" t="str">
        <f>IF(ISNUMBER(B58),IF(D11&lt;D63,"高优先级重选",IF(D11=D63,"同等优先级重选",IF(D11&gt;D63,"低优先级重选",""))),"")</f>
        <v/>
      </c>
      <c r="I58" s="22"/>
      <c r="J58" s="34"/>
      <c r="K58" s="34"/>
    </row>
    <row r="59" spans="1:11">
      <c r="A59" s="18"/>
      <c r="B59" s="19"/>
      <c r="C59" s="19" t="s">
        <v>98</v>
      </c>
      <c r="D59" s="19"/>
      <c r="E59" s="20"/>
      <c r="F59" s="28"/>
      <c r="G59" s="22"/>
      <c r="H59" s="22"/>
      <c r="I59" s="22"/>
      <c r="J59" s="34"/>
      <c r="K59" s="34"/>
    </row>
    <row r="60" spans="1:11">
      <c r="A60" s="18"/>
      <c r="B60" s="19"/>
      <c r="C60" s="19" t="s">
        <v>110</v>
      </c>
      <c r="D60" s="19"/>
      <c r="E60" s="20"/>
      <c r="F60" s="28"/>
      <c r="G60" s="22" t="str">
        <f>IF(H58="高优先级重选",H58&amp;"门限","")</f>
        <v/>
      </c>
      <c r="H60" s="22" t="str">
        <f>IF(H58="高优先级重选","Mn&gt;"&amp;(D58+D61)*2,"")</f>
        <v/>
      </c>
      <c r="I60" s="22" t="s">
        <v>97</v>
      </c>
      <c r="J60" s="34"/>
      <c r="K60" s="34"/>
    </row>
    <row r="61" spans="1:11">
      <c r="A61" s="18"/>
      <c r="B61" s="19"/>
      <c r="C61" s="19" t="s">
        <v>112</v>
      </c>
      <c r="D61" s="19"/>
      <c r="E61" s="20"/>
      <c r="F61" s="28"/>
      <c r="G61" s="22" t="str">
        <f>IF(H58="同等优先级重选",H58&amp;"门限","")</f>
        <v/>
      </c>
      <c r="H61" s="22" t="str">
        <f>IF(H58="同等优先级重选","Mn-Ms&gt;"&amp;(D8+D64),"")</f>
        <v/>
      </c>
      <c r="I61" s="22" t="s">
        <v>107</v>
      </c>
      <c r="J61" s="34"/>
      <c r="K61" s="34"/>
    </row>
    <row r="62" spans="1:11">
      <c r="A62" s="18"/>
      <c r="B62" s="19"/>
      <c r="C62" s="19" t="s">
        <v>113</v>
      </c>
      <c r="D62" s="19"/>
      <c r="E62" s="20"/>
      <c r="F62" s="28"/>
      <c r="G62" s="22" t="str">
        <f>IF(H58="低优先级重选",H58&amp;"门限","")</f>
        <v/>
      </c>
      <c r="H62" s="22" t="str">
        <f>IF(H58="低优先级重选","Ms&lt;"&amp;(D6+D10)*2&amp;" , "&amp;"Mn&gt;"&amp;(D58+D62)*2,"")</f>
        <v/>
      </c>
      <c r="I62" s="22" t="s">
        <v>97</v>
      </c>
      <c r="J62" s="34"/>
      <c r="K62" s="34"/>
    </row>
    <row r="63" spans="1:11">
      <c r="A63" s="18"/>
      <c r="B63" s="19"/>
      <c r="C63" s="19" t="s">
        <v>105</v>
      </c>
      <c r="D63" s="19"/>
      <c r="E63" s="20"/>
      <c r="F63" s="28"/>
      <c r="G63" s="22"/>
      <c r="H63" s="22"/>
      <c r="I63" s="22"/>
      <c r="J63" s="34"/>
      <c r="K63" s="34"/>
    </row>
    <row r="64" spans="1:11">
      <c r="A64" s="18"/>
      <c r="B64" s="19"/>
      <c r="C64" s="19" t="s">
        <v>114</v>
      </c>
      <c r="D64" s="19"/>
      <c r="E64" s="20"/>
      <c r="F64" s="29"/>
      <c r="G64" s="22" t="str">
        <f>IF(ISNUMBER(B58),B58&amp;"的重选优先级","")</f>
        <v/>
      </c>
      <c r="H64" s="22" t="str">
        <f>IF(ISNUMBER(B58),D63,"")</f>
        <v/>
      </c>
      <c r="I64" s="22"/>
      <c r="J64" s="34"/>
      <c r="K64" s="34"/>
    </row>
  </sheetData>
  <mergeCells count="28">
    <mergeCell ref="A6:A7"/>
    <mergeCell ref="A8:A15"/>
    <mergeCell ref="A16:A22"/>
    <mergeCell ref="A23:A29"/>
    <mergeCell ref="A30:A36"/>
    <mergeCell ref="A37:A43"/>
    <mergeCell ref="A44:A50"/>
    <mergeCell ref="A51:A57"/>
    <mergeCell ref="A58:A64"/>
    <mergeCell ref="B6:B7"/>
    <mergeCell ref="B8:B15"/>
    <mergeCell ref="B16:B22"/>
    <mergeCell ref="B23:B29"/>
    <mergeCell ref="B30:B36"/>
    <mergeCell ref="B37:B43"/>
    <mergeCell ref="B44:B50"/>
    <mergeCell ref="B51:B57"/>
    <mergeCell ref="B58:B64"/>
    <mergeCell ref="F6:F15"/>
    <mergeCell ref="F16:F22"/>
    <mergeCell ref="F23:F29"/>
    <mergeCell ref="F30:F36"/>
    <mergeCell ref="F37:F43"/>
    <mergeCell ref="F44:F50"/>
    <mergeCell ref="F51:F57"/>
    <mergeCell ref="F58:F64"/>
    <mergeCell ref="F3:I4"/>
    <mergeCell ref="A3:D4"/>
  </mergeCells>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
  <sheetViews>
    <sheetView workbookViewId="0">
      <selection activeCell="F17" sqref="F17"/>
    </sheetView>
  </sheetViews>
  <sheetFormatPr defaultColWidth="9" defaultRowHeight="13.5" outlineLevelRow="5"/>
  <cols>
    <col min="1" max="1" width="14.0916666666667" customWidth="1"/>
    <col min="2" max="2" width="17.0916666666667" customWidth="1"/>
    <col min="3" max="3" width="17.2666666666667" customWidth="1"/>
    <col min="11" max="12" width="11.3666666666667" customWidth="1"/>
  </cols>
  <sheetData>
    <row r="1" s="4" customFormat="1" spans="1:12">
      <c r="A1" s="5" t="s">
        <v>121</v>
      </c>
      <c r="K1" s="5" t="s">
        <v>10</v>
      </c>
      <c r="L1" s="6" t="s">
        <v>11</v>
      </c>
    </row>
    <row r="2" s="4" customFormat="1"/>
    <row r="3" s="4" customFormat="1" spans="1:12">
      <c r="A3" s="5" t="s">
        <v>122</v>
      </c>
      <c r="B3" s="5" t="s">
        <v>123</v>
      </c>
      <c r="C3" s="5" t="s">
        <v>38</v>
      </c>
      <c r="K3" s="5" t="s">
        <v>48</v>
      </c>
      <c r="L3" s="5" t="s">
        <v>46</v>
      </c>
    </row>
    <row r="4" s="4" customFormat="1" spans="1:3">
      <c r="A4" s="5" t="s">
        <v>124</v>
      </c>
      <c r="B4" s="4">
        <v>37900</v>
      </c>
      <c r="C4" s="4">
        <v>316</v>
      </c>
    </row>
    <row r="5" s="4" customFormat="1" spans="1:3">
      <c r="A5" s="5" t="s">
        <v>125</v>
      </c>
      <c r="B5" s="4">
        <v>37900</v>
      </c>
      <c r="C5" s="4">
        <v>315</v>
      </c>
    </row>
    <row r="6" s="4" customFormat="1" spans="1:3">
      <c r="A6" s="5" t="s">
        <v>126</v>
      </c>
      <c r="B6" s="4">
        <v>38098</v>
      </c>
      <c r="C6" s="4">
        <v>336</v>
      </c>
    </row>
  </sheetData>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
  <sheetViews>
    <sheetView workbookViewId="0">
      <selection activeCell="D2" sqref="D2"/>
    </sheetView>
  </sheetViews>
  <sheetFormatPr defaultColWidth="9" defaultRowHeight="13.5" outlineLevelRow="3" outlineLevelCol="3"/>
  <cols>
    <col min="1" max="1" width="90.0916666666667" customWidth="1"/>
    <col min="3" max="3" width="11.3666666666667" customWidth="1"/>
    <col min="4" max="4" width="35.1833333333333" customWidth="1"/>
  </cols>
  <sheetData>
    <row r="1" spans="1:4">
      <c r="A1" s="1" t="s">
        <v>127</v>
      </c>
      <c r="C1" s="2" t="s">
        <v>10</v>
      </c>
      <c r="D1" s="3" t="s">
        <v>11</v>
      </c>
    </row>
    <row r="2" ht="108" spans="1:4">
      <c r="A2" s="1" t="s">
        <v>128</v>
      </c>
      <c r="C2" t="s">
        <v>19</v>
      </c>
      <c r="D2" s="1" t="s">
        <v>129</v>
      </c>
    </row>
    <row r="3" spans="1:3">
      <c r="A3" s="1" t="s">
        <v>130</v>
      </c>
      <c r="C3" t="s">
        <v>131</v>
      </c>
    </row>
    <row r="4" ht="27" spans="1:3">
      <c r="A4" s="1" t="s">
        <v>132</v>
      </c>
      <c r="C4" t="s">
        <v>131</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软件架构</vt:lpstr>
      <vt:lpstr>开发环境</vt:lpstr>
      <vt:lpstr>页面1_工具配置</vt:lpstr>
      <vt:lpstr>页面2_小区列表</vt:lpstr>
      <vt:lpstr>页面3_服务小区信息</vt:lpstr>
      <vt:lpstr>页面4_重选参数</vt:lpstr>
      <vt:lpstr>页面5_事件记录</vt:lpstr>
      <vt:lpstr>页面6_自动测试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2006-09-13T11:21:00Z</dcterms:created>
  <dcterms:modified xsi:type="dcterms:W3CDTF">2018-06-13T09:40:46Z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