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ron\Desktop\Data_Analysis_Bootcamp_Class_Folder\Module1\Crowd Funding Analysis_DironKellyJR\"/>
    </mc:Choice>
  </mc:AlternateContent>
  <xr:revisionPtr revIDLastSave="0" documentId="13_ncr:1_{175ED229-6E4C-437C-9BF4-98AC64299B0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Kickstarter" sheetId="1" r:id="rId1"/>
    <sheet name="Failed US Kickstarters" sheetId="11" r:id="rId2"/>
    <sheet name="Successful US Kickstarters" sheetId="10" r:id="rId3"/>
    <sheet name="Chart1" sheetId="12" r:id="rId4"/>
    <sheet name="Descriptive Statistics" sheetId="9" r:id="rId5"/>
    <sheet name="Category Statistics" sheetId="2" r:id="rId6"/>
    <sheet name="Subcategory statistics" sheetId="3" r:id="rId7"/>
    <sheet name="Outcomes based on launch date" sheetId="4" r:id="rId8"/>
    <sheet name="Edinburg Research 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3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C2" i="9"/>
  <c r="B3" i="9"/>
  <c r="B2" i="9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9" l="1"/>
  <c r="B14" i="9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<sst xmlns="http://schemas.openxmlformats.org/spreadsheetml/2006/main" count="38341" uniqueCount="8399">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</sst>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75" fontId="0" fillId="0" borderId="0" xfId="0" applyNumberFormat="1"/>
    <xf numFmtId="175" fontId="3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346124438937774"/>
          <c:y val="6.86752809156398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E-4D9A-8F6E-5FF9404992F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CE-4D9A-8F6E-5FF9404992F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CE-4D9A-8F6E-5FF9404992F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CE-4D9A-8F6E-5FF940499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784112"/>
        <c:axId val="156783280"/>
      </c:barChart>
      <c:catAx>
        <c:axId val="15678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3280"/>
        <c:crosses val="autoZero"/>
        <c:auto val="1"/>
        <c:lblAlgn val="ctr"/>
        <c:lblOffset val="100"/>
        <c:noMultiLvlLbl val="0"/>
      </c:catAx>
      <c:valAx>
        <c:axId val="15678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4-4ABC-B553-1BD0EA698E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4-4ABC-B553-1BD0EA698E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54-4ABC-B553-1BD0EA698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8259232"/>
        <c:axId val="228259648"/>
      </c:barChart>
      <c:catAx>
        <c:axId val="22825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259648"/>
        <c:crosses val="autoZero"/>
        <c:auto val="1"/>
        <c:lblAlgn val="ctr"/>
        <c:lblOffset val="100"/>
        <c:noMultiLvlLbl val="0"/>
      </c:catAx>
      <c:valAx>
        <c:axId val="2282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25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0-4815-A038-89B0564664E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0-4815-A038-89B0564664E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0-4815-A038-89B0564664E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0-4815-A038-89B056466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7531152"/>
        <c:axId val="227530320"/>
      </c:lineChart>
      <c:catAx>
        <c:axId val="22753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30320"/>
        <c:crosses val="autoZero"/>
        <c:auto val="1"/>
        <c:lblAlgn val="ctr"/>
        <c:lblOffset val="100"/>
        <c:noMultiLvlLbl val="0"/>
      </c:catAx>
      <c:valAx>
        <c:axId val="22753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3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plotArea>
      <cx:plotAreaRegion>
        <cx:series layoutId="boxWhisker" uniqueId="{DF21945B-966C-49BB-BBB0-520635A09F5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7722D36-FBBE-41B9-AA2E-EA733F7E56C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E6D8E41-9A32-42F5-AE55-56884FE2C074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6EC097C-C3B3-4AB6-8B01-72C9E36841E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5D3FF5B-AB68-416F-A6EF-4FF06444158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813434</xdr:colOff>
      <xdr:row>2</xdr:row>
      <xdr:rowOff>5715</xdr:rowOff>
    </xdr:from>
    <xdr:to>
      <xdr:col>18</xdr:col>
      <xdr:colOff>9525</xdr:colOff>
      <xdr:row>26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603D9-B31A-498B-8B5A-C841ADC6A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560070</xdr:colOff>
      <xdr:row>8</xdr:row>
      <xdr:rowOff>114301</xdr:rowOff>
    </xdr:from>
    <xdr:to>
      <xdr:col>17</xdr:col>
      <xdr:colOff>209550</xdr:colOff>
      <xdr:row>27</xdr:row>
      <xdr:rowOff>120968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1CF93-D934-47CF-9665-30872DA94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407670</xdr:colOff>
      <xdr:row>3</xdr:row>
      <xdr:rowOff>24765</xdr:rowOff>
    </xdr:from>
    <xdr:to>
      <xdr:col>16</xdr:col>
      <xdr:colOff>379095</xdr:colOff>
      <xdr:row>18</xdr:row>
      <xdr:rowOff>172402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D248B6-BFB5-4E72-A459-2E015E64D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ron Kelly" refreshedDate="44488.756017939813" createdVersion="7" refreshedVersion="7" minRefreshableVersion="3" recordCount="4114" xr:uid="{E78C7F5D-AF1C-432C-BB7D-9E245A782D5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ron Kelly" refreshedDate="44490.744370717592" createdVersion="7" refreshedVersion="7" minRefreshableVersion="3" recordCount="4114" xr:uid="{226BE8DF-10AD-4974-A29A-091A20A50D1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1C3F4-BF22-4927-AEAB-3E19A95597B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9ACD5-4EDA-47FA-86BB-DAD987C19B2E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67D0C-226A-41EE-921C-B61AD9893B7D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8.77734375" defaultRowHeight="14.4" x14ac:dyDescent="0.3"/>
  <cols>
    <col min="2" max="2" width="38.44140625" style="9" customWidth="1"/>
    <col min="3" max="3" width="79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88671875" bestFit="1" customWidth="1"/>
    <col min="16" max="16" width="20.6640625" bestFit="1" customWidth="1"/>
    <col min="17" max="17" width="41.109375" customWidth="1"/>
    <col min="18" max="18" width="15.5546875" bestFit="1" customWidth="1"/>
    <col min="19" max="19" width="22.88671875" style="16" bestFit="1" customWidth="1"/>
    <col min="20" max="20" width="21.6640625" style="16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8.8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28.8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28.8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28.8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28.8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28.8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28.8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28.8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28.8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28.8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28.8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28.8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28.8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28.8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28.8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28.8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28.8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28.8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28.8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28.8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28.8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28.8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28.8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28.8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28.8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28.8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28.8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28.8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28.8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28.8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28.8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28.8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28.8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28.8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28.8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28.8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28.8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28.8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28.8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28.8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28.8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28.8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28.8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28.8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28.8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28.8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28.8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28.8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28.8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28.8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28.8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28.8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28.8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28.8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28.8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28.8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28.8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28.8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28.8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28.8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28.8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28.8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28.8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28.8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72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28.8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28.8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28.8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28.8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28.8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28.8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28.8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28.8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28.8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28.8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28.8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28.8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28.8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28.8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28.8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28.8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28.8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28.8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28.8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28.8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28.8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28.8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28.8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28.8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28.8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28.8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28.8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28.8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28.8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28.8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28.8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28.8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28.8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28.8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28.8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28.8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28.8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28.8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28.8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28.8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28.8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28.8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28.8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28.8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28.8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28.8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28.8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28.8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28.8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28.8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28.8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28.8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28.8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28.8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28.8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28.8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28.8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28.8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28.8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28.8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28.8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28.8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28.8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28.8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28.8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28.8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28.8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28.8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28.8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28.8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28.8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28.8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28.8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28.8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28.8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28.8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28.8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28.8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28.8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28.8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28.8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28.8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28.8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28.8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28.8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28.8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28.8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28.8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28.8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28.8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28.8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28.8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28.8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28.8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28.8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28.8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28.8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28.8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28.8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28.8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28.8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28.8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28.8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28.8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28.8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28.8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28.8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28.8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28.8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28.8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28.8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28.8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28.8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28.8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28.8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28.8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28.8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28.8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28.8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28.8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28.8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28.8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28.8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28.8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28.8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28.8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28.8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28.8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28.8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28.8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28.8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28.8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28.8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28.8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28.8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28.8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28.8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28.8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43.2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28.8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28.8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28.8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28.8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28.8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28.8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28.8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28.8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28.8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28.8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28.8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28.8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28.8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28.8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28.8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28.8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28.8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28.8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28.8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28.8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28.8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28.8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28.8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28.8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28.8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28.8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28.8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28.8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28.8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28.8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28.8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28.8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28.8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28.8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28.8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28.8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28.8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28.8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28.8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3.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28.8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28.8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28.8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28.8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28.8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28.8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28.8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28.8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28.8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28.8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28.8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28.8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28.8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28.8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28.8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28.8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28.8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28.8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28.8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28.8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28.8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28.8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28.8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28.8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28.8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28.8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28.8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28.8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28.8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28.8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28.8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28.8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28.8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28.8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28.8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28.8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28.8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28.8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28.8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28.8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28.8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28.8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28.8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28.8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28.8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28.8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28.8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28.8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28.8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28.8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28.8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28.8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28.8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28.8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28.8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28.8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28.8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28.8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28.8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28.8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28.8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28.8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28.8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28.8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28.8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28.8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28.8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28.8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28.8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28.8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28.8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28.8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28.8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28.8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28.8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28.8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28.8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28.8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28.8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28.8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28.8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28.8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28.8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28.8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28.8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28.8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28.8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28.8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28.8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28.8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28.8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28.8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28.8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28.8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28.8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28.8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28.8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28.8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28.8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28.8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28.8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28.8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28.8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28.8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28.8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28.8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28.8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28.8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28.8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28.8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28.8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28.8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28.8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28.8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28.8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28.8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28.8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28.8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28.8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28.8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28.8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28.8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28.8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28.8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28.8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28.8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28.8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28.8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28.8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28.8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28.8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28.8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28.8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28.8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28.8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28.8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28.8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28.8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28.8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28.8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28.8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28.8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28.8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28.8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28.8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28.8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28.8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28.8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28.8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28.8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28.8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28.8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28.8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28.8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28.8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28.8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28.8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28.8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43.2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28.8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28.8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28.8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28.8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28.8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28.8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28.8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28.8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28.8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28.8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28.8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28.8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28.8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28.8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28.8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28.8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28.8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28.8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28.8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28.8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28.8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28.8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28.8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28.8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28.8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28.8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28.8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28.8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28.8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28.8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28.8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28.8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28.8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28.8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28.8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28.8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28.8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28.8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28.8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28.8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28.8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28.8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28.8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28.8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28.8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28.8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28.8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28.8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28.8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28.8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28.8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28.8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28.8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28.8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28.8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28.8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28.8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28.8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28.8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28.8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28.8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28.8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28.8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28.8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28.8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28.8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28.8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28.8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28.8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28.8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28.8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28.8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28.8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28.8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28.8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28.8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28.8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28.8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28.8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28.8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28.8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28.8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28.8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28.8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28.8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28.8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28.8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28.8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43.2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28.8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28.8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28.8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28.8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28.8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28.8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28.8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28.8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28.8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28.8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28.8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28.8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28.8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28.8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57.6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28.8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28.8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28.8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28.8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28.8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28.8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28.8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28.8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28.8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28.8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28.8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28.8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28.8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28.8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28.8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28.8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28.8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28.8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28.8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28.8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28.8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28.8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28.8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28.8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28.8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28.8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28.8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28.8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28.8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28.8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28.8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28.8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28.8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28.8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28.8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28.8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28.8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28.8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28.8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28.8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28.8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28.8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28.8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28.8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28.8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28.8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28.8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28.8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28.8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28.8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28.8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28.8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28.8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28.8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28.8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28.8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28.8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28.8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28.8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28.8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28.8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28.8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28.8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28.8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28.8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28.8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28.8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28.8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28.8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28.8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28.8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28.8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28.8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28.8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28.8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28.8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28.8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28.8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28.8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28.8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28.8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28.8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28.8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28.8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28.8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28.8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28.8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28.8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28.8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28.8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28.8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28.8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28.8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28.8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28.8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28.8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28.8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28.8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28.8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28.8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28.8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28.8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28.8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28.8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28.8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28.8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28.8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28.8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28.8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28.8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28.8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28.8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28.8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28.8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28.8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28.8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28.8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28.8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28.8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28.8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28.8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28.8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28.8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28.8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28.8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28.8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28.8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28.8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28.8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28.8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28.8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28.8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28.8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28.8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28.8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28.8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28.8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28.8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28.8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28.8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28.8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28.8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28.8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28.8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28.8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28.8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28.8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28.8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28.8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28.8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28.8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28.8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28.8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28.8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28.8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28.8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28.8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28.8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28.8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28.8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28.8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28.8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28.8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28.8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28.8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28.8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28.8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28.8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28.8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28.8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28.8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28.8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28.8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28.8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28.8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28.8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28.8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28.8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28.8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28.8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28.8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28.8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28.8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28.8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28.8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28.8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28.8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28.8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28.8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28.8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28.8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28.8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28.8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28.8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28.8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28.8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28.8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28.8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28.8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28.8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28.8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28.8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28.8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28.8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28.8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28.8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28.8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28.8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28.8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28.8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28.8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28.8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28.8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28.8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28.8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28.8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28.8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28.8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28.8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28.8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28.8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28.8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28.8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28.8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28.8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28.8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28.8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28.8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28.8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28.8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28.8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28.8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28.8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28.8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28.8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28.8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28.8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28.8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28.8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28.8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28.8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28.8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28.8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28.8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28.8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28.8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28.8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28.8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28.8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28.8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28.8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28.8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28.8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28.8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28.8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28.8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28.8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28.8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28.8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28.8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28.8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28.8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28.8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28.8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28.8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28.8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28.8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28.8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28.8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28.8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28.8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28.8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28.8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28.8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28.8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28.8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28.8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28.8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28.8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28.8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28.8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28.8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28.8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28.8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28.8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28.8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28.8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28.8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28.8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28.8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28.8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28.8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28.8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28.8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28.8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28.8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28.8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28.8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28.8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28.8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28.8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28.8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28.8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28.8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28.8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28.8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43.2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28.8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28.8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28.8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28.8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28.8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28.8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28.8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28.8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28.8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28.8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28.8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28.8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28.8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28.8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28.8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28.8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28.8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28.8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28.8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28.8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28.8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28.8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28.8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57.6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28.8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28.8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28.8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3.2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28.8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57.6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28.8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28.8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28.8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28.8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28.8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28.8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28.8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28.8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28.8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28.8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28.8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28.8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28.8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28.8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28.8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28.8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28.8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28.8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28.8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28.8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28.8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28.8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28.8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28.8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28.8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28.8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28.8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28.8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28.8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28.8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28.8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28.8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28.8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28.8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28.8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28.8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28.8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28.8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28.8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28.8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28.8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28.8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28.8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28.8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28.8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28.8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28.8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28.8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28.8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28.8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28.8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28.8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28.8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28.8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28.8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28.8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28.8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28.8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28.8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28.8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28.8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28.8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28.8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28.8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28.8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28.8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28.8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28.8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28.8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28.8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28.8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28.8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28.8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28.8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28.8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28.8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28.8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28.8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28.8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28.8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28.8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28.8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28.8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28.8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28.8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28.8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28.8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28.8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28.8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28.8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28.8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28.8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28.8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28.8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28.8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28.8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28.8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28.8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28.8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28.8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28.8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28.8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28.8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28.8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28.8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28.8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28.8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28.8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28.8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28.8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28.8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28.8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28.8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28.8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28.8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28.8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28.8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28.8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28.8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28.8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28.8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28.8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28.8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28.8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28.8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28.8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28.8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28.8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28.8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28.8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28.8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28.8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28.8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28.8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28.8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28.8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28.8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28.8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28.8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28.8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28.8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28.8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28.8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28.8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28.8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28.8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28.8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28.8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28.8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28.8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43.2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28.8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28.8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28.8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28.8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28.8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28.8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28.8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28.8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28.8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28.8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28.8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28.8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28.8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28.8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28.8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43.2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28.8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28.8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28.8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28.8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28.8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28.8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28.8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28.8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28.8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28.8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28.8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28.8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28.8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28.8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28.8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28.8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28.8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28.8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28.8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28.8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28.8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28.8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28.8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28.8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28.8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28.8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28.8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28.8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28.8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28.8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28.8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28.8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28.8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28.8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28.8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28.8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28.8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28.8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28.8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28.8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28.8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28.8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28.8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28.8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28.8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28.8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28.8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28.8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28.8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28.8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28.8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28.8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28.8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28.8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28.8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28.8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28.8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28.8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28.8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28.8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28.8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28.8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28.8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28.8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28.8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28.8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28.8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28.8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28.8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28.8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28.8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43.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28.8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28.8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28.8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28.8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28.8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28.8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28.8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28.8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28.8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28.8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28.8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28.8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28.8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28.8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28.8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28.8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28.8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28.8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28.8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28.8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28.8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28.8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28.8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28.8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28.8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28.8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28.8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28.8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28.8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28.8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28.8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28.8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28.8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28.8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28.8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28.8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28.8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28.8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28.8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28.8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28.8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28.8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28.8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28.8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28.8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28.8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28.8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28.8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28.8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28.8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28.8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28.8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28.8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28.8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28.8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28.8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28.8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28.8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28.8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28.8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28.8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28.8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28.8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28.8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28.8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28.8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28.8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28.8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28.8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28.8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28.8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28.8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28.8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28.8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28.8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28.8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28.8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28.8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28.8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28.8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28.8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28.8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28.8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28.8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28.8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28.8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28.8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28.8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28.8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28.8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28.8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28.8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28.8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28.8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28.8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28.8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28.8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28.8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28.8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28.8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28.8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28.8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28.8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28.8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28.8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28.8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28.8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28.8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28.8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28.8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28.8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28.8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28.8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28.8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28.8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28.8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28.8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28.8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28.8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28.8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28.8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28.8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28.8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28.8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28.8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28.8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28.8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28.8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28.8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28.8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28.8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28.8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28.8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28.8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28.8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28.8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28.8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28.8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28.8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28.8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28.8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28.8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28.8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28.8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28.8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28.8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28.8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28.8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28.8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28.8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28.8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28.8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28.8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28.8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28.8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28.8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28.8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28.8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28.8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28.8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28.8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28.8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28.8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28.8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28.8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28.8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28.8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28.8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28.8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28.8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28.8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28.8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28.8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28.8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28.8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28.8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28.8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28.8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28.8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28.8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28.8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28.8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28.8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28.8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28.8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28.8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28.8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28.8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28.8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28.8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28.8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28.8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28.8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28.8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28.8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28.8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28.8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28.8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28.8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28.8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28.8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28.8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28.8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28.8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28.8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28.8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28.8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28.8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28.8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28.8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28.8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28.8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28.8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28.8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28.8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28.8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28.8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28.8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28.8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28.8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28.8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28.8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28.8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28.8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28.8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28.8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28.8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28.8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28.8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3.2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28.8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28.8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28.8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28.8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28.8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28.8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28.8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28.8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28.8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28.8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28.8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28.8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28.8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28.8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28.8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28.8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28.8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28.8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28.8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28.8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28.8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28.8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28.8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28.8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28.8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28.8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28.8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28.8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28.8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28.8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28.8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28.8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28.8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28.8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28.8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28.8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28.8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28.8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28.8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28.8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28.8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28.8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28.8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28.8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28.8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28.8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28.8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28.8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28.8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28.8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28.8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28.8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28.8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28.8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28.8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28.8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28.8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28.8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28.8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28.8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28.8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28.8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28.8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28.8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28.8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28.8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28.8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28.8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28.8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43.2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28.8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28.8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28.8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28.8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28.8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28.8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28.8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28.8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28.8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28.8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28.8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28.8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28.8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28.8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28.8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28.8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28.8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28.8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28.8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28.8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28.8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28.8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28.8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28.8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28.8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28.8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28.8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28.8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28.8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28.8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28.8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28.8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28.8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28.8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28.8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43.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28.8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28.8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28.8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28.8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28.8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28.8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28.8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28.8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28.8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28.8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28.8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28.8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28.8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28.8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28.8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28.8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28.8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28.8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28.8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28.8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28.8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28.8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28.8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28.8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28.8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28.8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28.8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28.8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28.8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28.8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28.8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28.8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28.8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28.8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28.8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28.8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28.8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28.8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28.8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28.8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28.8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28.8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28.8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28.8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28.8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28.8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28.8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28.8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28.8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28.8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28.8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28.8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28.8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28.8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28.8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28.8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28.8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28.8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28.8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28.8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28.8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28.8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28.8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28.8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28.8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28.8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28.8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28.8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28.8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28.8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28.8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28.8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28.8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28.8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28.8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28.8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28.8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28.8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28.8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28.8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28.8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28.8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28.8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28.8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28.8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28.8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28.8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28.8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28.8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28.8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28.8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28.8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28.8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28.8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28.8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28.8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28.8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28.8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28.8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28.8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28.8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28.8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28.8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28.8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28.8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28.8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28.8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43.2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28.8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28.8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28.8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28.8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28.8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28.8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28.8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72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28.8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28.8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28.8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28.8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28.8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28.8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28.8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28.8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28.8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28.8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28.8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28.8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28.8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28.8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28.8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28.8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28.8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28.8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28.8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28.8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28.8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28.8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28.8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28.8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28.8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28.8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28.8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28.8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28.8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28.8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28.8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28.8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28.8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28.8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28.8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28.8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28.8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28.8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28.8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3.2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28.8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28.8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43.2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28.8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28.8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28.8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28.8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28.8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28.8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28.8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28.8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28.8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28.8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28.8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28.8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28.8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28.8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28.8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28.8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28.8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28.8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28.8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28.8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28.8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28.8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28.8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28.8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28.8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28.8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28.8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3.2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28.8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28.8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28.8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28.8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28.8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28.8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28.8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28.8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28.8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28.8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28.8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28.8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28.8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28.8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28.8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28.8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28.8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28.8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28.8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28.8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28.8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28.8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28.8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28.8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28.8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28.8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28.8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28.8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28.8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28.8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28.8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28.8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28.8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28.8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28.8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28.8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28.8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28.8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28.8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28.8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28.8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28.8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28.8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28.8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28.8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28.8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28.8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28.8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28.8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43.2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28.8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28.8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28.8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28.8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28.8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28.8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28.8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28.8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28.8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28.8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28.8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28.8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28.8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28.8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28.8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28.8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28.8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28.8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28.8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28.8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28.8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28.8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28.8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28.8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28.8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28.8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28.8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28.8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28.8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28.8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28.8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28.8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28.8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28.8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28.8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28.8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28.8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28.8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28.8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28.8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28.8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28.8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28.8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28.8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28.8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28.8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28.8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28.8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28.8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28.8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28.8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28.8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28.8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28.8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28.8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28.8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28.8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28.8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28.8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28.8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28.8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28.8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28.8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28.8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28.8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28.8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28.8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28.8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28.8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28.8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28.8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28.8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28.8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28.8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28.8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28.8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28.8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28.8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28.8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28.8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28.8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28.8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28.8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28.8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28.8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28.8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28.8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28.8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28.8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28.8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28.8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28.8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28.8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28.8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28.8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28.8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28.8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28.8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28.8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28.8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28.8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28.8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28.8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28.8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28.8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28.8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28.8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28.8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28.8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28.8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28.8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28.8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28.8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28.8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28.8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28.8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28.8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28.8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28.8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28.8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28.8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28.8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28.8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28.8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28.8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28.8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28.8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28.8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28.8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28.8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28.8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28.8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28.8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28.8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28.8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28.8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28.8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28.8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28.8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28.8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28.8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28.8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28.8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28.8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28.8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43.2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28.8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28.8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28.8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28.8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28.8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28.8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28.8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28.8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28.8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28.8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28.8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28.8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43.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28.8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28.8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28.8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28.8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28.8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28.8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28.8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28.8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28.8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28.8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28.8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28.8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28.8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28.8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28.8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28.8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28.8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28.8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28.8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28.8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28.8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28.8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28.8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28.8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28.8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28.8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28.8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28.8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28.8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28.8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28.8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28.8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28.8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28.8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28.8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28.8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28.8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28.8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28.8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28.8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28.8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28.8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28.8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28.8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28.8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28.8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28.8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28.8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28.8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28.8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28.8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28.8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28.8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28.8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28.8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28.8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28.8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28.8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28.8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28.8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28.8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28.8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28.8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28.8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28.8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28.8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28.8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28.8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28.8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28.8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28.8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28.8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28.8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28.8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28.8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28.8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28.8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28.8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28.8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28.8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28.8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28.8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28.8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28.8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28.8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28.8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28.8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28.8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28.8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28.8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28.8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28.8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28.8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28.8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28.8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28.8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28.8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28.8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28.8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28.8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28.8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28.8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28.8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28.8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28.8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28.8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28.8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28.8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28.8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28.8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28.8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28.8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28.8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28.8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28.8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28.8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28.8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28.8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28.8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28.8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28.8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28.8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28.8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28.8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28.8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28.8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28.8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43.2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28.8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28.8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28.8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28.8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28.8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28.8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28.8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28.8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28.8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28.8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28.8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28.8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28.8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28.8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28.8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28.8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28.8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28.8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28.8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28.8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28.8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28.8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28.8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28.8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28.8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28.8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28.8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28.8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28.8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28.8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28.8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28.8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28.8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28.8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28.8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28.8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28.8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28.8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28.8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28.8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28.8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28.8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28.8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28.8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28.8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28.8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28.8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28.8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28.8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28.8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28.8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28.8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28.8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28.8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28.8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28.8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28.8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28.8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28.8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28.8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28.8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28.8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28.8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28.8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28.8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28.8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28.8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28.8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28.8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28.8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28.8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28.8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28.8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28.8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28.8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28.8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28.8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28.8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28.8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28.8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28.8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28.8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28.8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28.8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28.8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28.8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28.8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28.8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28.8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28.8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28.8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28.8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28.8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28.8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28.8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28.8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28.8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28.8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28.8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28.8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28.8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28.8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28.8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28.8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28.8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28.8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28.8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28.8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28.8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28.8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28.8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28.8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28.8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28.8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28.8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28.8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28.8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28.8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28.8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28.8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28.8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28.8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28.8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28.8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28.8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28.8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28.8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28.8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28.8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28.8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28.8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28.8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28.8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28.8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28.8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28.8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28.8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28.8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28.8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28.8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28.8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28.8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28.8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28.8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28.8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28.8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28.8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28.8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28.8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28.8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43.2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28.8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28.8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28.8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28.8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28.8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28.8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28.8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28.8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28.8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28.8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28.8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28.8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28.8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28.8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28.8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28.8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28.8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28.8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28.8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28.8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28.8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28.8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28.8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28.8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28.8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28.8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28.8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28.8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28.8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28.8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28.8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28.8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28.8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28.8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28.8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28.8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28.8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28.8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28.8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28.8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28.8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28.8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28.8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28.8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28.8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28.8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28.8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28.8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28.8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3.2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28.8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28.8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28.8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28.8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28.8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28.8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28.8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28.8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28.8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28.8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28.8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28.8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28.8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28.8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28.8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28.8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28.8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28.8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28.8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28.8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28.8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28.8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28.8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28.8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28.8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28.8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28.8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28.8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28.8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28.8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28.8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28.8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28.8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28.8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43.2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28.8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28.8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28.8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28.8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28.8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28.8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28.8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28.8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28.8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28.8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28.8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28.8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28.8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28.8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28.8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28.8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28.8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28.8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28.8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28.8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28.8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28.8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28.8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28.8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28.8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28.8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28.8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28.8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43.2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28.8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28.8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28.8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28.8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28.8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28.8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28.8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28.8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28.8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28.8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28.8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28.8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28.8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28.8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28.8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28.8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28.8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28.8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28.8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28.8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28.8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28.8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28.8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28.8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28.8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28.8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28.8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28.8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28.8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28.8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28.8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28.8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28.8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28.8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28.8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28.8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28.8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28.8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28.8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28.8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28.8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28.8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28.8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28.8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28.8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28.8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28.8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28.8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28.8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28.8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28.8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28.8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28.8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28.8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28.8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28.8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28.8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28.8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28.8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28.8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43.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28.8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28.8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28.8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28.8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28.8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28.8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28.8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28.8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28.8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28.8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28.8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28.8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28.8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28.8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28.8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28.8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43.2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28.8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28.8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28.8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28.8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28.8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28.8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28.8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28.8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28.8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28.8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28.8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28.8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28.8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28.8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28.8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28.8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28.8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28.8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28.8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28.8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28.8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28.8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28.8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28.8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28.8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28.8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28.8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28.8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28.8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28.8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28.8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28.8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28.8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28.8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28.8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28.8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28.8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28.8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28.8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28.8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28.8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28.8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28.8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28.8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28.8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28.8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28.8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43.2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28.8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28.8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28.8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28.8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28.8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28.8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28.8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28.8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28.8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28.8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28.8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28.8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28.8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28.8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28.8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28.8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28.8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28.8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28.8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28.8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28.8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28.8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28.8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28.8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28.8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28.8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28.8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28.8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28.8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28.8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28.8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28.8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28.8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28.8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28.8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28.8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28.8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28.8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28.8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28.8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28.8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28.8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28.8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28.8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28.8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28.8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28.8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28.8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28.8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28.8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28.8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28.8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28.8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28.8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28.8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28.8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28.8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28.8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28.8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28.8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43.2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28.8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28.8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28.8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28.8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28.8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28.8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28.8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28.8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28.8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28.8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28.8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28.8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28.8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28.8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28.8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28.8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28.8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28.8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28.8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28.8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28.8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28.8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28.8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28.8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28.8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28.8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28.8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28.8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28.8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28.8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28.8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28.8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28.8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28.8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28.8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28.8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28.8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28.8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28.8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28.8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28.8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28.8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28.8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28.8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28.8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28.8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28.8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28.8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28.8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28.8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28.8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28.8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28.8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28.8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28.8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28.8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28.8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28.8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28.8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28.8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28.8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28.8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28.8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28.8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28.8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28.8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28.8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28.8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28.8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28.8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28.8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28.8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28.8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28.8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28.8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28.8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28.8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28.8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28.8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28.8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28.8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28.8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28.8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28.8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28.8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28.8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28.8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28.8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28.8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28.8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28.8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28.8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28.8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28.8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28.8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28.8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28.8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28.8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28.8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28.8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28.8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28.8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28.8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28.8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28.8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28.8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28.8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28.8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28.8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28.8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28.8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28.8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28.8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28.8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28.8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28.8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28.8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28.8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28.8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28.8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28.8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28.8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28.8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28.8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28.8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28.8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28.8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28.8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28.8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28.8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28.8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28.8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28.8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28.8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28.8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28.8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28.8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28.8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28.8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28.8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28.8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28.8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28.8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28.8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28.8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28.8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28.8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28.8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28.8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28.8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57.6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28.8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28.8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43.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28.8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28.8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28.8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28.8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28.8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28.8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28.8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28.8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28.8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28.8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28.8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28.8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28.8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28.8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28.8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28.8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28.8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28.8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28.8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28.8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28.8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28.8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28.8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28.8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28.8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28.8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28.8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28.8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28.8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28.8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28.8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28.8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28.8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43.2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28.8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28.8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28.8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28.8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28.8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28.8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28.8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43.2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28.8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28.8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28.8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28.8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28.8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28.8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28.8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28.8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28.8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28.8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28.8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28.8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28.8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28.8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28.8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28.8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28.8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28.8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28.8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28.8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28.8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28.8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28.8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28.8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28.8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28.8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28.8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28.8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28.8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28.8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28.8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28.8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28.8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28.8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28.8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28.8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57.6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28.8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28.8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28.8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28.8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28.8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28.8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28.8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28.8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28.8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28.8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28.8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28.8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28.8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28.8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28.8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28.8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28.8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28.8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28.8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28.8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28.8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28.8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28.8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28.8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28.8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28.8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28.8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28.8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28.8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28.8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28.8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28.8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28.8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28.8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28.8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28.8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28.8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28.8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28.8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28.8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28.8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28.8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28.8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28.8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28.8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43.2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28.8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28.8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28.8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28.8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28.8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28.8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28.8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28.8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28.8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28.8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28.8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28.8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28.8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28.8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28.8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28.8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28.8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28.8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28.8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28.8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28.8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28.8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28.8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28.8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28.8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28.8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28.8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28.8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28.8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28.8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28.8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28.8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28.8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28.8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28.8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28.8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28.8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28.8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28.8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28.8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28.8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28.8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28.8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28.8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28.8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28.8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28.8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28.8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28.8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28.8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28.8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28.8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28.8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28.8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28.8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28.8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28.8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28.8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28.8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28.8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28.8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28.8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28.8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3.2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28.8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28.8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28.8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28.8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28.8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28.8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28.8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28.8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28.8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28.8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28.8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28.8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28.8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28.8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28.8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28.8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28.8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28.8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28.8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28.8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28.8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28.8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28.8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28.8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28.8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28.8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28.8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43.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28.8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28.8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28.8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28.8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28.8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28.8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28.8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28.8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28.8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28.8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28.8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28.8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28.8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28.8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28.8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28.8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28.8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28.8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28.8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28.8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28.8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28.8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43.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28.8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28.8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28.8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28.8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28.8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28.8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28.8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28.8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28.8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28.8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28.8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28.8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28.8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28.8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28.8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28.8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28.8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28.8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28.8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28.8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28.8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28.8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28.8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28.8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28.8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28.8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28.8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28.8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28.8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28.8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28.8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28.8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28.8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28.8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28.8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28.8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28.8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28.8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28.8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28.8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28.8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28.8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28.8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28.8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28.8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28.8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28.8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28.8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28.8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28.8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28.8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28.8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28.8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28.8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28.8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28.8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28.8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28.8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28.8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28.8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28.8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28.8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28.8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28.8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28.8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28.8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28.8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28.8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28.8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28.8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28.8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28.8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28.8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28.8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28.8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28.8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28.8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28.8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28.8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28.8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43.2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28.8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28.8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28.8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28.8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28.8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28.8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28.8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28.8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28.8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28.8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28.8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28.8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28.8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28.8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28.8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28.8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28.8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28.8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28.8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28.8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28.8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28.8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28.8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28.8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28.8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28.8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28.8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28.8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28.8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28.8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28.8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28.8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28.8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28.8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28.8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28.8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28.8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28.8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28.8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28.8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28.8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28.8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28.8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28.8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28.8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28.8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28.8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28.8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28.8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28.8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28.8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28.8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28.8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28.8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28.8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28.8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28.8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28.8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28.8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28.8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28.8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28.8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28.8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28.8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28.8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28.8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28.8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28.8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28.8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28.8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28.8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28.8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28.8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28.8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28.8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28.8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28.8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28.8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28.8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28.8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28.8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28.8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28.8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28.8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28.8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28.8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28.8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28.8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28.8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28.8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28.8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28.8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72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28.8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28.8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28.8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28.8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28.8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28.8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28.8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28.8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28.8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28.8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28.8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28.8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28.8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28.8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28.8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28.8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28.8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28.8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28.8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28.8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28.8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28.8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28.8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28.8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28.8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28.8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28.8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28.8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28.8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28.8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28.8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28.8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28.8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28.8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28.8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28.8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28.8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28.8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28.8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28.8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28.8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28.8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28.8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28.8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28.8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28.8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28.8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28.8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28.8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28.8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28.8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28.8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28.8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00.8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28.8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28.8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28.8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28.8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28.8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28.8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28.8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28.8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28.8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28.8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28.8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28.8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28.8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28.8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28.8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28.8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28.8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28.8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28.8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28.8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57.6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28.8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28.8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28.8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28.8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28.8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28.8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28.8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28.8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28.8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28.8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28.8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28.8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28.8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28.8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28.8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28.8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28.8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28.8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28.8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28.8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28.8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28.8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28.8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28.8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28.8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28.8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28.8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28.8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28.8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28.8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28.8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28.8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57.6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28.8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28.8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28.8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28.8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28.8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28.8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28.8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28.8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28.8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28.8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28.8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28.8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28.8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43.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28.8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43.2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28.8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28.8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28.8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28.8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28.8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28.8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28.8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28.8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28.8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28.8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28.8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28.8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28.8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28.8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28.8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28.8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28.8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28.8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28.8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28.8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28.8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28.8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28.8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28.8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28.8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28.8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28.8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28.8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28.8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28.8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28.8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28.8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28.8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28.8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28.8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28.8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28.8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28.8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28.8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28.8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28.8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28.8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28.8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28.8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28.8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28.8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28.8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28.8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28.8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28.8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28.8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28.8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28.8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28.8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28.8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28.8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28.8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28.8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28.8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28.8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28.8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28.8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28.8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28.8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28.8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28.8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28.8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28.8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28.8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28.8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28.8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28.8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28.8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28.8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28.8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28.8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28.8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28.8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28.8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28.8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28.8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28.8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28.8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28.8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28.8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28.8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28.8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28.8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28.8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28.8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28.8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72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28.8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28.8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28.8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28.8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28.8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28.8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28.8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28.8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28.8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28.8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28.8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28.8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28.8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28.8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28.8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28.8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28.8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28.8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28.8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28.8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28.8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28.8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28.8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28.8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28.8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28.8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28.8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28.8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28.8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28.8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57.6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28.8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28.8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28.8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28.8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28.8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28.8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28.8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28.8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28.8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28.8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28.8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28.8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28.8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28.8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28.8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28.8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28.8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28.8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28.8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28.8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28.8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28.8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43.2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28.8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28.8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28.8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28.8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28.8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28.8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28.8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28.8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28.8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28.8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28.8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28.8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28.8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28.8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28.8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28.8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28.8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28.8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28.8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3.2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28.8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28.8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28.8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28.8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28.8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28.8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43.2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28.8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28.8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28.8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28.8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28.8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28.8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3.2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28.8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28.8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28.8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28.8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28.8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28.8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28.8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28.8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28.8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28.8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28.8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28.8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28.8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28.8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28.8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28.8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28.8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28.8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28.8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28.8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28.8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28.8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28.8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28.8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28.8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28.8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28.8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28.8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28.8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28.8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28.8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28.8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28.8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28.8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28.8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28.8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28.8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28.8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28.8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28.8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28.8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28.8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28.8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28.8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28.8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28.8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28.8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28.8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28.8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28.8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28.8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28.8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28.8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28.8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28.8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28.8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28.8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28.8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28.8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28.8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28.8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28.8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28.8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28.8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28.8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28.8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28.8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28.8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28.8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28.8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28.8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28.8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28.8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28.8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28.8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28.8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28.8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28.8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28.8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28.8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28.8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28.8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28.8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28.8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28.8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28.8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28.8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28.8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28.8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28.8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28.8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28.8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28.8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28.8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28.8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28.8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28.8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28.8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28.8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28.8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28.8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28.8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28.8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28.8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28.8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28.8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28.8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28.8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28.8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28.8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28.8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28.8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28.8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43.2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28.8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28.8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28.8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28.8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28.8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28.8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28.8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28.8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28.8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28.8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28.8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28.8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28.8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28.8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28.8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28.8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28.8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28.8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28.8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28.8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28.8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28.8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28.8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28.8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28.8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28.8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28.8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28.8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28.8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28.8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28.8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28.8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28.8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28.8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28.8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28.8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28.8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28.8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28.8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28.8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28.8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28.8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28.8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28.8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28.8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28.8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28.8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28.8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28.8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28.8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28.8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28.8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28.8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28.8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28.8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28.8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28.8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28.8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28.8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28.8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28.8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43.2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28.8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28.8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28.8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28.8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28.8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28.8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28.8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28.8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28.8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28.8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28.8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28.8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28.8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28.8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28.8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28.8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28.8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28.8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28.8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28.8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28.8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28.8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28.8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28.8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28.8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28.8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28.8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28.8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28.8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28.8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28.8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28.8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28.8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28.8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28.8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28.8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28.8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28.8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28.8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28.8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28.8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28.8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28.8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28.8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28.8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28.8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28.8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28.8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28.8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28.8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28.8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28.8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28.8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28.8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28.8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28.8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28.8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28.8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2B7F-FD58-48DF-8EDD-C47DE40A5043}">
  <dimension ref="A1:T251"/>
  <sheetViews>
    <sheetView workbookViewId="0"/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44.8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01.6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59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44.8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30.4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73.6000000000000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16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73.6000000000000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2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E7377-5454-41B5-B7DA-2CD532ED2D10}">
  <dimension ref="A1:T413"/>
  <sheetViews>
    <sheetView workbookViewId="0"/>
  </sheetViews>
  <sheetFormatPr defaultRowHeight="14.4" x14ac:dyDescent="0.3"/>
  <cols>
    <col min="4" max="4" width="12.21875" bestFit="1" customWidth="1"/>
    <col min="5" max="5" width="11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44.8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87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59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1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44.8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6.4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44.8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59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59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59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30.4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4.8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73.6000000000000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1.6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0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44.8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59.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59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16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3.6000000000000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59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01.6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2.8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2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16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1.6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59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6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29.6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4.8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59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59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6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44.8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86.4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30.4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44.8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30.4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6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16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59.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1.6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30.4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4.8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72.8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6.4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59.2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4.8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59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44.8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30.4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59.2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4.8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59.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44.8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87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2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0.4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44.8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2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73.6000000000000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3.6000000000000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44.8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02.39999999999998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59.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59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01.6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30.4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29.6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59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88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7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01.6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59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59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00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5.2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87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16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4.8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4.8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59.2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59.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4.8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5.2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30.4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8.4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1.6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4.8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59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73.6000000000000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9.2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3.6000000000000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30.4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72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1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1.6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7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73.6000000000000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4.8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59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30.4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59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58.4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59.2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87.2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72.8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5.2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01.6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59.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30.4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00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0.4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59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1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01.6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6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73.6000000000000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4.8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29.6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3.6000000000000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5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59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44.8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6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5.2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4.8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59.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59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5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01.6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87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59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01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3.6000000000000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4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44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72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4.8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30.4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44.8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6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3.6000000000000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44.8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73.6000000000000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59.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3.6000000000000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7.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44.8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0.4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7.6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3.6000000000000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59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59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30.4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16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6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30.4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0.4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44.8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44.8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44.8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30.4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2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1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30.4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01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44.8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0.4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1.6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44.8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59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44.8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59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59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44.8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59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58.4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7.2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1.6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59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87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44.8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44.8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59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4.8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1.6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30.4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1.6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44.8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0.4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16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44.8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59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01.6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4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87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0.4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4.8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4.8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30.4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3.6000000000000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3.6000000000000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30.4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73.6000000000000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3.6000000000000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6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59.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44.8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30.4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87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59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59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30.4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73.6000000000000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1.6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44.8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16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59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73.6000000000000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30.4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7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59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44.8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4.8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16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30.4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59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0.4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30.4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6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58.4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273.6000000000000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59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30.4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88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2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59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4.8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73.6000000000000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44.8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4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44.8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16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44.8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44.8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88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244.8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4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44.8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59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01.6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02.39999999999998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7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7.6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7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59.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8.4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44.8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59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59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16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44.8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44.8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44.8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4.8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59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6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59.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30.4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3.6000000000000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44.8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30.4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16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73.6000000000000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59.2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0.4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59.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73.6000000000000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59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44.8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73.6000000000000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1.6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3.6000000000000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88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73.6000000000000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73.6000000000000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0.4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4.8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59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9.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3.6000000000000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0.4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3.6000000000000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73.6000000000000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73.6000000000000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0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73.6000000000000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88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6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0.4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59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4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3.6000000000000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3.6000000000000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16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16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59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59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16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73.6000000000000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9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4.8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59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44.8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6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30.4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73.6000000000000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30.4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16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30.4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16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59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44.8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2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59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59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16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16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88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5.2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9.6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16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16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44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59.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30.4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44.8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72.8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44.8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30.4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4.8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4.8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72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8.4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88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30.4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72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87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73.60000000000002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4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1.6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44.8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59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0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4.8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73.6000000000000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59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72.8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44.8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1.6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88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44.8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0.4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4.8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0.4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01.6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59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59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44.8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15.2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4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01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73.6000000000000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87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59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5.2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30.4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0.4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01.6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7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73.60000000000002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58.4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44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4.8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59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3.6000000000000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30.4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5.2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73.6000000000000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59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30.4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0.4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73.6000000000000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59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59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30.4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7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4.8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30.4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59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44.8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73.6000000000000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16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59.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3.6000000000000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87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88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6ACA2-1189-47D6-906F-C6627900DB16}">
  <dimension ref="A1:C14"/>
  <sheetViews>
    <sheetView workbookViewId="0">
      <selection activeCell="F5" sqref="F5"/>
    </sheetView>
  </sheetViews>
  <sheetFormatPr defaultRowHeight="14.4" x14ac:dyDescent="0.3"/>
  <cols>
    <col min="1" max="1" width="27.6640625" bestFit="1" customWidth="1"/>
    <col min="2" max="3" width="13.109375" style="20" bestFit="1" customWidth="1"/>
  </cols>
  <sheetData>
    <row r="1" spans="1:3" x14ac:dyDescent="0.3">
      <c r="B1" s="20" t="s">
        <v>8389</v>
      </c>
      <c r="C1" s="20" t="s">
        <v>8390</v>
      </c>
    </row>
    <row r="2" spans="1:3" x14ac:dyDescent="0.3">
      <c r="A2" t="s">
        <v>8385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">
      <c r="A3" t="s">
        <v>8386</v>
      </c>
      <c r="B3" s="21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8391</v>
      </c>
      <c r="B4" s="21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8392</v>
      </c>
      <c r="B5" s="21">
        <f>_xlfn.QUARTILE.EXC('Successful US Kickstarters'!D:D, 3)</f>
        <v>5000</v>
      </c>
      <c r="C5" s="20">
        <f>_xlfn.QUARTILE.EXC('Failed US Kickstarters'!D:D,3)</f>
        <v>10000</v>
      </c>
    </row>
    <row r="6" spans="1:3" x14ac:dyDescent="0.3">
      <c r="A6" t="s">
        <v>8393</v>
      </c>
      <c r="B6" s="21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3">
      <c r="A7" t="s">
        <v>8394</v>
      </c>
      <c r="B7" s="21">
        <f>B5-B6</f>
        <v>3500</v>
      </c>
      <c r="C7" s="20">
        <f>C5-C6</f>
        <v>8000</v>
      </c>
    </row>
    <row r="9" spans="1:3" x14ac:dyDescent="0.3">
      <c r="A9" t="s">
        <v>8387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">
      <c r="A10" t="s">
        <v>8388</v>
      </c>
      <c r="B10" s="21">
        <f>MEDIAN('Successful US Kickstarters'!E:E)</f>
        <v>3167.5</v>
      </c>
      <c r="C10" s="20">
        <f>MEDIAN('Failed US Kickstarters'!E:E)</f>
        <v>103</v>
      </c>
    </row>
    <row r="11" spans="1:3" x14ac:dyDescent="0.3">
      <c r="A11" t="s">
        <v>8395</v>
      </c>
      <c r="B11" s="21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">
      <c r="A12" t="s">
        <v>8396</v>
      </c>
      <c r="B12" s="21">
        <f>_xlfn.QUARTILE.EXC('Successful US Kickstarters'!E:E, 3)</f>
        <v>5699</v>
      </c>
      <c r="C12" s="20">
        <f>_xlfn.QUARTILE.EXC('Failed US Kickstarters'!E:E,3)</f>
        <v>501</v>
      </c>
    </row>
    <row r="13" spans="1:3" x14ac:dyDescent="0.3">
      <c r="A13" t="s">
        <v>8397</v>
      </c>
      <c r="B13" s="21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3">
      <c r="A14" t="s">
        <v>8398</v>
      </c>
      <c r="B14" s="21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19A19-F8CA-4D1E-B2A5-EFD002117C9C}">
  <dimension ref="A1:F6"/>
  <sheetViews>
    <sheetView workbookViewId="0">
      <selection activeCell="F37" sqref="F3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88FE1-47A9-429A-AC2E-9D32286E71A9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3BF3C-C968-4902-9C2C-5D03965817C2}">
  <dimension ref="A1:F18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521AF-B953-4868-862D-C70C08C6720E}">
  <dimension ref="A1:F6"/>
  <sheetViews>
    <sheetView workbookViewId="0">
      <selection activeCell="G2" sqref="G2"/>
    </sheetView>
  </sheetViews>
  <sheetFormatPr defaultRowHeight="14.4" x14ac:dyDescent="0.3"/>
  <cols>
    <col min="1" max="1" width="32.6640625" bestFit="1" customWidth="1"/>
    <col min="2" max="2" width="52.88671875" style="3" customWidth="1"/>
    <col min="4" max="4" width="10.109375" bestFit="1" customWidth="1"/>
    <col min="5" max="5" width="21.5546875" bestFit="1" customWidth="1"/>
    <col min="6" max="6" width="9.88671875" bestFit="1" customWidth="1"/>
  </cols>
  <sheetData>
    <row r="1" spans="1:6" s="18" customFormat="1" ht="18" x14ac:dyDescent="0.3">
      <c r="A1" s="18" t="s">
        <v>8380</v>
      </c>
      <c r="B1" s="19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43.2" x14ac:dyDescent="0.3">
      <c r="A2" t="s">
        <v>3473</v>
      </c>
      <c r="B2" s="3" t="str">
        <f>VLOOKUP(A2,Kickstarter!$B:$C,2,FALSE)</f>
        <v>Help us get actor-writer Ian Bonar's debut play - a hilarious, heartbreaking story of grief and loss - to the 2016 Edinburgh Fringe.</v>
      </c>
      <c r="C2">
        <f>VLOOKUP(A2,Kickstarter!$B:$E,3,FALSE)</f>
        <v>2000</v>
      </c>
      <c r="D2">
        <f>VLOOKUP(A2,Kickstarter!$B:$E,4,FALSE)</f>
        <v>2020</v>
      </c>
      <c r="E2">
        <f>VLOOKUP(A2,Kickstarter!$B:$P,15,FALSE)</f>
        <v>51.79</v>
      </c>
      <c r="F2">
        <f>VLOOKUP(A2,Kickstarter!$B:$P,11,FALSE)</f>
        <v>39</v>
      </c>
    </row>
    <row r="3" spans="1:6" ht="43.2" x14ac:dyDescent="0.3">
      <c r="A3" t="s">
        <v>3616</v>
      </c>
      <c r="B3" s="3" t="str">
        <f>VLOOKUP(A3,Kickstarter!$B:$C,2,FALSE)</f>
        <v>The play yet to be described as "A surefire Edinburgh Fringe Festival Cult Hit". Coming to the Underbelly, Edinburgh, 5th-30th August.</v>
      </c>
      <c r="C3">
        <f>VLOOKUP(A3,Kickstarter!$B:$E,3,FALSE)</f>
        <v>2000</v>
      </c>
      <c r="D3">
        <f>VLOOKUP(A3,Kickstarter!$B:$E,4,FALSE)</f>
        <v>2020</v>
      </c>
      <c r="E3">
        <f>VLOOKUP(A3,Kickstarter!$B:$P,15,FALSE)</f>
        <v>36.07</v>
      </c>
      <c r="F3">
        <f>VLOOKUP(A3,Kickstarter!$B:$P,11,FALSE)</f>
        <v>56</v>
      </c>
    </row>
    <row r="4" spans="1:6" ht="43.2" x14ac:dyDescent="0.3">
      <c r="A4" t="s">
        <v>3178</v>
      </c>
      <c r="B4" s="3" t="str">
        <f>VLOOKUP(A4,Kickstarter!$B:$C,2,FALSE)</f>
        <v>Cutting Off Kate Bush is a one-woman show written &amp; performed by Lucy Benson-Brown, premiering at the Edinburgh Fringe Festival 2014</v>
      </c>
      <c r="C4">
        <f>VLOOKUP(A4,Kickstarter!$B:$E,3,FALSE)</f>
        <v>1500</v>
      </c>
      <c r="D4">
        <f>VLOOKUP(A4,Kickstarter!$B:$E,4,FALSE)</f>
        <v>2576</v>
      </c>
      <c r="E4">
        <f>VLOOKUP(A4,Kickstarter!$B:$P,15,FALSE)</f>
        <v>33.03</v>
      </c>
      <c r="F4">
        <f>VLOOKUP(A4,Kickstarter!$B:$P,11,FALSE)</f>
        <v>78</v>
      </c>
    </row>
    <row r="5" spans="1:6" ht="43.2" x14ac:dyDescent="0.3">
      <c r="A5" t="s">
        <v>3329</v>
      </c>
      <c r="B5" s="3" t="str">
        <f>VLOOKUP(A5,Kickstarter!$B:$C,2,FALSE)</f>
        <v>Jestia and Raedon is a brand new romantic comedy play going to the Edinburgh Fringe Festival this summer.</v>
      </c>
      <c r="C5">
        <f>VLOOKUP(A5,Kickstarter!$B:$E,3,FALSE)</f>
        <v>1000</v>
      </c>
      <c r="D5">
        <f>VLOOKUP(A5,Kickstarter!$B:$E,4,FALSE)</f>
        <v>1168</v>
      </c>
      <c r="E5">
        <f>VLOOKUP(A5,Kickstarter!$B:$P,15,FALSE)</f>
        <v>44.92</v>
      </c>
      <c r="F5">
        <f>VLOOKUP(A5,Kickstarter!$B:$P,11,FALSE)</f>
        <v>26</v>
      </c>
    </row>
    <row r="6" spans="1:6" ht="43.2" x14ac:dyDescent="0.3">
      <c r="A6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  <c r="C6">
        <f>VLOOKUP(A6,Kickstarter!$B:$E,3,FALSE)</f>
        <v>4000</v>
      </c>
      <c r="D6">
        <f>VLOOKUP(A6,Kickstarter!$B:$E,4,FALSE)</f>
        <v>4137</v>
      </c>
      <c r="E6">
        <f>VLOOKUP(A6,Kickstarter!$B:$P,15,FALSE)</f>
        <v>36.61</v>
      </c>
      <c r="F6">
        <f>VLOOKUP(A6,Kickstarter!$B:$P,11,FALSE)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 Research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Diron Kelly</cp:lastModifiedBy>
  <dcterms:created xsi:type="dcterms:W3CDTF">2017-04-20T15:17:24Z</dcterms:created>
  <dcterms:modified xsi:type="dcterms:W3CDTF">2021-10-23T00:21:24Z</dcterms:modified>
</cp:coreProperties>
</file>