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A703EC31-ACDD-4371-B3CD-E7169E0A1D97}" xr6:coauthVersionLast="47" xr6:coauthVersionMax="47" xr10:uidLastSave="{00000000-0000-0000-0000-000000000000}"/>
  <bookViews>
    <workbookView xWindow="-120" yWindow="-120" windowWidth="20640" windowHeight="1104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_xlnm.Print_Titles" localSheetId="0">ProjectSchedule!$4:$6</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E20" i="11" s="1"/>
  <c r="F20" i="11" s="1"/>
  <c r="E21" i="11" s="1"/>
  <c r="F21" i="11" l="1"/>
  <c r="H21" i="11" s="1"/>
  <c r="E22" i="11"/>
  <c r="F9" i="11"/>
  <c r="E10" i="11" s="1"/>
  <c r="I5" i="11"/>
  <c r="H24" i="11"/>
  <c r="H20" i="11"/>
  <c r="H19" i="11"/>
  <c r="H14" i="11"/>
  <c r="H8" i="11"/>
  <c r="H9" i="11" l="1"/>
  <c r="F22" i="11"/>
  <c r="E23" i="11"/>
  <c r="F10" i="11"/>
  <c r="E11" i="11" s="1"/>
  <c r="E13" i="11"/>
  <c r="I6" i="11"/>
  <c r="E16" i="11" l="1"/>
  <c r="F16" i="11" s="1"/>
  <c r="H10" i="11" s="1"/>
  <c r="E15" i="11"/>
  <c r="F23" i="11"/>
  <c r="H23" i="11" s="1"/>
  <c r="F13" i="11"/>
  <c r="H13" i="11" s="1"/>
  <c r="F11" i="11"/>
  <c r="E12" i="11" s="1"/>
  <c r="J5" i="11"/>
  <c r="K5" i="11" s="1"/>
  <c r="L5" i="11" s="1"/>
  <c r="M5" i="11" s="1"/>
  <c r="N5" i="11" s="1"/>
  <c r="O5" i="11" s="1"/>
  <c r="P5" i="11" s="1"/>
  <c r="I4" i="11"/>
  <c r="F15" i="11" l="1"/>
  <c r="H15" i="11"/>
  <c r="H22" i="11"/>
  <c r="H16" i="11"/>
  <c r="E17" i="11"/>
  <c r="E18" i="11" s="1"/>
  <c r="H11" i="11"/>
  <c r="F12" i="11"/>
  <c r="H12" i="11" s="1"/>
  <c r="P4" i="11"/>
  <c r="Q5" i="11"/>
  <c r="R5" i="11" s="1"/>
  <c r="S5" i="11" s="1"/>
  <c r="T5" i="11" s="1"/>
  <c r="U5" i="11" s="1"/>
  <c r="V5" i="11" s="1"/>
  <c r="W5" i="11" s="1"/>
  <c r="J6" i="11"/>
  <c r="F18" i="11" l="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<sst xmlns="http://schemas.openxmlformats.org/spreadsheetml/2006/main" count="69" uniqueCount="59">
  <si>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</si>
  <si>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</si>
  <si>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</si>
  <si>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</si>
  <si>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</si>
  <si>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</si>
  <si>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</si>
  <si>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</si>
  <si>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</si>
  <si>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</si>
  <si>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</si>
  <si>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</si>
  <si>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</si>
  <si>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</si>
  <si>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Tarea 1</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</si>
  <si>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</si>
  <si>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</si>
  <si>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</si>
  <si>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</si>
  <si>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</si>
  <si>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</si>
  <si>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</si>
  <si>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</si>
  <si>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</si>
  <si>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</si>
  <si>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</si>
  <si>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</si>
  <si>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</si>
  <si>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</si>
  <si>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</si>
  <si>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</si>
  <si>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</si>
  <si>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</si>
  <si>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</si>
  <si>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</si>
  <si>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</si>
  <si>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</si>
  <si>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</si>
  <si>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PROPUESTA DE SOFTWARE</t>
  </si>
  <si>
    <t>Encargado proyecto y cliente</t>
  </si>
  <si>
    <t>Equipo de desarrollo</t>
  </si>
  <si>
    <t>DESARROLLO DE SOFTWARE</t>
  </si>
  <si>
    <t>PRUEBA DE SOFTWARE</t>
  </si>
  <si>
    <t>Equipo del proyecto</t>
  </si>
  <si>
    <t>Establecimiento del ambito</t>
  </si>
  <si>
    <t>Indicar las ventajas, 
los límites y alcances</t>
  </si>
  <si>
    <t>Crear y enviar informe
sobre la propuesta</t>
  </si>
  <si>
    <t>Recibir respuesta e
implementar ajustes</t>
  </si>
  <si>
    <t>Presentación formal de
la propuesta de software</t>
  </si>
  <si>
    <t>Comprobar el funcionamiento 
del módulo inteligente</t>
  </si>
  <si>
    <t>Presentación del primer 
prototipo</t>
  </si>
  <si>
    <t>Pruebas unitarias del software</t>
  </si>
  <si>
    <t>Presentar proyecto finalizado</t>
  </si>
  <si>
    <t>Ajuste del obtecion de datos</t>
  </si>
  <si>
    <t>Ajuste de obtecion de datos</t>
  </si>
  <si>
    <t>Programar API  
comunicacion de los modelos</t>
  </si>
  <si>
    <t>Erik cruz</t>
  </si>
  <si>
    <t>UTESA</t>
  </si>
  <si>
    <t>MenuPro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</si>
</sst>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dd\,\ m/d/yyyy"/>
    <numFmt numFmtId="167" formatCode="[$-C0A]d\ &quot;de&quot;\ mmmm\ &quot;de&quot;\ yyyy;@"/>
    <numFmt numFmtId="168" formatCode="d\-m\-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11" applyNumberFormat="0" applyAlignment="0" applyProtection="0"/>
    <xf numFmtId="0" fontId="31" fillId="16" borderId="12" applyNumberFormat="0" applyAlignment="0" applyProtection="0"/>
    <xf numFmtId="0" fontId="32" fillId="16" borderId="11" applyNumberFormat="0" applyAlignment="0" applyProtection="0"/>
    <xf numFmtId="0" fontId="33" fillId="0" borderId="13" applyNumberFormat="0" applyFill="0" applyAlignment="0" applyProtection="0"/>
    <xf numFmtId="0" fontId="34" fillId="17" borderId="14" applyNumberFormat="0" applyAlignment="0" applyProtection="0"/>
    <xf numFmtId="0" fontId="35" fillId="0" borderId="0" applyNumberFormat="0" applyFill="0" applyBorder="0" applyAlignment="0" applyProtection="0"/>
    <xf numFmtId="0" fontId="9" fillId="18"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7" borderId="2" xfId="0" applyNumberFormat="1" applyFill="1" applyBorder="1" applyAlignment="1">
      <alignment horizontal="center" vertical="center"/>
    </xf>
    <xf numFmtId="168" fontId="5" fillId="7" borderId="2" xfId="0" applyNumberFormat="1" applyFont="1" applyFill="1" applyBorder="1" applyAlignment="1">
      <alignment horizontal="center" vertical="center"/>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9" borderId="2" xfId="10" applyFill="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6" borderId="6" xfId="0" applyNumberFormat="1" applyFont="1" applyFill="1" applyBorder="1" applyAlignment="1">
      <alignment horizontal="center" vertical="center"/>
    </xf>
    <xf numFmtId="169" fontId="11" fillId="6" borderId="0" xfId="0" applyNumberFormat="1" applyFont="1" applyFill="1" applyAlignment="1">
      <alignment horizontal="center" vertical="center"/>
    </xf>
    <xf numFmtId="169" fontId="11" fillId="6" borderId="7" xfId="0" applyNumberFormat="1" applyFont="1" applyFill="1" applyBorder="1" applyAlignment="1">
      <alignment horizontal="center" vertical="center"/>
    </xf>
    <xf numFmtId="168" fontId="9" fillId="3" borderId="2" xfId="10" applyFill="1">
      <alignment horizontal="center" vertical="center"/>
    </xf>
    <xf numFmtId="168" fontId="9" fillId="4" borderId="2" xfId="10" applyFill="1">
      <alignment horizontal="center" vertical="center"/>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7"/>
  <sheetViews>
    <sheetView showGridLines="0" tabSelected="1" showRuler="0" zoomScale="70" zoomScaleNormal="70" zoomScalePageLayoutView="70" workbookViewId="0">
      <pane ySplit="6" topLeftCell="A8" activePane="bottomLeft" state="frozen"/>
      <selection pane="bottomLeft" activeCell="B3" sqref="B3"/>
    </sheetView>
  </sheetViews>
  <sheetFormatPr defaultColWidth="9.140625" defaultRowHeight="30" customHeight="1" x14ac:dyDescent="0.25"/>
  <cols>
    <col min="1" max="1" width="2.7109375" style="39" customWidth="1"/>
    <col min="2" max="2" width="29.42578125" customWidth="1"/>
    <col min="3" max="3" width="30.710937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40" t="s">
        <v>0</v>
      </c>
      <c r="B1" s="43" t="s">
        <v>58</v>
      </c>
      <c r="C1" s="1"/>
      <c r="D1" s="2"/>
      <c r="E1" s="4"/>
      <c r="F1" s="28"/>
      <c r="H1" s="2"/>
      <c r="I1" s="56"/>
    </row>
    <row r="2" spans="1:64" ht="30" customHeight="1" x14ac:dyDescent="0.3">
      <c r="A2" s="39" t="s">
        <v>1</v>
      </c>
      <c r="B2" s="44" t="s">
        <v>57</v>
      </c>
      <c r="I2" s="57"/>
    </row>
    <row r="3" spans="1:64" ht="30" customHeight="1" x14ac:dyDescent="0.25">
      <c r="A3" s="39" t="s">
        <v>2</v>
      </c>
      <c r="B3" s="45" t="s">
        <v>56</v>
      </c>
      <c r="C3" s="79" t="s">
        <v>16</v>
      </c>
      <c r="D3" s="80"/>
      <c r="E3" s="78">
        <v>44995</v>
      </c>
      <c r="F3" s="78"/>
    </row>
    <row r="4" spans="1:64" ht="30" customHeight="1" x14ac:dyDescent="0.25">
      <c r="A4" s="40" t="s">
        <v>3</v>
      </c>
      <c r="C4" s="79" t="s">
        <v>17</v>
      </c>
      <c r="D4" s="80"/>
      <c r="E4" s="7">
        <v>1</v>
      </c>
      <c r="I4" s="75">
        <f>I5</f>
        <v>44991</v>
      </c>
      <c r="J4" s="76"/>
      <c r="K4" s="76"/>
      <c r="L4" s="76"/>
      <c r="M4" s="76"/>
      <c r="N4" s="76"/>
      <c r="O4" s="77"/>
      <c r="P4" s="75">
        <f>P5</f>
        <v>44998</v>
      </c>
      <c r="Q4" s="76"/>
      <c r="R4" s="76"/>
      <c r="S4" s="76"/>
      <c r="T4" s="76"/>
      <c r="U4" s="76"/>
      <c r="V4" s="77"/>
      <c r="W4" s="75">
        <f>W5</f>
        <v>45005</v>
      </c>
      <c r="X4" s="76"/>
      <c r="Y4" s="76"/>
      <c r="Z4" s="76"/>
      <c r="AA4" s="76"/>
      <c r="AB4" s="76"/>
      <c r="AC4" s="77"/>
      <c r="AD4" s="75">
        <f>AD5</f>
        <v>45012</v>
      </c>
      <c r="AE4" s="76"/>
      <c r="AF4" s="76"/>
      <c r="AG4" s="76"/>
      <c r="AH4" s="76"/>
      <c r="AI4" s="76"/>
      <c r="AJ4" s="77"/>
      <c r="AK4" s="75">
        <f>AK5</f>
        <v>45019</v>
      </c>
      <c r="AL4" s="76"/>
      <c r="AM4" s="76"/>
      <c r="AN4" s="76"/>
      <c r="AO4" s="76"/>
      <c r="AP4" s="76"/>
      <c r="AQ4" s="77"/>
      <c r="AR4" s="75">
        <f>AR5</f>
        <v>45026</v>
      </c>
      <c r="AS4" s="76"/>
      <c r="AT4" s="76"/>
      <c r="AU4" s="76"/>
      <c r="AV4" s="76"/>
      <c r="AW4" s="76"/>
      <c r="AX4" s="77"/>
      <c r="AY4" s="75">
        <f>AY5</f>
        <v>45033</v>
      </c>
      <c r="AZ4" s="76"/>
      <c r="BA4" s="76"/>
      <c r="BB4" s="76"/>
      <c r="BC4" s="76"/>
      <c r="BD4" s="76"/>
      <c r="BE4" s="77"/>
      <c r="BF4" s="75">
        <f>BF5</f>
        <v>45040</v>
      </c>
      <c r="BG4" s="76"/>
      <c r="BH4" s="76"/>
      <c r="BI4" s="76"/>
      <c r="BJ4" s="76"/>
      <c r="BK4" s="76"/>
      <c r="BL4" s="77"/>
    </row>
    <row r="5" spans="1:64" ht="15" customHeight="1" x14ac:dyDescent="0.25">
      <c r="A5" s="40" t="s">
        <v>4</v>
      </c>
      <c r="B5" s="55"/>
      <c r="C5" s="55"/>
      <c r="D5" s="55"/>
      <c r="E5" s="55"/>
      <c r="F5" s="55"/>
      <c r="G5" s="55"/>
      <c r="I5" s="68">
        <f>Inicio_del_proyecto-WEEKDAY(Inicio_del_proyecto,1)+2+7*(Semana_para_mostrar-1)</f>
        <v>44991</v>
      </c>
      <c r="J5" s="69">
        <f>I5+1</f>
        <v>44992</v>
      </c>
      <c r="K5" s="69">
        <f t="shared" ref="K5:AX5" si="0">J5+1</f>
        <v>44993</v>
      </c>
      <c r="L5" s="69">
        <f t="shared" si="0"/>
        <v>44994</v>
      </c>
      <c r="M5" s="69">
        <f t="shared" si="0"/>
        <v>44995</v>
      </c>
      <c r="N5" s="69">
        <f t="shared" si="0"/>
        <v>44996</v>
      </c>
      <c r="O5" s="70">
        <f t="shared" si="0"/>
        <v>44997</v>
      </c>
      <c r="P5" s="68">
        <f>O5+1</f>
        <v>44998</v>
      </c>
      <c r="Q5" s="69">
        <f>P5+1</f>
        <v>44999</v>
      </c>
      <c r="R5" s="69">
        <f t="shared" si="0"/>
        <v>45000</v>
      </c>
      <c r="S5" s="69">
        <f t="shared" si="0"/>
        <v>45001</v>
      </c>
      <c r="T5" s="69">
        <f t="shared" si="0"/>
        <v>45002</v>
      </c>
      <c r="U5" s="69">
        <f t="shared" si="0"/>
        <v>45003</v>
      </c>
      <c r="V5" s="70">
        <f t="shared" si="0"/>
        <v>45004</v>
      </c>
      <c r="W5" s="68">
        <f>V5+1</f>
        <v>45005</v>
      </c>
      <c r="X5" s="69">
        <f>W5+1</f>
        <v>45006</v>
      </c>
      <c r="Y5" s="69">
        <f t="shared" si="0"/>
        <v>45007</v>
      </c>
      <c r="Z5" s="69">
        <f t="shared" si="0"/>
        <v>45008</v>
      </c>
      <c r="AA5" s="69">
        <f t="shared" si="0"/>
        <v>45009</v>
      </c>
      <c r="AB5" s="69">
        <f t="shared" si="0"/>
        <v>45010</v>
      </c>
      <c r="AC5" s="70">
        <f t="shared" si="0"/>
        <v>45011</v>
      </c>
      <c r="AD5" s="68">
        <f>AC5+1</f>
        <v>45012</v>
      </c>
      <c r="AE5" s="69">
        <f>AD5+1</f>
        <v>45013</v>
      </c>
      <c r="AF5" s="69">
        <f t="shared" si="0"/>
        <v>45014</v>
      </c>
      <c r="AG5" s="69">
        <f t="shared" si="0"/>
        <v>45015</v>
      </c>
      <c r="AH5" s="69">
        <f t="shared" si="0"/>
        <v>45016</v>
      </c>
      <c r="AI5" s="69">
        <f t="shared" si="0"/>
        <v>45017</v>
      </c>
      <c r="AJ5" s="70">
        <f t="shared" si="0"/>
        <v>45018</v>
      </c>
      <c r="AK5" s="68">
        <f>AJ5+1</f>
        <v>45019</v>
      </c>
      <c r="AL5" s="69">
        <f>AK5+1</f>
        <v>45020</v>
      </c>
      <c r="AM5" s="69">
        <f t="shared" si="0"/>
        <v>45021</v>
      </c>
      <c r="AN5" s="69">
        <f t="shared" si="0"/>
        <v>45022</v>
      </c>
      <c r="AO5" s="69">
        <f t="shared" si="0"/>
        <v>45023</v>
      </c>
      <c r="AP5" s="69">
        <f t="shared" si="0"/>
        <v>45024</v>
      </c>
      <c r="AQ5" s="70">
        <f t="shared" si="0"/>
        <v>45025</v>
      </c>
      <c r="AR5" s="68">
        <f>AQ5+1</f>
        <v>45026</v>
      </c>
      <c r="AS5" s="69">
        <f>AR5+1</f>
        <v>45027</v>
      </c>
      <c r="AT5" s="69">
        <f t="shared" si="0"/>
        <v>45028</v>
      </c>
      <c r="AU5" s="69">
        <f t="shared" si="0"/>
        <v>45029</v>
      </c>
      <c r="AV5" s="69">
        <f t="shared" si="0"/>
        <v>45030</v>
      </c>
      <c r="AW5" s="69">
        <f t="shared" si="0"/>
        <v>45031</v>
      </c>
      <c r="AX5" s="70">
        <f t="shared" si="0"/>
        <v>45032</v>
      </c>
      <c r="AY5" s="68">
        <f>AX5+1</f>
        <v>45033</v>
      </c>
      <c r="AZ5" s="69">
        <f>AY5+1</f>
        <v>45034</v>
      </c>
      <c r="BA5" s="69">
        <f t="shared" ref="BA5:BE5" si="1">AZ5+1</f>
        <v>45035</v>
      </c>
      <c r="BB5" s="69">
        <f t="shared" si="1"/>
        <v>45036</v>
      </c>
      <c r="BC5" s="69">
        <f t="shared" si="1"/>
        <v>45037</v>
      </c>
      <c r="BD5" s="69">
        <f t="shared" si="1"/>
        <v>45038</v>
      </c>
      <c r="BE5" s="70">
        <f t="shared" si="1"/>
        <v>45039</v>
      </c>
      <c r="BF5" s="68">
        <f>BE5+1</f>
        <v>45040</v>
      </c>
      <c r="BG5" s="69">
        <f>BF5+1</f>
        <v>45041</v>
      </c>
      <c r="BH5" s="69">
        <f t="shared" ref="BH5:BL5" si="2">BG5+1</f>
        <v>45042</v>
      </c>
      <c r="BI5" s="69">
        <f t="shared" si="2"/>
        <v>45043</v>
      </c>
      <c r="BJ5" s="69">
        <f t="shared" si="2"/>
        <v>45044</v>
      </c>
      <c r="BK5" s="69">
        <f t="shared" si="2"/>
        <v>45045</v>
      </c>
      <c r="BL5" s="70">
        <f t="shared" si="2"/>
        <v>45046</v>
      </c>
    </row>
    <row r="6" spans="1:64" ht="30" customHeight="1" thickBot="1" x14ac:dyDescent="0.3">
      <c r="A6" s="40" t="s">
        <v>5</v>
      </c>
      <c r="B6" s="8" t="s">
        <v>13</v>
      </c>
      <c r="C6" s="9" t="s">
        <v>18</v>
      </c>
      <c r="D6" s="9" t="s">
        <v>19</v>
      </c>
      <c r="E6" s="9" t="s">
        <v>20</v>
      </c>
      <c r="F6" s="9" t="s">
        <v>21</v>
      </c>
      <c r="G6" s="9"/>
      <c r="H6" s="9" t="s">
        <v>22</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9" t="s">
        <v>6</v>
      </c>
      <c r="C7" s="42"/>
      <c r="E7"/>
      <c r="H7" t="str">
        <f>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pans="1:64" s="3" customFormat="1" ht="30" customHeight="1" thickBot="1" x14ac:dyDescent="0.3">
      <c r="A8" s="40" t="s">
        <v>7</v>
      </c>
      <c r="B8" s="14" t="s">
        <v>38</v>
      </c>
      <c r="C8" s="46"/>
      <c r="D8" s="15"/>
      <c r="E8" s="59"/>
      <c r="F8" s="60"/>
      <c r="G8" s="13"/>
      <c r="H8" s="13" t="str">
        <f t="shared" ref="H8:H24" si="6">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pans="1:64" s="3" customFormat="1" ht="30" customHeight="1" thickBot="1" x14ac:dyDescent="0.3">
      <c r="A9" s="40" t="s">
        <v>8</v>
      </c>
      <c r="B9" s="52" t="s">
        <v>44</v>
      </c>
      <c r="C9" s="47" t="s">
        <v>39</v>
      </c>
      <c r="D9" s="16">
        <v>1</v>
      </c>
      <c r="E9" s="71">
        <f>Inicio_del_proyecto</f>
        <v>44995</v>
      </c>
      <c r="F9" s="71">
        <f>E9+3</f>
        <v>44998</v>
      </c>
      <c r="G9" s="13"/>
      <c r="H9" s="13">
        <f t="shared" si="6"/>
        <v>4</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pans="1:64" s="3" customFormat="1" ht="30" customHeight="1" thickBot="1" x14ac:dyDescent="0.3">
      <c r="A10" s="40" t="s">
        <v>9</v>
      </c>
      <c r="B10" s="73" t="s">
        <v>45</v>
      </c>
      <c r="C10" s="47" t="s">
        <v>39</v>
      </c>
      <c r="D10" s="16">
        <v>1</v>
      </c>
      <c r="E10" s="71">
        <f>F9</f>
        <v>44998</v>
      </c>
      <c r="F10" s="71">
        <f>E10+2</f>
        <v>45000</v>
      </c>
      <c r="G10" s="13"/>
      <c r="H10" s="13">
        <f t="shared" si="6"/>
        <v>3</v>
      </c>
      <c r="I10" s="25"/>
      <c r="J10" s="25"/>
      <c r="K10" s="25"/>
      <c r="L10" s="25"/>
      <c r="M10" s="25"/>
      <c r="N10" s="25"/>
      <c r="O10" s="25"/>
      <c r="P10" s="25"/>
      <c r="Q10" s="25"/>
      <c r="R10" s="25"/>
      <c r="S10" s="25"/>
      <c r="T10" s="25"/>
      <c r="U10" s="26"/>
      <c r="V10" s="26"/>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pans="1:64" s="3" customFormat="1" ht="30" customHeight="1" thickBot="1" x14ac:dyDescent="0.3">
      <c r="A11" s="39"/>
      <c r="B11" s="73" t="s">
        <v>46</v>
      </c>
      <c r="C11" s="47" t="s">
        <v>39</v>
      </c>
      <c r="D11" s="16">
        <v>1</v>
      </c>
      <c r="E11" s="71">
        <f>F10</f>
        <v>45000</v>
      </c>
      <c r="F11" s="71">
        <f>E11+4</f>
        <v>45004</v>
      </c>
      <c r="G11" s="13"/>
      <c r="H11" s="13">
        <f t="shared" si="6"/>
        <v>5</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pans="1:64" s="3" customFormat="1" ht="30" customHeight="1" thickBot="1" x14ac:dyDescent="0.3">
      <c r="A12" s="39"/>
      <c r="B12" s="73" t="s">
        <v>47</v>
      </c>
      <c r="C12" s="47" t="s">
        <v>39</v>
      </c>
      <c r="D12" s="16">
        <v>1</v>
      </c>
      <c r="E12" s="71">
        <f>F11</f>
        <v>45004</v>
      </c>
      <c r="F12" s="71">
        <f>E12+5</f>
        <v>45009</v>
      </c>
      <c r="G12" s="13"/>
      <c r="H12" s="13">
        <f t="shared" si="6"/>
        <v>6</v>
      </c>
      <c r="I12" s="25"/>
      <c r="J12" s="25"/>
      <c r="K12" s="25"/>
      <c r="L12" s="25"/>
      <c r="M12" s="25"/>
      <c r="N12" s="25"/>
      <c r="O12" s="25"/>
      <c r="P12" s="25"/>
      <c r="Q12" s="25"/>
      <c r="R12" s="25"/>
      <c r="S12" s="25"/>
      <c r="T12" s="25"/>
      <c r="U12" s="25"/>
      <c r="V12" s="25"/>
      <c r="W12" s="25"/>
      <c r="X12" s="25"/>
      <c r="Y12" s="26"/>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pans="1:64" s="3" customFormat="1" ht="30" customHeight="1" thickBot="1" x14ac:dyDescent="0.3">
      <c r="A13" s="39"/>
      <c r="B13" s="73" t="s">
        <v>48</v>
      </c>
      <c r="C13" s="47" t="s">
        <v>39</v>
      </c>
      <c r="D13" s="16">
        <v>1</v>
      </c>
      <c r="E13" s="71">
        <f>E10+1</f>
        <v>44999</v>
      </c>
      <c r="F13" s="71">
        <f>E13+2</f>
        <v>45001</v>
      </c>
      <c r="G13" s="13"/>
      <c r="H13" s="13">
        <f t="shared" si="6"/>
        <v>3</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pans="1:64" s="3" customFormat="1" ht="30" customHeight="1" thickBot="1" x14ac:dyDescent="0.3">
      <c r="A14" s="40" t="s">
        <v>10</v>
      </c>
      <c r="B14" s="17" t="s">
        <v>41</v>
      </c>
      <c r="C14" s="48"/>
      <c r="D14" s="18"/>
      <c r="E14" s="61"/>
      <c r="F14" s="62"/>
      <c r="G14" s="13"/>
      <c r="H14" s="13" t="str">
        <f t="shared" si="6"/>
        <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pans="1:64" s="3" customFormat="1" ht="30" customHeight="1" thickBot="1" x14ac:dyDescent="0.3">
      <c r="A15" s="40"/>
      <c r="B15" s="53" t="s">
        <v>14</v>
      </c>
      <c r="C15" s="49" t="s">
        <v>40</v>
      </c>
      <c r="D15" s="16">
        <v>1</v>
      </c>
      <c r="E15" s="72">
        <f>E13+1</f>
        <v>45000</v>
      </c>
      <c r="F15" s="72">
        <f>E15+4</f>
        <v>45004</v>
      </c>
      <c r="G15" s="13"/>
      <c r="H15" s="13">
        <f t="shared" si="6"/>
        <v>5</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pans="1:64" s="3" customFormat="1" ht="30" customHeight="1" thickBot="1" x14ac:dyDescent="0.3">
      <c r="A16" s="39"/>
      <c r="B16" s="74" t="s">
        <v>55</v>
      </c>
      <c r="C16" s="49" t="s">
        <v>40</v>
      </c>
      <c r="D16" s="16">
        <v>1</v>
      </c>
      <c r="E16" s="72">
        <f>E15+2</f>
        <v>45002</v>
      </c>
      <c r="F16" s="72">
        <f>E16+5</f>
        <v>45007</v>
      </c>
      <c r="G16" s="13"/>
      <c r="H16" s="13">
        <f t="shared" si="6"/>
        <v>6</v>
      </c>
      <c r="I16" s="25"/>
      <c r="J16" s="25"/>
      <c r="K16" s="25"/>
      <c r="L16" s="25"/>
      <c r="M16" s="25"/>
      <c r="N16" s="25"/>
      <c r="O16" s="25"/>
      <c r="P16" s="25"/>
      <c r="Q16" s="25"/>
      <c r="R16" s="25"/>
      <c r="S16" s="25"/>
      <c r="T16" s="25"/>
      <c r="U16" s="26"/>
      <c r="V16" s="26"/>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pans="1:64" s="3" customFormat="1" ht="30" customHeight="1" thickBot="1" x14ac:dyDescent="0.3">
      <c r="A17" s="39"/>
      <c r="B17" s="74" t="s">
        <v>49</v>
      </c>
      <c r="C17" s="49" t="s">
        <v>40</v>
      </c>
      <c r="D17" s="16">
        <v>1</v>
      </c>
      <c r="E17" s="72">
        <f>F16</f>
        <v>45007</v>
      </c>
      <c r="F17" s="72">
        <f>E17+3</f>
        <v>45010</v>
      </c>
      <c r="G17" s="13"/>
      <c r="H17" s="13">
        <f t="shared" si="6"/>
        <v>4</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pans="1:64" s="3" customFormat="1" ht="30" customHeight="1" thickBot="1" x14ac:dyDescent="0.3">
      <c r="A18" s="39"/>
      <c r="B18" s="74" t="s">
        <v>50</v>
      </c>
      <c r="C18" s="49" t="s">
        <v>40</v>
      </c>
      <c r="D18" s="16">
        <v>1</v>
      </c>
      <c r="E18" s="72">
        <f>E17</f>
        <v>45007</v>
      </c>
      <c r="F18" s="72">
        <f>E18+2</f>
        <v>45009</v>
      </c>
      <c r="G18" s="13"/>
      <c r="H18" s="13">
        <f t="shared" si="6"/>
        <v>3</v>
      </c>
      <c r="I18" s="25"/>
      <c r="J18" s="25"/>
      <c r="K18" s="25"/>
      <c r="L18" s="25"/>
      <c r="M18" s="25"/>
      <c r="N18" s="25"/>
      <c r="O18" s="25"/>
      <c r="P18" s="25"/>
      <c r="Q18" s="25"/>
      <c r="R18" s="25"/>
      <c r="S18" s="25"/>
      <c r="T18" s="25"/>
      <c r="U18" s="25"/>
      <c r="V18" s="25"/>
      <c r="W18" s="25"/>
      <c r="X18" s="25"/>
      <c r="Y18" s="26"/>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row>
    <row r="19" spans="1:64" s="3" customFormat="1" ht="30" customHeight="1" thickBot="1" x14ac:dyDescent="0.3">
      <c r="A19" s="39" t="s">
        <v>11</v>
      </c>
      <c r="B19" s="19" t="s">
        <v>42</v>
      </c>
      <c r="C19" s="50"/>
      <c r="D19" s="20"/>
      <c r="E19" s="63"/>
      <c r="F19" s="64"/>
      <c r="G19" s="13"/>
      <c r="H19" s="13" t="str">
        <f t="shared" si="6"/>
        <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row>
    <row r="20" spans="1:64" s="3" customFormat="1" ht="30" customHeight="1" thickBot="1" x14ac:dyDescent="0.3">
      <c r="A20" s="39"/>
      <c r="B20" s="54" t="s">
        <v>53</v>
      </c>
      <c r="C20" s="51" t="s">
        <v>40</v>
      </c>
      <c r="D20" s="16">
        <v>1</v>
      </c>
      <c r="E20" s="65">
        <f>E9+15</f>
        <v>45010</v>
      </c>
      <c r="F20" s="65">
        <f>E20+5</f>
        <v>45015</v>
      </c>
      <c r="G20" s="13"/>
      <c r="H20" s="13">
        <f t="shared" si="6"/>
        <v>6</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row>
    <row r="21" spans="1:64" s="3" customFormat="1" ht="30" customHeight="1" thickBot="1" x14ac:dyDescent="0.3">
      <c r="A21" s="39"/>
      <c r="B21" s="54" t="s">
        <v>54</v>
      </c>
      <c r="C21" s="51" t="s">
        <v>40</v>
      </c>
      <c r="D21" s="16">
        <v>1</v>
      </c>
      <c r="E21" s="65">
        <f>F20+1</f>
        <v>45016</v>
      </c>
      <c r="F21" s="65">
        <f>E21+4</f>
        <v>45020</v>
      </c>
      <c r="G21" s="13"/>
      <c r="H21" s="13">
        <f t="shared" si="6"/>
        <v>5</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row>
    <row r="22" spans="1:64" s="3" customFormat="1" ht="30" customHeight="1" thickBot="1" x14ac:dyDescent="0.3">
      <c r="A22" s="39"/>
      <c r="B22" s="54" t="s">
        <v>51</v>
      </c>
      <c r="C22" s="51" t="s">
        <v>40</v>
      </c>
      <c r="D22" s="16">
        <v>1</v>
      </c>
      <c r="E22" s="65">
        <f>E21+5</f>
        <v>45021</v>
      </c>
      <c r="F22" s="65">
        <f>E22+5</f>
        <v>45026</v>
      </c>
      <c r="G22" s="13"/>
      <c r="H22" s="13">
        <f t="shared" si="6"/>
        <v>6</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row>
    <row r="23" spans="1:64" s="3" customFormat="1" ht="30" customHeight="1" thickBot="1" x14ac:dyDescent="0.3">
      <c r="A23" s="39"/>
      <c r="B23" s="54" t="s">
        <v>52</v>
      </c>
      <c r="C23" s="51" t="s">
        <v>43</v>
      </c>
      <c r="D23" s="16">
        <v>1</v>
      </c>
      <c r="E23" s="65">
        <f>E22</f>
        <v>45021</v>
      </c>
      <c r="F23" s="65">
        <f>E23+4</f>
        <v>45025</v>
      </c>
      <c r="G23" s="13"/>
      <c r="H23" s="13">
        <f t="shared" si="6"/>
        <v>5</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spans="1:64" s="3" customFormat="1" ht="30" customHeight="1" thickBot="1" x14ac:dyDescent="0.3">
      <c r="A24" s="40" t="s">
        <v>12</v>
      </c>
      <c r="B24" s="21" t="s">
        <v>15</v>
      </c>
      <c r="C24" s="22"/>
      <c r="D24" s="23"/>
      <c r="E24" s="66"/>
      <c r="F24" s="67"/>
      <c r="G24" s="24"/>
      <c r="H24" s="24" t="str">
        <f t="shared" si="6"/>
        <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ht="30" customHeight="1" x14ac:dyDescent="0.25">
      <c r="G25" s="6"/>
    </row>
    <row r="26" spans="1:64" ht="30" customHeight="1" x14ac:dyDescent="0.25">
      <c r="C26" s="11"/>
      <c r="F26" s="41"/>
    </row>
    <row r="27" spans="1:64" ht="30" customHeight="1" x14ac:dyDescent="0.25">
      <c r="C27"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cfRule type="expression" dxfId="2" priority="33">
      <formula>AND(TODAY()&gt;=I$5,TODAY()&lt;J$5)</formula>
    </cfRule>
  </conditionalFormatting>
  <conditionalFormatting sqref="I7:BL2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8 F21:F22 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9" customWidth="1"/>
    <col min="2" max="16384" width="9.140625" style="2"/>
  </cols>
  <sheetData>
    <row r="1" spans="1:2" ht="46.5" customHeight="1" x14ac:dyDescent="0.2"/>
    <row r="2" spans="1:2" s="31" customFormat="1" ht="15.75" x14ac:dyDescent="0.25">
      <c r="A2" s="30" t="s">
        <v>23</v>
      </c>
      <c r="B2" s="30"/>
    </row>
    <row r="3" spans="1:2" s="35" customFormat="1" ht="27" customHeight="1" x14ac:dyDescent="0.25">
      <c r="A3" s="58" t="s">
        <v>24</v>
      </c>
      <c r="B3" s="36"/>
    </row>
    <row r="4" spans="1:2" s="32" customFormat="1" ht="26.25" x14ac:dyDescent="0.4">
      <c r="A4" s="33" t="s">
        <v>25</v>
      </c>
    </row>
    <row r="5" spans="1:2" ht="74.099999999999994" customHeight="1" x14ac:dyDescent="0.2">
      <c r="A5" s="34" t="s">
        <v>26</v>
      </c>
    </row>
    <row r="6" spans="1:2" ht="26.25" customHeight="1" x14ac:dyDescent="0.2">
      <c r="A6" s="33" t="s">
        <v>27</v>
      </c>
    </row>
    <row r="7" spans="1:2" s="29" customFormat="1" ht="215.25" customHeight="1" x14ac:dyDescent="0.25">
      <c r="A7" s="38" t="s">
        <v>28</v>
      </c>
    </row>
    <row r="8" spans="1:2" s="32" customFormat="1" ht="26.25" x14ac:dyDescent="0.4">
      <c r="A8" s="33" t="s">
        <v>29</v>
      </c>
    </row>
    <row r="9" spans="1:2" ht="75" x14ac:dyDescent="0.2">
      <c r="A9" s="34" t="s">
        <v>30</v>
      </c>
    </row>
    <row r="10" spans="1:2" s="29" customFormat="1" ht="27.95" customHeight="1" x14ac:dyDescent="0.25">
      <c r="A10" s="37" t="s">
        <v>31</v>
      </c>
    </row>
    <row r="11" spans="1:2" s="32" customFormat="1" ht="26.25" x14ac:dyDescent="0.4">
      <c r="A11" s="33" t="s">
        <v>32</v>
      </c>
    </row>
    <row r="12" spans="1:2" ht="30" x14ac:dyDescent="0.2">
      <c r="A12" s="34" t="s">
        <v>33</v>
      </c>
    </row>
    <row r="13" spans="1:2" s="29" customFormat="1" ht="27.95" customHeight="1" x14ac:dyDescent="0.25">
      <c r="A13" s="37" t="s">
        <v>34</v>
      </c>
    </row>
    <row r="14" spans="1:2" s="32" customFormat="1" ht="26.25" x14ac:dyDescent="0.4">
      <c r="A14" s="33" t="s">
        <v>35</v>
      </c>
    </row>
    <row r="15" spans="1:2" ht="96.75" customHeight="1" x14ac:dyDescent="0.2">
      <c r="A15" s="34" t="s">
        <v>36</v>
      </c>
    </row>
    <row r="16" spans="1:2" ht="90" x14ac:dyDescent="0.2">
      <c r="A16" s="34"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Acerca de</vt:lpstr>
      <vt:lpstr>Inicio_del_proyecto</vt:lpstr>
      <vt:lpstr>ProjectSchedule!Print_Titles</vt:lpstr>
      <vt:lpstr>Semana_para_mostrar</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2023-04-28T05:58:03Z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