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acd81712e64ae0/Documents/"/>
    </mc:Choice>
  </mc:AlternateContent>
  <xr:revisionPtr revIDLastSave="465" documentId="8_{BAFA76B3-EE7C-49E2-AC2D-844F4F608E9E}" xr6:coauthVersionLast="47" xr6:coauthVersionMax="47" xr10:uidLastSave="{8CCCF1DE-D287-4D61-861A-0A1F5080ADCB}"/>
  <bookViews>
    <workbookView xWindow="-108" yWindow="-108" windowWidth="23256" windowHeight="12456" xr2:uid="{D33A5F4C-E77B-4DFF-BB64-149BADCC5C25}"/>
  </bookViews>
  <sheets>
    <sheet name="Budget" sheetId="1" r:id="rId1"/>
    <sheet name="Jan" sheetId="2" r:id="rId2"/>
    <sheet name="Feb" sheetId="3" r:id="rId3"/>
    <sheet name="March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3" i="4" l="1"/>
  <c r="C43" i="3"/>
  <c r="D13" i="1"/>
  <c r="D21" i="1"/>
  <c r="O50" i="4"/>
  <c r="N50" i="4"/>
  <c r="L50" i="4"/>
  <c r="K50" i="4"/>
  <c r="I50" i="4"/>
  <c r="H50" i="4"/>
  <c r="C50" i="4"/>
  <c r="B50" i="4"/>
  <c r="C49" i="4"/>
  <c r="B49" i="4"/>
  <c r="C48" i="4"/>
  <c r="B48" i="4"/>
  <c r="O47" i="4"/>
  <c r="N47" i="4"/>
  <c r="L47" i="4"/>
  <c r="K47" i="4"/>
  <c r="F47" i="4"/>
  <c r="E47" i="4"/>
  <c r="C47" i="4"/>
  <c r="B47" i="4"/>
  <c r="O46" i="4"/>
  <c r="N46" i="4"/>
  <c r="L46" i="4"/>
  <c r="K46" i="4"/>
  <c r="F46" i="4"/>
  <c r="O45" i="4"/>
  <c r="N45" i="4"/>
  <c r="I45" i="4"/>
  <c r="H45" i="4"/>
  <c r="C45" i="4"/>
  <c r="B45" i="4"/>
  <c r="O44" i="4"/>
  <c r="N44" i="4"/>
  <c r="I44" i="4"/>
  <c r="H44" i="4"/>
  <c r="C44" i="4"/>
  <c r="B44" i="4"/>
  <c r="O43" i="4"/>
  <c r="N43" i="4"/>
  <c r="L43" i="4"/>
  <c r="K43" i="4"/>
  <c r="I43" i="4"/>
  <c r="H43" i="4"/>
  <c r="F43" i="4"/>
  <c r="E43" i="4"/>
  <c r="B43" i="4"/>
  <c r="H42" i="4"/>
  <c r="E42" i="4"/>
  <c r="B42" i="4"/>
  <c r="G40" i="4"/>
  <c r="F40" i="4"/>
  <c r="D40" i="4"/>
  <c r="G38" i="4"/>
  <c r="G39" i="4" s="1"/>
  <c r="F38" i="4"/>
  <c r="F39" i="4" s="1"/>
  <c r="E38" i="4"/>
  <c r="E39" i="4" s="1"/>
  <c r="D38" i="4"/>
  <c r="D39" i="4" s="1"/>
  <c r="C38" i="4"/>
  <c r="C39" i="4" s="1"/>
  <c r="L37" i="4"/>
  <c r="K37" i="4"/>
  <c r="J37" i="4"/>
  <c r="I37" i="4"/>
  <c r="H37" i="4"/>
  <c r="G37" i="4"/>
  <c r="F37" i="4"/>
  <c r="E37" i="4"/>
  <c r="D37" i="4"/>
  <c r="C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L5" i="4"/>
  <c r="K5" i="4"/>
  <c r="G5" i="4"/>
  <c r="F5" i="4"/>
  <c r="E5" i="4"/>
  <c r="E40" i="4" s="1"/>
  <c r="D5" i="4"/>
  <c r="C5" i="4"/>
  <c r="C40" i="4" s="1"/>
  <c r="O51" i="2"/>
  <c r="O51" i="3"/>
  <c r="O50" i="3"/>
  <c r="N50" i="3"/>
  <c r="L50" i="3"/>
  <c r="K50" i="3"/>
  <c r="I50" i="3"/>
  <c r="H50" i="3"/>
  <c r="C50" i="3"/>
  <c r="B50" i="3"/>
  <c r="C49" i="3"/>
  <c r="B49" i="3"/>
  <c r="C48" i="3"/>
  <c r="B48" i="3"/>
  <c r="O47" i="3"/>
  <c r="N47" i="3"/>
  <c r="L47" i="3"/>
  <c r="K47" i="3"/>
  <c r="F47" i="3"/>
  <c r="E47" i="3"/>
  <c r="C47" i="3"/>
  <c r="B47" i="3"/>
  <c r="O46" i="3"/>
  <c r="N46" i="3"/>
  <c r="L46" i="3"/>
  <c r="K46" i="3"/>
  <c r="F46" i="3"/>
  <c r="O45" i="3"/>
  <c r="N45" i="3"/>
  <c r="I45" i="3"/>
  <c r="H45" i="3"/>
  <c r="C45" i="3"/>
  <c r="B45" i="3"/>
  <c r="O44" i="3"/>
  <c r="N44" i="3"/>
  <c r="I44" i="3"/>
  <c r="H44" i="3"/>
  <c r="C44" i="3"/>
  <c r="B44" i="3"/>
  <c r="O43" i="3"/>
  <c r="N43" i="3"/>
  <c r="L43" i="3"/>
  <c r="K43" i="3"/>
  <c r="I43" i="3"/>
  <c r="H43" i="3"/>
  <c r="F43" i="3"/>
  <c r="E43" i="3"/>
  <c r="B43" i="3"/>
  <c r="H42" i="3"/>
  <c r="E42" i="3"/>
  <c r="B42" i="3"/>
  <c r="E40" i="3"/>
  <c r="D40" i="3"/>
  <c r="C40" i="3"/>
  <c r="G38" i="3"/>
  <c r="G39" i="3" s="1"/>
  <c r="F38" i="3"/>
  <c r="E38" i="3"/>
  <c r="E39" i="3" s="1"/>
  <c r="D38" i="3"/>
  <c r="D39" i="3" s="1"/>
  <c r="C38" i="3"/>
  <c r="C39" i="3" s="1"/>
  <c r="L37" i="3"/>
  <c r="K37" i="3"/>
  <c r="J37" i="3"/>
  <c r="I37" i="3"/>
  <c r="H37" i="3"/>
  <c r="G37" i="3"/>
  <c r="F37" i="3"/>
  <c r="E37" i="3"/>
  <c r="D37" i="3"/>
  <c r="C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L5" i="3"/>
  <c r="K5" i="3"/>
  <c r="G5" i="3"/>
  <c r="G40" i="3" s="1"/>
  <c r="F5" i="3"/>
  <c r="F40" i="3" s="1"/>
  <c r="E5" i="3"/>
  <c r="D5" i="3"/>
  <c r="C5" i="3"/>
  <c r="F39" i="2"/>
  <c r="G38" i="2"/>
  <c r="G39" i="2" s="1"/>
  <c r="O47" i="2"/>
  <c r="F38" i="2"/>
  <c r="O46" i="2"/>
  <c r="E38" i="2"/>
  <c r="E39" i="2" s="1"/>
  <c r="O45" i="2"/>
  <c r="D38" i="2"/>
  <c r="D39" i="2" s="1"/>
  <c r="O43" i="2"/>
  <c r="C38" i="2"/>
  <c r="C39" i="2" s="1"/>
  <c r="O44" i="2"/>
  <c r="K5" i="2"/>
  <c r="G5" i="2"/>
  <c r="G40" i="2" s="1"/>
  <c r="N47" i="2"/>
  <c r="F5" i="2"/>
  <c r="E5" i="2"/>
  <c r="E40" i="2" s="1"/>
  <c r="N46" i="2"/>
  <c r="N45" i="2"/>
  <c r="D5" i="2"/>
  <c r="D40" i="2" s="1"/>
  <c r="N43" i="2"/>
  <c r="C5" i="2"/>
  <c r="C40" i="2" s="1"/>
  <c r="N44" i="2"/>
  <c r="L43" i="2"/>
  <c r="I45" i="2"/>
  <c r="I44" i="2"/>
  <c r="I43" i="2"/>
  <c r="F43" i="2"/>
  <c r="K43" i="2"/>
  <c r="H45" i="2"/>
  <c r="H44" i="2"/>
  <c r="H43" i="2"/>
  <c r="B43" i="2"/>
  <c r="B45" i="2"/>
  <c r="B44" i="2"/>
  <c r="C44" i="2"/>
  <c r="E43" i="2"/>
  <c r="C43" i="2"/>
  <c r="C45" i="2"/>
  <c r="O50" i="2"/>
  <c r="N50" i="2"/>
  <c r="L50" i="2"/>
  <c r="K50" i="2"/>
  <c r="I50" i="2"/>
  <c r="H50" i="2"/>
  <c r="C50" i="2"/>
  <c r="B50" i="2"/>
  <c r="C49" i="2"/>
  <c r="B49" i="2"/>
  <c r="C48" i="2"/>
  <c r="B48" i="2"/>
  <c r="L47" i="2"/>
  <c r="K47" i="2"/>
  <c r="F47" i="2"/>
  <c r="E47" i="2"/>
  <c r="C47" i="2"/>
  <c r="B47" i="2"/>
  <c r="L46" i="2"/>
  <c r="K46" i="2"/>
  <c r="F46" i="2"/>
  <c r="H42" i="2"/>
  <c r="E42" i="2"/>
  <c r="B42" i="2"/>
  <c r="L37" i="2"/>
  <c r="K37" i="2"/>
  <c r="J37" i="2"/>
  <c r="I37" i="2"/>
  <c r="H37" i="2"/>
  <c r="G37" i="2"/>
  <c r="F37" i="2"/>
  <c r="E37" i="2"/>
  <c r="D37" i="2"/>
  <c r="C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L5" i="2"/>
  <c r="F40" i="2"/>
  <c r="M38" i="3" l="1"/>
  <c r="O3" i="3" s="1"/>
  <c r="O6" i="3" s="1"/>
  <c r="O7" i="3" s="1"/>
  <c r="O8" i="3" s="1"/>
  <c r="M38" i="4"/>
  <c r="M39" i="4" s="1"/>
  <c r="M37" i="4"/>
  <c r="O51" i="4" s="1"/>
  <c r="M37" i="3"/>
  <c r="F39" i="3"/>
  <c r="M37" i="2"/>
  <c r="M38" i="2"/>
  <c r="M39" i="2" s="1"/>
  <c r="M39" i="3" l="1"/>
  <c r="O3" i="4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9" i="3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 a="1"/>
  <c r="O33" i="3" s="1"/>
  <c r="O34" i="3" s="1"/>
  <c r="O35" i="3" s="1"/>
  <c r="O36" i="3" s="1"/>
  <c r="O3" i="2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 a="1"/>
  <c r="O33" i="2" s="1"/>
  <c r="O34" i="2" s="1"/>
  <c r="O35" i="2" s="1"/>
  <c r="O36" i="2" s="1"/>
  <c r="I14" i="1"/>
  <c r="I8" i="1"/>
  <c r="D28" i="1"/>
  <c r="D6" i="1"/>
  <c r="I17" i="1" s="1"/>
  <c r="I52" i="3" l="1"/>
  <c r="I53" i="3" s="1"/>
  <c r="I52" i="2"/>
  <c r="I53" i="2" s="1"/>
  <c r="I52" i="4"/>
  <c r="I53" i="4" s="1"/>
  <c r="L52" i="4"/>
  <c r="L53" i="4" s="1"/>
  <c r="L52" i="3"/>
  <c r="L53" i="3" s="1"/>
  <c r="L52" i="2"/>
  <c r="L53" i="2" s="1"/>
  <c r="O33" i="4"/>
  <c r="O34" i="4" s="1"/>
  <c r="O35" i="4" s="1"/>
  <c r="O36" i="4" s="1"/>
  <c r="O52" i="4"/>
  <c r="O53" i="4" s="1"/>
  <c r="O52" i="3"/>
  <c r="O53" i="3" s="1"/>
  <c r="O52" i="2"/>
  <c r="O53" i="2" s="1"/>
  <c r="F52" i="3"/>
  <c r="F53" i="3" s="1"/>
  <c r="F52" i="4"/>
  <c r="F53" i="4" s="1"/>
  <c r="F52" i="2"/>
  <c r="F53" i="2" s="1"/>
  <c r="C52" i="2"/>
  <c r="C53" i="2" s="1"/>
  <c r="C52" i="3"/>
  <c r="C53" i="3" s="1"/>
  <c r="C52" i="4"/>
  <c r="C53" i="4" s="1"/>
  <c r="I22" i="1"/>
  <c r="L10" i="1" s="1"/>
  <c r="I23" i="1"/>
  <c r="L11" i="1" s="1"/>
  <c r="I18" i="1"/>
  <c r="I19" i="1" s="1"/>
  <c r="L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Weliver</author>
  </authors>
  <commentList>
    <comment ref="O3" authorId="0" shapeId="0" xr:uid="{D2B230E7-3FAF-4202-A817-48D8CDCACD44}">
      <text>
        <r>
          <rPr>
            <sz val="8"/>
            <color rgb="FF000000"/>
            <rFont val="Tahoma"/>
            <family val="2"/>
          </rPr>
          <t xml:space="preserve">This optional feature can help you track how much money you have left to spend on variable expenses. Perfect if you use cash or a designated checking account or credit card just for variable expenses. </t>
        </r>
      </text>
    </comment>
    <comment ref="N5" authorId="0" shapeId="0" xr:uid="{5F10C5DE-59D3-414B-AAF1-701191FEB3E5}">
      <text>
        <r>
          <rPr>
            <sz val="8"/>
            <color rgb="FF000000"/>
            <rFont val="Tahoma"/>
            <family val="2"/>
          </rPr>
          <t>Enter income or other deposits to your bank account here.</t>
        </r>
      </text>
    </comment>
    <comment ref="B38" authorId="0" shapeId="0" xr:uid="{AC41E905-D04E-466A-AED4-439464AA27FB}">
      <text>
        <r>
          <rPr>
            <sz val="8"/>
            <color rgb="FF000000"/>
            <rFont val="Tahoma"/>
            <family val="2"/>
          </rPr>
          <t>These values are imported from your pre-set budget, but you can change the values in each month if you wish.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Weliver</author>
  </authors>
  <commentList>
    <comment ref="O3" authorId="0" shapeId="0" xr:uid="{DD668146-9404-46D5-B0E8-8251868BF85A}">
      <text>
        <r>
          <rPr>
            <sz val="8"/>
            <color rgb="FF000000"/>
            <rFont val="Tahoma"/>
            <family val="2"/>
          </rPr>
          <t xml:space="preserve">This optional feature can help you track how much money you have left to spend on variable expenses. Perfect if you use cash or a designated checking account or credit card just for variable expenses. </t>
        </r>
      </text>
    </comment>
    <comment ref="N5" authorId="0" shapeId="0" xr:uid="{FEC79D45-80F0-4979-A790-F98C8344F240}">
      <text>
        <r>
          <rPr>
            <sz val="8"/>
            <color rgb="FF000000"/>
            <rFont val="Tahoma"/>
            <family val="2"/>
          </rPr>
          <t>Enter income or other deposits to your bank account here.</t>
        </r>
      </text>
    </comment>
    <comment ref="B38" authorId="0" shapeId="0" xr:uid="{042401F7-1340-43DD-A5FB-CCCE6992ECEC}">
      <text>
        <r>
          <rPr>
            <sz val="8"/>
            <color rgb="FF000000"/>
            <rFont val="Tahoma"/>
            <family val="2"/>
          </rPr>
          <t>These values are imported from your pre-set budget, but you can change the values in each month if you wish.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Weliver</author>
  </authors>
  <commentList>
    <comment ref="O3" authorId="0" shapeId="0" xr:uid="{59DF8FF1-E7BA-41E5-9C76-5E9DB51A9223}">
      <text>
        <r>
          <rPr>
            <sz val="8"/>
            <color rgb="FF000000"/>
            <rFont val="Tahoma"/>
            <family val="2"/>
          </rPr>
          <t xml:space="preserve">This optional feature can help you track how much money you have left to spend on variable expenses. Perfect if you use cash or a designated checking account or credit card just for variable expenses. </t>
        </r>
      </text>
    </comment>
    <comment ref="N5" authorId="0" shapeId="0" xr:uid="{5C9A3065-1138-4ED1-9C51-1FC2AA4E21A7}">
      <text>
        <r>
          <rPr>
            <sz val="8"/>
            <color rgb="FF000000"/>
            <rFont val="Tahoma"/>
            <family val="2"/>
          </rPr>
          <t>Enter income or other deposits to your bank account here.</t>
        </r>
      </text>
    </comment>
    <comment ref="B38" authorId="0" shapeId="0" xr:uid="{12A483F3-7EA7-4B2F-9215-7A1CF99FC4B3}">
      <text>
        <r>
          <rPr>
            <sz val="8"/>
            <color rgb="FF000000"/>
            <rFont val="Tahoma"/>
            <family val="2"/>
          </rPr>
          <t>These values are imported from your pre-set budget, but you can change the values in each month if you wish.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<sst xmlns="http://schemas.openxmlformats.org/spreadsheetml/2006/main" count="117" uniqueCount="44">
  <si>
    <t>Income</t>
  </si>
  <si>
    <t>Total</t>
  </si>
  <si>
    <t>Fixed Expenses</t>
  </si>
  <si>
    <t>rent</t>
  </si>
  <si>
    <t>gym membership</t>
  </si>
  <si>
    <t>Apple Music</t>
  </si>
  <si>
    <t>Variable Expenses</t>
  </si>
  <si>
    <t>Gas</t>
  </si>
  <si>
    <t>Groceries</t>
  </si>
  <si>
    <t>Eating Out</t>
  </si>
  <si>
    <t>Personal Care</t>
  </si>
  <si>
    <t>Occassional Expenses</t>
  </si>
  <si>
    <t>Gifts</t>
  </si>
  <si>
    <t>Medical</t>
  </si>
  <si>
    <t>Repairs</t>
  </si>
  <si>
    <t>Debt</t>
  </si>
  <si>
    <t>Savings</t>
  </si>
  <si>
    <t>Bank Account</t>
  </si>
  <si>
    <t>Your Bottom Line</t>
  </si>
  <si>
    <t>income</t>
  </si>
  <si>
    <t>expenses</t>
  </si>
  <si>
    <t>remaining</t>
  </si>
  <si>
    <t>Savings And Debt</t>
  </si>
  <si>
    <t>savings ratio</t>
  </si>
  <si>
    <t>debt to income ratio</t>
  </si>
  <si>
    <t>How Are You Doing?</t>
  </si>
  <si>
    <t>starting balance</t>
  </si>
  <si>
    <t xml:space="preserve">your variable expense budget </t>
  </si>
  <si>
    <t>Variable expenses</t>
  </si>
  <si>
    <t>january</t>
  </si>
  <si>
    <t>total</t>
  </si>
  <si>
    <t>spent</t>
  </si>
  <si>
    <t>budget</t>
  </si>
  <si>
    <t>left to spend</t>
  </si>
  <si>
    <t>savings</t>
  </si>
  <si>
    <t>difference</t>
  </si>
  <si>
    <t>variable expenses</t>
  </si>
  <si>
    <t>February</t>
  </si>
  <si>
    <t>March</t>
  </si>
  <si>
    <t>Kelsey's Paycheckandtips</t>
  </si>
  <si>
    <t>Shane's paycheck</t>
  </si>
  <si>
    <t>truck</t>
  </si>
  <si>
    <t>insurance(car)  phone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</si>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</sst>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8"/>
      <color theme="1"/>
      <name val="Arial"/>
      <family val="2"/>
    </font>
    <font>
      <sz val="14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</font>
    <font>
      <u/>
      <sz val="8"/>
      <color theme="10"/>
      <name val="Arial"/>
      <family val="2"/>
    </font>
    <font>
      <sz val="8"/>
      <name val="Arial"/>
      <family val="2"/>
    </font>
    <font>
      <b/>
      <sz val="8"/>
      <color theme="3" tint="-0.499984740745262"/>
      <name val="Arial"/>
      <family val="2"/>
    </font>
    <font>
      <b/>
      <sz val="8"/>
      <color theme="0"/>
      <name val="Arial"/>
      <family val="2"/>
    </font>
    <font>
      <sz val="8"/>
      <color rgb="FF000000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lightUp">
        <fgColor theme="0"/>
        <bgColor theme="2"/>
      </patternFill>
    </fill>
    <fill>
      <patternFill patternType="solid">
        <fgColor theme="6" tint="0.39997558519241921"/>
        <bgColor indexed="64"/>
      </patternFill>
    </fill>
    <fill>
      <patternFill patternType="lightUp">
        <fgColor theme="0"/>
        <bgColor theme="6" tint="0.39997558519241921"/>
      </patternFill>
    </fill>
    <fill>
      <patternFill patternType="solid">
        <fgColor theme="7" tint="0.59999389629810485"/>
        <bgColor indexed="64"/>
      </patternFill>
    </fill>
    <fill>
      <patternFill patternType="lightUp">
        <fgColor theme="0"/>
        <bgColor theme="7" tint="0.59999389629810485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/>
      <top/>
      <bottom/>
      <diagonal/>
    </border>
  </borders>
  <cellStyleXfs count="18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2" fillId="6" borderId="0" xfId="6"/>
    <xf numFmtId="0" fontId="4" fillId="6" borderId="0" xfId="6" applyFont="1"/>
    <xf numFmtId="0" fontId="1" fillId="8" borderId="0" xfId="8"/>
    <xf numFmtId="0" fontId="0" fillId="8" borderId="0" xfId="8" applyFont="1"/>
    <xf numFmtId="164" fontId="1" fillId="8" borderId="0" xfId="1" applyNumberFormat="1" applyFill="1"/>
    <xf numFmtId="0" fontId="0" fillId="9" borderId="0" xfId="9" applyFont="1"/>
    <xf numFmtId="44" fontId="1" fillId="8" borderId="0" xfId="8" applyNumberFormat="1"/>
    <xf numFmtId="44" fontId="1" fillId="8" borderId="0" xfId="1" applyNumberFormat="1" applyFill="1"/>
    <xf numFmtId="44" fontId="1" fillId="9" borderId="0" xfId="9" applyNumberFormat="1"/>
    <xf numFmtId="44" fontId="0" fillId="9" borderId="0" xfId="9" applyNumberFormat="1" applyFont="1"/>
    <xf numFmtId="0" fontId="2" fillId="10" borderId="0" xfId="10"/>
    <xf numFmtId="0" fontId="4" fillId="10" borderId="0" xfId="10" applyFont="1"/>
    <xf numFmtId="0" fontId="1" fillId="12" borderId="0" xfId="12"/>
    <xf numFmtId="0" fontId="0" fillId="12" borderId="0" xfId="12" applyFont="1"/>
    <xf numFmtId="0" fontId="0" fillId="13" borderId="0" xfId="13" applyFont="1"/>
    <xf numFmtId="44" fontId="1" fillId="13" borderId="0" xfId="13" applyNumberFormat="1"/>
    <xf numFmtId="44" fontId="0" fillId="12" borderId="0" xfId="12" applyNumberFormat="1" applyFont="1"/>
    <xf numFmtId="2" fontId="0" fillId="12" borderId="0" xfId="12" applyNumberFormat="1" applyFont="1"/>
    <xf numFmtId="0" fontId="1" fillId="11" borderId="0" xfId="11"/>
    <xf numFmtId="0" fontId="5" fillId="17" borderId="0" xfId="0" applyFont="1" applyFill="1" applyAlignment="1">
      <alignment horizontal="center"/>
    </xf>
    <xf numFmtId="0" fontId="6" fillId="17" borderId="0" xfId="0" applyFont="1" applyFill="1"/>
    <xf numFmtId="0" fontId="9" fillId="17" borderId="0" xfId="17" applyFont="1" applyFill="1" applyAlignment="1" applyProtection="1"/>
    <xf numFmtId="0" fontId="10" fillId="17" borderId="0" xfId="0" applyFont="1" applyFill="1"/>
    <xf numFmtId="0" fontId="7" fillId="21" borderId="5" xfId="0" applyFont="1" applyFill="1" applyBorder="1" applyAlignment="1">
      <alignment horizontal="center"/>
    </xf>
    <xf numFmtId="8" fontId="5" fillId="19" borderId="6" xfId="1" applyNumberFormat="1" applyFont="1" applyFill="1" applyBorder="1" applyAlignment="1">
      <alignment horizontal="right"/>
    </xf>
    <xf numFmtId="8" fontId="5" fillId="22" borderId="6" xfId="1" applyNumberFormat="1" applyFont="1" applyFill="1" applyBorder="1" applyAlignment="1">
      <alignment horizontal="right"/>
    </xf>
    <xf numFmtId="8" fontId="5" fillId="22" borderId="7" xfId="0" applyNumberFormat="1" applyFont="1" applyFill="1" applyBorder="1" applyAlignment="1">
      <alignment horizontal="right"/>
    </xf>
    <xf numFmtId="8" fontId="5" fillId="18" borderId="8" xfId="0" applyNumberFormat="1" applyFont="1" applyFill="1" applyBorder="1" applyAlignment="1">
      <alignment horizontal="right"/>
    </xf>
    <xf numFmtId="8" fontId="5" fillId="19" borderId="9" xfId="1" applyNumberFormat="1" applyFont="1" applyFill="1" applyBorder="1" applyAlignment="1">
      <alignment horizontal="right"/>
    </xf>
    <xf numFmtId="8" fontId="5" fillId="22" borderId="9" xfId="1" applyNumberFormat="1" applyFont="1" applyFill="1" applyBorder="1" applyAlignment="1">
      <alignment horizontal="right"/>
    </xf>
    <xf numFmtId="8" fontId="5" fillId="22" borderId="10" xfId="0" applyNumberFormat="1" applyFont="1" applyFill="1" applyBorder="1" applyAlignment="1">
      <alignment horizontal="right"/>
    </xf>
    <xf numFmtId="8" fontId="5" fillId="19" borderId="11" xfId="1" applyNumberFormat="1" applyFont="1" applyFill="1" applyBorder="1" applyAlignment="1">
      <alignment horizontal="right"/>
    </xf>
    <xf numFmtId="0" fontId="7" fillId="23" borderId="9" xfId="0" applyFont="1" applyFill="1" applyBorder="1" applyAlignment="1">
      <alignment horizontal="center"/>
    </xf>
    <xf numFmtId="8" fontId="5" fillId="23" borderId="9" xfId="1" applyNumberFormat="1" applyFont="1" applyFill="1" applyBorder="1" applyAlignment="1">
      <alignment horizontal="right"/>
    </xf>
    <xf numFmtId="8" fontId="5" fillId="24" borderId="9" xfId="1" applyNumberFormat="1" applyFont="1" applyFill="1" applyBorder="1" applyAlignment="1">
      <alignment horizontal="right"/>
    </xf>
    <xf numFmtId="8" fontId="5" fillId="23" borderId="12" xfId="0" applyNumberFormat="1" applyFont="1" applyFill="1" applyBorder="1" applyAlignment="1">
      <alignment horizontal="right"/>
    </xf>
    <xf numFmtId="8" fontId="5" fillId="20" borderId="13" xfId="1" applyNumberFormat="1" applyFont="1" applyFill="1" applyBorder="1" applyAlignment="1">
      <alignment horizontal="right"/>
    </xf>
    <xf numFmtId="0" fontId="11" fillId="21" borderId="9" xfId="0" applyFont="1" applyFill="1" applyBorder="1" applyAlignment="1">
      <alignment horizontal="center"/>
    </xf>
    <xf numFmtId="8" fontId="11" fillId="19" borderId="9" xfId="0" applyNumberFormat="1" applyFont="1" applyFill="1" applyBorder="1" applyAlignment="1">
      <alignment horizontal="right"/>
    </xf>
    <xf numFmtId="8" fontId="11" fillId="22" borderId="9" xfId="0" applyNumberFormat="1" applyFont="1" applyFill="1" applyBorder="1" applyAlignment="1">
      <alignment horizontal="right"/>
    </xf>
    <xf numFmtId="8" fontId="11" fillId="22" borderId="10" xfId="0" applyNumberFormat="1" applyFont="1" applyFill="1" applyBorder="1" applyAlignment="1">
      <alignment horizontal="right"/>
    </xf>
    <xf numFmtId="8" fontId="11" fillId="19" borderId="12" xfId="0" applyNumberFormat="1" applyFont="1" applyFill="1" applyBorder="1" applyAlignment="1">
      <alignment horizontal="right"/>
    </xf>
    <xf numFmtId="8" fontId="5" fillId="20" borderId="15" xfId="0" applyNumberFormat="1" applyFont="1" applyFill="1" applyBorder="1" applyAlignment="1">
      <alignment horizontal="right"/>
    </xf>
    <xf numFmtId="0" fontId="7" fillId="25" borderId="16" xfId="0" applyFont="1" applyFill="1" applyBorder="1" applyAlignment="1">
      <alignment horizontal="center"/>
    </xf>
    <xf numFmtId="8" fontId="7" fillId="25" borderId="16" xfId="0" applyNumberFormat="1" applyFont="1" applyFill="1" applyBorder="1" applyAlignment="1">
      <alignment horizontal="right"/>
    </xf>
    <xf numFmtId="8" fontId="7" fillId="26" borderId="16" xfId="0" applyNumberFormat="1" applyFont="1" applyFill="1" applyBorder="1" applyAlignment="1">
      <alignment horizontal="right"/>
    </xf>
    <xf numFmtId="8" fontId="7" fillId="26" borderId="2" xfId="0" applyNumberFormat="1" applyFont="1" applyFill="1" applyBorder="1" applyAlignment="1">
      <alignment horizontal="right"/>
    </xf>
    <xf numFmtId="8" fontId="7" fillId="25" borderId="4" xfId="0" applyNumberFormat="1" applyFont="1" applyFill="1" applyBorder="1" applyAlignment="1">
      <alignment horizontal="right"/>
    </xf>
    <xf numFmtId="17" fontId="12" fillId="20" borderId="7" xfId="0" applyNumberFormat="1" applyFont="1" applyFill="1" applyBorder="1" applyAlignment="1">
      <alignment horizontal="center"/>
    </xf>
    <xf numFmtId="44" fontId="5" fillId="20" borderId="7" xfId="0" applyNumberFormat="1" applyFont="1" applyFill="1" applyBorder="1" applyAlignment="1">
      <alignment horizontal="center"/>
    </xf>
    <xf numFmtId="0" fontId="5" fillId="17" borderId="18" xfId="0" applyFont="1" applyFill="1" applyBorder="1" applyAlignment="1">
      <alignment horizontal="center"/>
    </xf>
    <xf numFmtId="0" fontId="2" fillId="14" borderId="1" xfId="14" applyBorder="1" applyAlignment="1">
      <alignment horizontal="left"/>
    </xf>
    <xf numFmtId="8" fontId="1" fillId="15" borderId="0" xfId="15" applyNumberFormat="1" applyAlignment="1">
      <alignment horizontal="center"/>
    </xf>
    <xf numFmtId="17" fontId="2" fillId="2" borderId="2" xfId="2" applyNumberFormat="1" applyBorder="1" applyAlignment="1">
      <alignment horizontal="center"/>
    </xf>
    <xf numFmtId="0" fontId="1" fillId="4" borderId="0" xfId="4" applyAlignment="1">
      <alignment horizontal="centerContinuous"/>
    </xf>
    <xf numFmtId="0" fontId="1" fillId="5" borderId="3" xfId="5" applyBorder="1" applyAlignment="1">
      <alignment horizontal="center"/>
    </xf>
    <xf numFmtId="0" fontId="1" fillId="5" borderId="4" xfId="5" applyBorder="1" applyAlignment="1">
      <alignment horizontal="center"/>
    </xf>
    <xf numFmtId="0" fontId="1" fillId="3" borderId="3" xfId="3" applyBorder="1" applyAlignment="1">
      <alignment horizontal="center"/>
    </xf>
    <xf numFmtId="8" fontId="1" fillId="5" borderId="7" xfId="5" applyNumberFormat="1" applyBorder="1" applyAlignment="1">
      <alignment horizontal="right"/>
    </xf>
    <xf numFmtId="8" fontId="1" fillId="5" borderId="10" xfId="5" applyNumberFormat="1" applyBorder="1" applyAlignment="1">
      <alignment horizontal="right"/>
    </xf>
    <xf numFmtId="8" fontId="1" fillId="5" borderId="14" xfId="5" applyNumberFormat="1" applyBorder="1" applyAlignment="1">
      <alignment horizontal="right"/>
    </xf>
    <xf numFmtId="8" fontId="1" fillId="5" borderId="0" xfId="5" applyNumberFormat="1" applyAlignment="1">
      <alignment horizontal="right"/>
    </xf>
    <xf numFmtId="44" fontId="1" fillId="5" borderId="17" xfId="5" applyNumberFormat="1" applyBorder="1" applyAlignment="1">
      <alignment horizontal="center"/>
    </xf>
    <xf numFmtId="0" fontId="1" fillId="5" borderId="0" xfId="5" applyAlignment="1">
      <alignment horizontal="center"/>
    </xf>
    <xf numFmtId="0" fontId="1" fillId="5" borderId="0" xfId="5"/>
    <xf numFmtId="0" fontId="1" fillId="5" borderId="6" xfId="5" applyBorder="1" applyAlignment="1">
      <alignment horizontal="center"/>
    </xf>
    <xf numFmtId="0" fontId="1" fillId="5" borderId="9" xfId="5" applyBorder="1" applyAlignment="1">
      <alignment horizontal="center"/>
    </xf>
    <xf numFmtId="0" fontId="1" fillId="5" borderId="17" xfId="5" applyBorder="1" applyAlignment="1">
      <alignment horizontal="center"/>
    </xf>
    <xf numFmtId="0" fontId="1" fillId="5" borderId="8" xfId="5" applyBorder="1" applyAlignment="1">
      <alignment horizontal="center"/>
    </xf>
    <xf numFmtId="0" fontId="1" fillId="3" borderId="17" xfId="3" applyBorder="1" applyAlignment="1">
      <alignment horizontal="center"/>
    </xf>
    <xf numFmtId="0" fontId="2" fillId="6" borderId="1" xfId="6" applyBorder="1" applyAlignment="1">
      <alignment horizontal="left" vertical="center"/>
    </xf>
    <xf numFmtId="0" fontId="2" fillId="6" borderId="1" xfId="6" applyBorder="1"/>
    <xf numFmtId="8" fontId="2" fillId="6" borderId="1" xfId="6" applyNumberFormat="1" applyBorder="1" applyAlignment="1">
      <alignment horizontal="right"/>
    </xf>
    <xf numFmtId="0" fontId="1" fillId="7" borderId="0" xfId="7" applyAlignment="1">
      <alignment horizontal="center"/>
    </xf>
    <xf numFmtId="165" fontId="1" fillId="8" borderId="0" xfId="8" applyNumberFormat="1" applyBorder="1" applyAlignment="1">
      <alignment horizontal="right"/>
    </xf>
    <xf numFmtId="8" fontId="1" fillId="8" borderId="0" xfId="8" applyNumberFormat="1" applyBorder="1" applyAlignment="1">
      <alignment horizontal="right"/>
    </xf>
    <xf numFmtId="165" fontId="1" fillId="8" borderId="0" xfId="8" applyNumberFormat="1" applyAlignment="1">
      <alignment horizontal="right"/>
    </xf>
    <xf numFmtId="0" fontId="1" fillId="9" borderId="0" xfId="9" applyAlignment="1">
      <alignment horizontal="center" vertical="top"/>
    </xf>
    <xf numFmtId="8" fontId="1" fillId="9" borderId="0" xfId="9" applyNumberFormat="1" applyAlignment="1">
      <alignment horizontal="right"/>
    </xf>
    <xf numFmtId="0" fontId="1" fillId="8" borderId="0" xfId="8" applyAlignment="1">
      <alignment horizontal="center"/>
    </xf>
    <xf numFmtId="0" fontId="1" fillId="16" borderId="0" xfId="16" applyAlignment="1">
      <alignment horizontal="center"/>
    </xf>
    <xf numFmtId="8" fontId="1" fillId="16" borderId="0" xfId="16" applyNumberFormat="1" applyAlignment="1">
      <alignment horizontal="right"/>
    </xf>
    <xf numFmtId="44" fontId="11" fillId="22" borderId="9" xfId="0" applyNumberFormat="1" applyFont="1" applyFill="1" applyBorder="1" applyAlignment="1">
      <alignment horizontal="right"/>
    </xf>
    <xf numFmtId="44" fontId="7" fillId="26" borderId="16" xfId="0" applyNumberFormat="1" applyFont="1" applyFill="1" applyBorder="1" applyAlignment="1">
      <alignment horizontal="right"/>
    </xf>
    <xf numFmtId="0" fontId="1" fillId="15" borderId="0" xfId="15" applyAlignment="1">
      <alignment horizontal="center"/>
    </xf>
  </cellXfs>
  <cellStyles count="18">
    <cellStyle name="20% - Accent2" xfId="3" builtinId="34"/>
    <cellStyle name="20% - Accent4" xfId="7" builtinId="42"/>
    <cellStyle name="20% - Accent5" xfId="11" builtinId="46"/>
    <cellStyle name="20% - Accent6" xfId="15" builtinId="50"/>
    <cellStyle name="40% - Accent2" xfId="4" builtinId="35"/>
    <cellStyle name="40% - Accent4" xfId="8" builtinId="43"/>
    <cellStyle name="40% - Accent5" xfId="12" builtinId="47"/>
    <cellStyle name="40% - Accent6" xfId="16" builtinId="51"/>
    <cellStyle name="60% - Accent2" xfId="5" builtinId="36"/>
    <cellStyle name="60% - Accent4" xfId="9" builtinId="44"/>
    <cellStyle name="60% - Accent5" xfId="13" builtinId="48"/>
    <cellStyle name="Accent2" xfId="2" builtinId="33"/>
    <cellStyle name="Accent4" xfId="6" builtinId="41"/>
    <cellStyle name="Accent5" xfId="10" builtinId="45"/>
    <cellStyle name="Accent6" xfId="14" builtinId="49"/>
    <cellStyle name="Currency" xfId="1" builtinId="4"/>
    <cellStyle name="Hyperlink" xfId="17" builtinId="8"/>
    <cellStyle name="Normal" xfId="0" builtinId="0"/>
  </cellStyles>
  <dxfs count="3"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else\Downloads\ECON%20255%20monthly%20budget-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"/>
      <sheetName val="jan"/>
    </sheetNames>
    <sheetDataSet>
      <sheetData sheetId="0">
        <row r="10">
          <cell r="B10" t="str">
            <v>fixed expenses</v>
          </cell>
          <cell r="G10" t="str">
            <v>debt</v>
          </cell>
        </row>
        <row r="14">
          <cell r="I14">
            <v>0</v>
          </cell>
        </row>
        <row r="34">
          <cell r="B34" t="str">
            <v>occasional expenses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A30F-0811-4CAA-AE25-460BA581C8BF}">
  <dimension ref="B2:M28"/>
  <sheetViews>
    <sheetView tabSelected="1" workbookViewId="0">
      <selection activeCell="D26" sqref="D26"/>
    </sheetView>
  </sheetViews>
  <sheetFormatPr defaultRowHeight="14.4" x14ac:dyDescent="0.3"/>
  <cols>
    <col min="1" max="1" width="0.88671875" customWidth="1"/>
    <col min="2" max="2" width="22.88671875" customWidth="1"/>
    <col min="3" max="3" width="18.77734375" customWidth="1"/>
    <col min="4" max="4" width="18.5546875" customWidth="1"/>
    <col min="5" max="5" width="0.44140625" customWidth="1"/>
    <col min="6" max="6" width="0.21875" customWidth="1"/>
    <col min="7" max="7" width="21.44140625" customWidth="1"/>
    <col min="8" max="8" width="20.44140625" customWidth="1"/>
    <col min="9" max="9" width="15.6640625" customWidth="1"/>
    <col min="10" max="10" width="2.77734375" customWidth="1"/>
    <col min="11" max="11" width="18" customWidth="1"/>
    <col min="12" max="12" width="50.33203125" customWidth="1"/>
  </cols>
  <sheetData>
    <row r="2" spans="2:13" ht="17.399999999999999" x14ac:dyDescent="0.35">
      <c r="B2" s="2" t="s">
        <v>0</v>
      </c>
      <c r="C2" s="1"/>
      <c r="D2" s="1"/>
    </row>
    <row r="3" spans="2:13" x14ac:dyDescent="0.3">
      <c r="C3" s="4" t="s">
        <v>39</v>
      </c>
      <c r="D3" s="8">
        <v>2000</v>
      </c>
    </row>
    <row r="4" spans="2:13" ht="17.399999999999999" x14ac:dyDescent="0.35">
      <c r="C4" s="4" t="s">
        <v>40</v>
      </c>
      <c r="D4" s="7">
        <v>2548</v>
      </c>
      <c r="G4" s="2" t="s">
        <v>15</v>
      </c>
      <c r="H4" s="1"/>
      <c r="I4" s="1"/>
    </row>
    <row r="5" spans="2:13" x14ac:dyDescent="0.3">
      <c r="C5" s="3"/>
      <c r="D5" s="3"/>
      <c r="H5" s="4" t="s">
        <v>41</v>
      </c>
      <c r="I5" s="8">
        <v>311</v>
      </c>
    </row>
    <row r="6" spans="2:13" x14ac:dyDescent="0.3">
      <c r="C6" s="6" t="s">
        <v>1</v>
      </c>
      <c r="D6" s="9">
        <f>SUM(D3:D4)</f>
        <v>4548</v>
      </c>
      <c r="H6" s="4"/>
      <c r="I6" s="7"/>
    </row>
    <row r="7" spans="2:13" x14ac:dyDescent="0.3">
      <c r="H7" s="3"/>
      <c r="I7" s="3"/>
    </row>
    <row r="8" spans="2:13" ht="17.399999999999999" x14ac:dyDescent="0.35">
      <c r="B8" s="2" t="s">
        <v>2</v>
      </c>
      <c r="C8" s="1"/>
      <c r="D8" s="1"/>
      <c r="H8" s="6" t="s">
        <v>1</v>
      </c>
      <c r="I8" s="9">
        <f>SUM(I5:I6)</f>
        <v>311</v>
      </c>
      <c r="K8" s="11" t="s">
        <v>25</v>
      </c>
      <c r="L8" s="11"/>
      <c r="M8" s="11"/>
    </row>
    <row r="9" spans="2:13" ht="15" customHeight="1" x14ac:dyDescent="0.3">
      <c r="C9" s="4" t="s">
        <v>3</v>
      </c>
      <c r="D9" s="5">
        <v>1800</v>
      </c>
      <c r="K9" s="13"/>
      <c r="L9" s="13" t="str">
        <f>IF(I19&gt;0,"Overall: You're doing great. Since you have extra money try saving more. You'll be glad you did.", "Overall: Ummmmm. You're spending more than you're making. Try increasing your income or decreasing some expenses.")</f>
        <v>Overall: You're doing great. Since you have extra money try saving more. You'll be glad you did.</v>
      </c>
      <c r="M9" s="13"/>
    </row>
    <row r="10" spans="2:13" ht="17.399999999999999" x14ac:dyDescent="0.35">
      <c r="C10" s="4" t="s">
        <v>4</v>
      </c>
      <c r="D10" s="7">
        <v>20</v>
      </c>
      <c r="G10" s="2" t="s">
        <v>16</v>
      </c>
      <c r="H10" s="1"/>
      <c r="I10" s="1"/>
      <c r="K10" s="19"/>
      <c r="L10" s="19" t="str">
        <f>IF(I22&lt;0.1,"Saving: Save more! You want to be at least at 10%. Then keep raising the percentage.","Saving: Keep it up with the saving. You'll be glad you saved!")</f>
        <v>Saving: Save more! You want to be at least at 10%. Then keep raising the percentage.</v>
      </c>
      <c r="M10" s="19"/>
    </row>
    <row r="11" spans="2:13" x14ac:dyDescent="0.3">
      <c r="C11" s="4" t="s">
        <v>5</v>
      </c>
      <c r="D11" s="7">
        <v>15</v>
      </c>
      <c r="H11" s="4" t="s">
        <v>17</v>
      </c>
      <c r="I11" s="8">
        <v>0</v>
      </c>
      <c r="K11" s="13"/>
      <c r="L11" s="13" t="str">
        <f>IF(I23&gt;0.3,"Debt: Be careful. Your debt is higher than it should be. Try to pay off some debt incase your expenses increase.",(IF(I23&gt;0.1,"Debt: You are in an okay spot. It is still alittle too high try to pay off alittle more.",(IF(I23=0,"Debt: No debt! That's great","Debt: You are in great shape. Keep your debt less than 10% of your income")))))</f>
        <v>Debt: You are in great shape. Keep your debt less than 10% of your income</v>
      </c>
      <c r="M11" s="13"/>
    </row>
    <row r="12" spans="2:13" x14ac:dyDescent="0.3">
      <c r="C12" s="4" t="s">
        <v>42</v>
      </c>
      <c r="D12" s="7">
        <v>285</v>
      </c>
      <c r="H12" s="4"/>
      <c r="I12" s="7"/>
    </row>
    <row r="13" spans="2:13" x14ac:dyDescent="0.3">
      <c r="C13" s="6" t="s">
        <v>1</v>
      </c>
      <c r="D13" s="10">
        <f>SUM(D9:D12)</f>
        <v>2120</v>
      </c>
      <c r="H13" s="3"/>
      <c r="I13" s="3"/>
    </row>
    <row r="14" spans="2:13" ht="17.399999999999999" x14ac:dyDescent="0.35">
      <c r="B14" s="2" t="s">
        <v>6</v>
      </c>
      <c r="C14" s="1"/>
      <c r="D14" s="1"/>
      <c r="H14" s="6" t="s">
        <v>1</v>
      </c>
      <c r="I14" s="9">
        <f>SUM(I11:I12)</f>
        <v>0</v>
      </c>
    </row>
    <row r="15" spans="2:13" x14ac:dyDescent="0.3">
      <c r="C15" s="4" t="s">
        <v>7</v>
      </c>
      <c r="D15" s="5">
        <v>300</v>
      </c>
    </row>
    <row r="16" spans="2:13" ht="17.399999999999999" x14ac:dyDescent="0.35">
      <c r="C16" s="4" t="s">
        <v>8</v>
      </c>
      <c r="D16" s="7">
        <v>500</v>
      </c>
      <c r="G16" s="12" t="s">
        <v>18</v>
      </c>
      <c r="H16" s="11"/>
      <c r="I16" s="11"/>
    </row>
    <row r="17" spans="2:9" x14ac:dyDescent="0.3">
      <c r="C17" s="4" t="s">
        <v>43</v>
      </c>
      <c r="D17" s="7">
        <v>100</v>
      </c>
      <c r="H17" s="14" t="s">
        <v>19</v>
      </c>
      <c r="I17" s="17">
        <f>D6</f>
        <v>4548</v>
      </c>
    </row>
    <row r="18" spans="2:9" x14ac:dyDescent="0.3">
      <c r="C18" s="4" t="s">
        <v>9</v>
      </c>
      <c r="D18" s="7">
        <v>150</v>
      </c>
      <c r="H18" s="14" t="s">
        <v>20</v>
      </c>
      <c r="I18" s="17">
        <f>D13+D21+D28+I8+I14</f>
        <v>3631</v>
      </c>
    </row>
    <row r="19" spans="2:9" x14ac:dyDescent="0.3">
      <c r="C19" s="4" t="s">
        <v>10</v>
      </c>
      <c r="D19" s="7">
        <v>150</v>
      </c>
      <c r="H19" s="15" t="s">
        <v>21</v>
      </c>
      <c r="I19" s="16">
        <f>I17 - I18</f>
        <v>917</v>
      </c>
    </row>
    <row r="20" spans="2:9" x14ac:dyDescent="0.3">
      <c r="C20" s="4"/>
      <c r="D20" s="7"/>
    </row>
    <row r="21" spans="2:9" ht="17.399999999999999" x14ac:dyDescent="0.35">
      <c r="C21" s="6" t="s">
        <v>1</v>
      </c>
      <c r="D21" s="9">
        <f>SUM(D15:D20)</f>
        <v>1200</v>
      </c>
      <c r="G21" s="12" t="s">
        <v>22</v>
      </c>
      <c r="H21" s="11"/>
      <c r="I21" s="11"/>
    </row>
    <row r="22" spans="2:9" x14ac:dyDescent="0.3">
      <c r="H22" s="14" t="s">
        <v>23</v>
      </c>
      <c r="I22" s="18">
        <f>$I$14/$D$6</f>
        <v>0</v>
      </c>
    </row>
    <row r="23" spans="2:9" ht="17.399999999999999" x14ac:dyDescent="0.35">
      <c r="B23" s="2" t="s">
        <v>11</v>
      </c>
      <c r="C23" s="1"/>
      <c r="D23" s="1"/>
      <c r="H23" s="14" t="s">
        <v>24</v>
      </c>
      <c r="I23" s="18">
        <f>$I$8 /$D$6</f>
        <v>6.8381706244503085E-2</v>
      </c>
    </row>
    <row r="24" spans="2:9" x14ac:dyDescent="0.3">
      <c r="C24" s="4" t="s">
        <v>12</v>
      </c>
      <c r="D24" s="5"/>
      <c r="H24" s="15"/>
      <c r="I24" s="16"/>
    </row>
    <row r="25" spans="2:9" x14ac:dyDescent="0.3">
      <c r="C25" s="4" t="s">
        <v>14</v>
      </c>
      <c r="D25" s="7"/>
    </row>
    <row r="26" spans="2:9" x14ac:dyDescent="0.3">
      <c r="C26" s="4" t="s">
        <v>13</v>
      </c>
      <c r="D26" s="7"/>
    </row>
    <row r="27" spans="2:9" x14ac:dyDescent="0.3">
      <c r="C27" s="4"/>
      <c r="D27" s="7"/>
    </row>
    <row r="28" spans="2:9" x14ac:dyDescent="0.3">
      <c r="C28" s="6" t="s">
        <v>1</v>
      </c>
      <c r="D28" s="10">
        <f>SUM(D24:D26)</f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3618-0CD3-42CD-A7B0-06A4E1C5A9D6}">
  <dimension ref="B1:O53"/>
  <sheetViews>
    <sheetView workbookViewId="0">
      <pane xSplit="2" ySplit="5" topLeftCell="C37" activePane="bottomRight" state="frozen"/>
      <selection pane="topRight" activeCell="C1" sqref="C1"/>
      <selection pane="bottomLeft" activeCell="A6" sqref="A6"/>
      <selection pane="bottomRight" activeCell="C43" sqref="C43"/>
    </sheetView>
  </sheetViews>
  <sheetFormatPr defaultRowHeight="14.4" x14ac:dyDescent="0.3"/>
  <cols>
    <col min="1" max="1" width="6.88671875" customWidth="1"/>
    <col min="2" max="2" width="13.88671875" customWidth="1"/>
    <col min="5" max="5" width="11.6640625" customWidth="1"/>
    <col min="6" max="6" width="12.5546875" customWidth="1"/>
    <col min="7" max="7" width="14.21875" customWidth="1"/>
    <col min="11" max="11" width="14.33203125" customWidth="1"/>
    <col min="14" max="14" width="24.88671875" customWidth="1"/>
    <col min="15" max="15" width="9.5546875" style="65" bestFit="1" customWidth="1"/>
  </cols>
  <sheetData>
    <row r="1" spans="2:15" x14ac:dyDescent="0.3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2:15" ht="17.399999999999999" x14ac:dyDescent="0.3">
      <c r="B2" s="21"/>
      <c r="C2" s="20"/>
      <c r="D2" s="20"/>
      <c r="E2" s="20"/>
      <c r="F2" s="20"/>
      <c r="G2" s="20"/>
      <c r="H2" s="20"/>
      <c r="I2" s="20"/>
      <c r="J2" s="20"/>
      <c r="K2" s="20"/>
      <c r="L2" s="52" t="s">
        <v>26</v>
      </c>
      <c r="M2" s="52"/>
      <c r="N2" s="52"/>
      <c r="O2" s="52"/>
    </row>
    <row r="3" spans="2:15" x14ac:dyDescent="0.3">
      <c r="B3" s="22"/>
      <c r="C3" s="23"/>
      <c r="D3" s="20"/>
      <c r="E3" s="20"/>
      <c r="F3" s="20"/>
      <c r="G3" s="20"/>
      <c r="H3" s="20"/>
      <c r="I3" s="20"/>
      <c r="J3" s="20"/>
      <c r="K3" s="20"/>
      <c r="L3" s="20"/>
      <c r="M3" s="85" t="s">
        <v>27</v>
      </c>
      <c r="N3" s="85"/>
      <c r="O3" s="53">
        <f>M38</f>
        <v>1200</v>
      </c>
    </row>
    <row r="4" spans="2:15" x14ac:dyDescent="0.3">
      <c r="B4" s="20"/>
      <c r="C4" s="55" t="s">
        <v>28</v>
      </c>
      <c r="D4" s="55"/>
      <c r="E4" s="55"/>
      <c r="F4" s="55"/>
      <c r="G4" s="55"/>
      <c r="H4" s="55"/>
      <c r="I4" s="55"/>
      <c r="J4" s="55"/>
      <c r="K4" s="55"/>
      <c r="L4" s="55"/>
      <c r="M4" s="20"/>
      <c r="N4" s="20"/>
      <c r="O4" s="20"/>
    </row>
    <row r="5" spans="2:15" x14ac:dyDescent="0.3">
      <c r="B5" s="54" t="s">
        <v>29</v>
      </c>
      <c r="C5" s="56" t="str">
        <f>IF(Budget!$C$16=0," ",Budget!$C$16)</f>
        <v>Groceries</v>
      </c>
      <c r="D5" s="58" t="str">
        <f>IF(Budget!$C$15=0," ",Budget!$C$15)</f>
        <v>Gas</v>
      </c>
      <c r="E5" s="56" t="str">
        <f>IF(Budget!$C$17=0," ",Budget!$C$17)</f>
        <v>utilities</v>
      </c>
      <c r="F5" s="58" t="str">
        <f>IF(Budget!$C$18=0," ",Budget!$C$18)</f>
        <v>Eating Out</v>
      </c>
      <c r="G5" s="56" t="str">
        <f>IF(Budget!$C$19=0," ",Budget!$C$19)</f>
        <v>Personal Care</v>
      </c>
      <c r="H5" s="58"/>
      <c r="I5" s="56"/>
      <c r="J5" s="58"/>
      <c r="K5" s="56" t="str">
        <f>IF([1]budget!C30=0, "", [1]budget!C30)</f>
        <v/>
      </c>
      <c r="L5" s="58" t="str">
        <f>IF([1]budget!C31=0, "", [1]budget!C31)</f>
        <v/>
      </c>
      <c r="M5" s="57" t="s">
        <v>30</v>
      </c>
      <c r="N5" s="24" t="s">
        <v>19</v>
      </c>
      <c r="O5" s="56" t="s">
        <v>21</v>
      </c>
    </row>
    <row r="6" spans="2:15" x14ac:dyDescent="0.3">
      <c r="B6" s="66">
        <v>1</v>
      </c>
      <c r="C6" s="25"/>
      <c r="D6" s="26"/>
      <c r="E6" s="25"/>
      <c r="F6" s="26"/>
      <c r="G6" s="25"/>
      <c r="H6" s="26"/>
      <c r="I6" s="25"/>
      <c r="J6" s="26"/>
      <c r="K6" s="25"/>
      <c r="L6" s="27"/>
      <c r="M6" s="28" t="str">
        <f>IF(SUM(C6:L6)=0,"",SUM(C6:L6))</f>
        <v/>
      </c>
      <c r="N6" s="25"/>
      <c r="O6" s="59">
        <f>O3-SUM(C6:L6)+N6</f>
        <v>1200</v>
      </c>
    </row>
    <row r="7" spans="2:15" x14ac:dyDescent="0.3">
      <c r="B7" s="67">
        <v>2</v>
      </c>
      <c r="C7" s="29"/>
      <c r="D7" s="30"/>
      <c r="E7" s="29"/>
      <c r="F7" s="30"/>
      <c r="G7" s="29"/>
      <c r="H7" s="30"/>
      <c r="I7" s="29"/>
      <c r="J7" s="30"/>
      <c r="K7" s="29"/>
      <c r="L7" s="31"/>
      <c r="M7" s="28" t="str">
        <f t="shared" ref="M7:M36" si="0">IF(SUM(C7:L7)=0," ",SUM(C7:L7))</f>
        <v xml:space="preserve"> </v>
      </c>
      <c r="N7" s="29"/>
      <c r="O7" s="60">
        <f t="shared" ref="O7:O32" si="1">O6-SUM(C7:L7)+N7</f>
        <v>1200</v>
      </c>
    </row>
    <row r="8" spans="2:15" x14ac:dyDescent="0.3">
      <c r="B8" s="67">
        <v>3</v>
      </c>
      <c r="C8" s="29"/>
      <c r="D8" s="30"/>
      <c r="E8" s="29"/>
      <c r="F8" s="30"/>
      <c r="G8" s="29"/>
      <c r="H8" s="30"/>
      <c r="I8" s="29"/>
      <c r="J8" s="30"/>
      <c r="K8" s="29"/>
      <c r="L8" s="31"/>
      <c r="M8" s="28" t="str">
        <f t="shared" si="0"/>
        <v xml:space="preserve"> </v>
      </c>
      <c r="N8" s="29">
        <v>687.78</v>
      </c>
      <c r="O8" s="60">
        <f t="shared" si="1"/>
        <v>1887.78</v>
      </c>
    </row>
    <row r="9" spans="2:15" x14ac:dyDescent="0.3">
      <c r="B9" s="67">
        <v>4</v>
      </c>
      <c r="C9" s="29"/>
      <c r="D9" s="30"/>
      <c r="E9" s="29"/>
      <c r="F9" s="30"/>
      <c r="G9" s="29"/>
      <c r="H9" s="30"/>
      <c r="I9" s="29"/>
      <c r="J9" s="30"/>
      <c r="K9" s="29"/>
      <c r="L9" s="31"/>
      <c r="M9" s="28" t="str">
        <f t="shared" si="0"/>
        <v xml:space="preserve"> </v>
      </c>
      <c r="N9" s="29"/>
      <c r="O9" s="60">
        <f t="shared" si="1"/>
        <v>1887.78</v>
      </c>
    </row>
    <row r="10" spans="2:15" x14ac:dyDescent="0.3">
      <c r="B10" s="67">
        <v>5</v>
      </c>
      <c r="C10" s="29"/>
      <c r="D10" s="30"/>
      <c r="E10" s="29"/>
      <c r="F10" s="30"/>
      <c r="G10" s="29"/>
      <c r="H10" s="30"/>
      <c r="I10" s="29"/>
      <c r="J10" s="30"/>
      <c r="K10" s="29"/>
      <c r="L10" s="31"/>
      <c r="M10" s="28" t="str">
        <f t="shared" si="0"/>
        <v xml:space="preserve"> </v>
      </c>
      <c r="N10" s="29"/>
      <c r="O10" s="60">
        <f t="shared" si="1"/>
        <v>1887.78</v>
      </c>
    </row>
    <row r="11" spans="2:15" x14ac:dyDescent="0.3">
      <c r="B11" s="67">
        <v>6</v>
      </c>
      <c r="C11" s="29"/>
      <c r="D11" s="30"/>
      <c r="E11" s="29"/>
      <c r="F11" s="30"/>
      <c r="G11" s="29"/>
      <c r="H11" s="30"/>
      <c r="I11" s="29"/>
      <c r="J11" s="30"/>
      <c r="K11" s="29"/>
      <c r="L11" s="31"/>
      <c r="M11" s="28" t="str">
        <f t="shared" si="0"/>
        <v xml:space="preserve"> </v>
      </c>
      <c r="N11" s="29"/>
      <c r="O11" s="60">
        <f t="shared" si="1"/>
        <v>1887.78</v>
      </c>
    </row>
    <row r="12" spans="2:15" x14ac:dyDescent="0.3">
      <c r="B12" s="67">
        <v>7</v>
      </c>
      <c r="C12" s="29"/>
      <c r="D12" s="30"/>
      <c r="E12" s="29"/>
      <c r="F12" s="30"/>
      <c r="G12" s="29"/>
      <c r="H12" s="30"/>
      <c r="I12" s="29"/>
      <c r="J12" s="30"/>
      <c r="K12" s="29"/>
      <c r="L12" s="31"/>
      <c r="M12" s="28" t="str">
        <f t="shared" si="0"/>
        <v xml:space="preserve"> </v>
      </c>
      <c r="N12" s="29"/>
      <c r="O12" s="60">
        <f t="shared" si="1"/>
        <v>1887.78</v>
      </c>
    </row>
    <row r="13" spans="2:15" x14ac:dyDescent="0.3">
      <c r="B13" s="67">
        <v>8</v>
      </c>
      <c r="C13" s="29"/>
      <c r="D13" s="30"/>
      <c r="E13" s="29"/>
      <c r="F13" s="30"/>
      <c r="G13" s="29"/>
      <c r="H13" s="30"/>
      <c r="I13" s="29"/>
      <c r="J13" s="30"/>
      <c r="K13" s="29"/>
      <c r="L13" s="31"/>
      <c r="M13" s="28" t="str">
        <f t="shared" si="0"/>
        <v xml:space="preserve"> </v>
      </c>
      <c r="N13" s="29"/>
      <c r="O13" s="60">
        <f t="shared" si="1"/>
        <v>1887.78</v>
      </c>
    </row>
    <row r="14" spans="2:15" x14ac:dyDescent="0.3">
      <c r="B14" s="67">
        <v>9</v>
      </c>
      <c r="C14" s="29"/>
      <c r="D14" s="30"/>
      <c r="E14" s="29"/>
      <c r="F14" s="30"/>
      <c r="G14" s="29"/>
      <c r="H14" s="30"/>
      <c r="I14" s="29"/>
      <c r="J14" s="30"/>
      <c r="K14" s="29"/>
      <c r="L14" s="31"/>
      <c r="M14" s="28" t="str">
        <f t="shared" si="0"/>
        <v xml:space="preserve"> </v>
      </c>
      <c r="N14" s="29"/>
      <c r="O14" s="60">
        <f t="shared" si="1"/>
        <v>1887.78</v>
      </c>
    </row>
    <row r="15" spans="2:15" x14ac:dyDescent="0.3">
      <c r="B15" s="67">
        <v>10</v>
      </c>
      <c r="C15" s="29"/>
      <c r="D15" s="30"/>
      <c r="E15" s="29"/>
      <c r="F15" s="30"/>
      <c r="G15" s="29"/>
      <c r="H15" s="30"/>
      <c r="I15" s="29"/>
      <c r="J15" s="30"/>
      <c r="K15" s="29"/>
      <c r="L15" s="31"/>
      <c r="M15" s="28" t="str">
        <f t="shared" si="0"/>
        <v xml:space="preserve"> </v>
      </c>
      <c r="N15" s="29">
        <v>502.67</v>
      </c>
      <c r="O15" s="60">
        <f t="shared" si="1"/>
        <v>2390.4499999999998</v>
      </c>
    </row>
    <row r="16" spans="2:15" x14ac:dyDescent="0.3">
      <c r="B16" s="67">
        <v>11</v>
      </c>
      <c r="C16" s="29"/>
      <c r="D16" s="30"/>
      <c r="E16" s="29"/>
      <c r="F16" s="30"/>
      <c r="G16" s="29"/>
      <c r="H16" s="30"/>
      <c r="I16" s="29"/>
      <c r="J16" s="30"/>
      <c r="K16" s="29"/>
      <c r="L16" s="31"/>
      <c r="M16" s="28" t="str">
        <f t="shared" si="0"/>
        <v xml:space="preserve"> </v>
      </c>
      <c r="N16" s="29"/>
      <c r="O16" s="60">
        <f t="shared" si="1"/>
        <v>2390.4499999999998</v>
      </c>
    </row>
    <row r="17" spans="2:15" x14ac:dyDescent="0.3">
      <c r="B17" s="67">
        <v>12</v>
      </c>
      <c r="C17" s="29"/>
      <c r="D17" s="30"/>
      <c r="E17" s="29"/>
      <c r="F17" s="30"/>
      <c r="G17" s="29"/>
      <c r="H17" s="30"/>
      <c r="I17" s="29"/>
      <c r="J17" s="30"/>
      <c r="K17" s="29"/>
      <c r="L17" s="31"/>
      <c r="M17" s="28" t="str">
        <f t="shared" si="0"/>
        <v xml:space="preserve"> </v>
      </c>
      <c r="N17" s="29"/>
      <c r="O17" s="60">
        <f t="shared" si="1"/>
        <v>2390.4499999999998</v>
      </c>
    </row>
    <row r="18" spans="2:15" x14ac:dyDescent="0.3">
      <c r="B18" s="67">
        <v>13</v>
      </c>
      <c r="C18" s="29"/>
      <c r="D18" s="30"/>
      <c r="E18" s="29"/>
      <c r="F18" s="30"/>
      <c r="G18" s="29"/>
      <c r="H18" s="30"/>
      <c r="I18" s="29"/>
      <c r="J18" s="30"/>
      <c r="K18" s="29"/>
      <c r="L18" s="31"/>
      <c r="M18" s="28" t="str">
        <f t="shared" si="0"/>
        <v xml:space="preserve"> </v>
      </c>
      <c r="N18" s="29"/>
      <c r="O18" s="60">
        <f t="shared" si="1"/>
        <v>2390.4499999999998</v>
      </c>
    </row>
    <row r="19" spans="2:15" x14ac:dyDescent="0.3">
      <c r="B19" s="67">
        <v>14</v>
      </c>
      <c r="C19" s="29">
        <v>67.23</v>
      </c>
      <c r="D19" s="30"/>
      <c r="E19" s="29"/>
      <c r="F19" s="30"/>
      <c r="G19" s="29"/>
      <c r="H19" s="30"/>
      <c r="I19" s="29"/>
      <c r="J19" s="30"/>
      <c r="K19" s="29"/>
      <c r="L19" s="31"/>
      <c r="M19" s="28">
        <f t="shared" si="0"/>
        <v>67.23</v>
      </c>
      <c r="N19" s="29"/>
      <c r="O19" s="60">
        <f t="shared" si="1"/>
        <v>2323.2199999999998</v>
      </c>
    </row>
    <row r="20" spans="2:15" x14ac:dyDescent="0.3">
      <c r="B20" s="67">
        <v>15</v>
      </c>
      <c r="C20" s="29"/>
      <c r="D20" s="30"/>
      <c r="E20" s="29"/>
      <c r="F20" s="30"/>
      <c r="G20" s="29"/>
      <c r="H20" s="30"/>
      <c r="I20" s="29"/>
      <c r="J20" s="30"/>
      <c r="K20" s="29"/>
      <c r="L20" s="31"/>
      <c r="M20" s="28" t="str">
        <f t="shared" si="0"/>
        <v xml:space="preserve"> </v>
      </c>
      <c r="N20" s="29"/>
      <c r="O20" s="60">
        <f t="shared" si="1"/>
        <v>2323.2199999999998</v>
      </c>
    </row>
    <row r="21" spans="2:15" x14ac:dyDescent="0.3">
      <c r="B21" s="67">
        <v>16</v>
      </c>
      <c r="C21" s="29"/>
      <c r="D21" s="30"/>
      <c r="E21" s="29"/>
      <c r="F21" s="30"/>
      <c r="G21" s="29"/>
      <c r="H21" s="30"/>
      <c r="I21" s="29"/>
      <c r="J21" s="30"/>
      <c r="K21" s="29"/>
      <c r="L21" s="31"/>
      <c r="M21" s="28" t="str">
        <f t="shared" si="0"/>
        <v xml:space="preserve"> </v>
      </c>
      <c r="N21" s="29"/>
      <c r="O21" s="60">
        <f t="shared" si="1"/>
        <v>2323.2199999999998</v>
      </c>
    </row>
    <row r="22" spans="2:15" x14ac:dyDescent="0.3">
      <c r="B22" s="67">
        <v>17</v>
      </c>
      <c r="C22" s="29"/>
      <c r="D22" s="30"/>
      <c r="E22" s="29"/>
      <c r="F22" s="30"/>
      <c r="G22" s="29"/>
      <c r="H22" s="30"/>
      <c r="I22" s="29"/>
      <c r="J22" s="30"/>
      <c r="K22" s="29"/>
      <c r="L22" s="31"/>
      <c r="M22" s="28" t="str">
        <f t="shared" si="0"/>
        <v xml:space="preserve"> </v>
      </c>
      <c r="N22" s="29">
        <v>476.78</v>
      </c>
      <c r="O22" s="60">
        <f t="shared" si="1"/>
        <v>2800</v>
      </c>
    </row>
    <row r="23" spans="2:15" x14ac:dyDescent="0.3">
      <c r="B23" s="67">
        <v>18</v>
      </c>
      <c r="C23" s="29"/>
      <c r="D23" s="30">
        <v>50.26</v>
      </c>
      <c r="E23" s="29"/>
      <c r="F23" s="30"/>
      <c r="G23" s="29"/>
      <c r="H23" s="30"/>
      <c r="I23" s="29"/>
      <c r="J23" s="30"/>
      <c r="K23" s="29"/>
      <c r="L23" s="31"/>
      <c r="M23" s="28">
        <f t="shared" si="0"/>
        <v>50.26</v>
      </c>
      <c r="N23" s="29"/>
      <c r="O23" s="60">
        <f t="shared" si="1"/>
        <v>2749.74</v>
      </c>
    </row>
    <row r="24" spans="2:15" x14ac:dyDescent="0.3">
      <c r="B24" s="67">
        <v>19</v>
      </c>
      <c r="C24" s="29"/>
      <c r="D24" s="30"/>
      <c r="E24" s="29"/>
      <c r="F24" s="30"/>
      <c r="G24" s="29"/>
      <c r="H24" s="30"/>
      <c r="I24" s="29"/>
      <c r="J24" s="30"/>
      <c r="K24" s="29"/>
      <c r="L24" s="31"/>
      <c r="M24" s="28" t="str">
        <f t="shared" si="0"/>
        <v xml:space="preserve"> </v>
      </c>
      <c r="N24" s="29"/>
      <c r="O24" s="60">
        <f t="shared" si="1"/>
        <v>2749.74</v>
      </c>
    </row>
    <row r="25" spans="2:15" x14ac:dyDescent="0.3">
      <c r="B25" s="67">
        <v>20</v>
      </c>
      <c r="C25" s="29"/>
      <c r="D25" s="30"/>
      <c r="E25" s="29"/>
      <c r="F25" s="30"/>
      <c r="G25" s="29"/>
      <c r="H25" s="30"/>
      <c r="I25" s="29"/>
      <c r="J25" s="30"/>
      <c r="K25" s="29"/>
      <c r="L25" s="31"/>
      <c r="M25" s="28" t="str">
        <f t="shared" si="0"/>
        <v xml:space="preserve"> </v>
      </c>
      <c r="N25" s="29"/>
      <c r="O25" s="60">
        <f t="shared" si="1"/>
        <v>2749.74</v>
      </c>
    </row>
    <row r="26" spans="2:15" x14ac:dyDescent="0.3">
      <c r="B26" s="67">
        <v>21</v>
      </c>
      <c r="C26" s="29"/>
      <c r="D26" s="30"/>
      <c r="E26" s="29"/>
      <c r="F26" s="30"/>
      <c r="G26" s="29"/>
      <c r="H26" s="30"/>
      <c r="I26" s="29"/>
      <c r="J26" s="30"/>
      <c r="K26" s="29"/>
      <c r="L26" s="31"/>
      <c r="M26" s="28" t="str">
        <f t="shared" si="0"/>
        <v xml:space="preserve"> </v>
      </c>
      <c r="N26" s="29"/>
      <c r="O26" s="60">
        <f t="shared" si="1"/>
        <v>2749.74</v>
      </c>
    </row>
    <row r="27" spans="2:15" x14ac:dyDescent="0.3">
      <c r="B27" s="67">
        <v>22</v>
      </c>
      <c r="C27" s="29"/>
      <c r="D27" s="30"/>
      <c r="E27" s="29"/>
      <c r="F27" s="30"/>
      <c r="G27" s="29"/>
      <c r="H27" s="30"/>
      <c r="I27" s="29"/>
      <c r="J27" s="30"/>
      <c r="K27" s="29"/>
      <c r="L27" s="31"/>
      <c r="M27" s="28" t="str">
        <f t="shared" si="0"/>
        <v xml:space="preserve"> </v>
      </c>
      <c r="N27" s="29"/>
      <c r="O27" s="60">
        <f t="shared" si="1"/>
        <v>2749.74</v>
      </c>
    </row>
    <row r="28" spans="2:15" x14ac:dyDescent="0.3">
      <c r="B28" s="67">
        <v>23</v>
      </c>
      <c r="C28" s="29"/>
      <c r="D28" s="30"/>
      <c r="E28" s="29"/>
      <c r="F28" s="30"/>
      <c r="G28" s="29"/>
      <c r="H28" s="30"/>
      <c r="I28" s="29"/>
      <c r="J28" s="30"/>
      <c r="K28" s="29"/>
      <c r="L28" s="31"/>
      <c r="M28" s="28" t="str">
        <f t="shared" si="0"/>
        <v xml:space="preserve"> </v>
      </c>
      <c r="N28" s="29"/>
      <c r="O28" s="60">
        <f t="shared" si="1"/>
        <v>2749.74</v>
      </c>
    </row>
    <row r="29" spans="2:15" x14ac:dyDescent="0.3">
      <c r="B29" s="67">
        <v>24</v>
      </c>
      <c r="C29" s="29"/>
      <c r="D29" s="30"/>
      <c r="E29" s="29"/>
      <c r="F29" s="30"/>
      <c r="G29" s="29"/>
      <c r="H29" s="30"/>
      <c r="I29" s="29"/>
      <c r="J29" s="30"/>
      <c r="K29" s="29"/>
      <c r="L29" s="31"/>
      <c r="M29" s="28" t="str">
        <f t="shared" si="0"/>
        <v xml:space="preserve"> </v>
      </c>
      <c r="N29" s="29">
        <v>496.19</v>
      </c>
      <c r="O29" s="60">
        <f t="shared" si="1"/>
        <v>3245.93</v>
      </c>
    </row>
    <row r="30" spans="2:15" x14ac:dyDescent="0.3">
      <c r="B30" s="67">
        <v>25</v>
      </c>
      <c r="C30" s="29">
        <v>25</v>
      </c>
      <c r="D30" s="30"/>
      <c r="E30" s="29"/>
      <c r="F30" s="30"/>
      <c r="G30" s="29"/>
      <c r="H30" s="30"/>
      <c r="I30" s="29"/>
      <c r="J30" s="30"/>
      <c r="K30" s="29"/>
      <c r="L30" s="31"/>
      <c r="M30" s="28">
        <f t="shared" si="0"/>
        <v>25</v>
      </c>
      <c r="N30" s="29"/>
      <c r="O30" s="60">
        <f t="shared" si="1"/>
        <v>3220.93</v>
      </c>
    </row>
    <row r="31" spans="2:15" x14ac:dyDescent="0.3">
      <c r="B31" s="67">
        <v>26</v>
      </c>
      <c r="C31" s="29"/>
      <c r="D31" s="30"/>
      <c r="E31" s="29"/>
      <c r="F31" s="30"/>
      <c r="G31" s="29"/>
      <c r="H31" s="30"/>
      <c r="I31" s="29"/>
      <c r="J31" s="30"/>
      <c r="K31" s="29"/>
      <c r="L31" s="31"/>
      <c r="M31" s="28" t="str">
        <f t="shared" si="0"/>
        <v xml:space="preserve"> </v>
      </c>
      <c r="N31" s="29"/>
      <c r="O31" s="60">
        <f t="shared" si="1"/>
        <v>3220.93</v>
      </c>
    </row>
    <row r="32" spans="2:15" x14ac:dyDescent="0.3">
      <c r="B32" s="67">
        <v>27</v>
      </c>
      <c r="C32" s="29"/>
      <c r="D32" s="30"/>
      <c r="E32" s="29"/>
      <c r="F32" s="30"/>
      <c r="G32" s="29">
        <v>140.37</v>
      </c>
      <c r="H32" s="30"/>
      <c r="I32" s="29"/>
      <c r="J32" s="30"/>
      <c r="K32" s="29"/>
      <c r="L32" s="31"/>
      <c r="M32" s="28">
        <f t="shared" si="0"/>
        <v>140.37</v>
      </c>
      <c r="N32" s="29"/>
      <c r="O32" s="60">
        <f t="shared" si="1"/>
        <v>3080.56</v>
      </c>
    </row>
    <row r="33" spans="2:15" x14ac:dyDescent="0.3">
      <c r="B33" s="67">
        <v>28</v>
      </c>
      <c r="C33" s="29"/>
      <c r="D33" s="30"/>
      <c r="E33" s="29"/>
      <c r="F33" s="30"/>
      <c r="G33" s="29"/>
      <c r="H33" s="30"/>
      <c r="I33" s="29"/>
      <c r="J33" s="30"/>
      <c r="K33" s="29"/>
      <c r="L33" s="31"/>
      <c r="M33" s="28" t="str">
        <f t="shared" si="0"/>
        <v xml:space="preserve"> </v>
      </c>
      <c r="N33" s="29"/>
      <c r="O33" s="60" cm="1">
        <f t="array" ref="O33">O32-SUM(C33:L33+N33)</f>
        <v>3080.56</v>
      </c>
    </row>
    <row r="34" spans="2:15" x14ac:dyDescent="0.3">
      <c r="B34" s="67">
        <v>29</v>
      </c>
      <c r="C34" s="29">
        <v>78.760000000000005</v>
      </c>
      <c r="D34" s="30"/>
      <c r="E34" s="29"/>
      <c r="F34" s="30"/>
      <c r="G34" s="29"/>
      <c r="H34" s="30"/>
      <c r="I34" s="29"/>
      <c r="J34" s="30"/>
      <c r="K34" s="29"/>
      <c r="L34" s="31"/>
      <c r="M34" s="28">
        <f t="shared" si="0"/>
        <v>78.760000000000005</v>
      </c>
      <c r="N34" s="29"/>
      <c r="O34" s="60">
        <f>O33-SUM(C34:L34)+N34</f>
        <v>3001.7999999999997</v>
      </c>
    </row>
    <row r="35" spans="2:15" x14ac:dyDescent="0.3">
      <c r="B35" s="67">
        <v>30</v>
      </c>
      <c r="C35" s="29"/>
      <c r="D35" s="30"/>
      <c r="E35" s="29"/>
      <c r="F35" s="30"/>
      <c r="G35" s="29"/>
      <c r="H35" s="30"/>
      <c r="I35" s="29"/>
      <c r="J35" s="30"/>
      <c r="K35" s="29"/>
      <c r="L35" s="31"/>
      <c r="M35" s="28" t="str">
        <f t="shared" si="0"/>
        <v xml:space="preserve"> </v>
      </c>
      <c r="N35" s="29"/>
      <c r="O35" s="60">
        <f>O34-SUM(C35:L35)+N35</f>
        <v>3001.7999999999997</v>
      </c>
    </row>
    <row r="36" spans="2:15" x14ac:dyDescent="0.3">
      <c r="B36" s="67">
        <v>31</v>
      </c>
      <c r="C36" s="29"/>
      <c r="D36" s="30"/>
      <c r="E36" s="29">
        <v>100</v>
      </c>
      <c r="F36" s="30"/>
      <c r="G36" s="29"/>
      <c r="H36" s="30"/>
      <c r="I36" s="29"/>
      <c r="J36" s="30"/>
      <c r="K36" s="29"/>
      <c r="L36" s="31"/>
      <c r="M36" s="28">
        <f t="shared" si="0"/>
        <v>100</v>
      </c>
      <c r="N36" s="32">
        <v>408.85</v>
      </c>
      <c r="O36" s="60">
        <f>O35-SUM(C36:L36)+N36</f>
        <v>3310.6499999999996</v>
      </c>
    </row>
    <row r="37" spans="2:15" x14ac:dyDescent="0.3">
      <c r="B37" s="33" t="s">
        <v>31</v>
      </c>
      <c r="C37" s="34">
        <f>IF(SUM(C6:C36)=0,"",SUM(C6:C36))</f>
        <v>170.99</v>
      </c>
      <c r="D37" s="35">
        <f>IF(SUM(D6:D36)=0,"",SUM(D6:D36))</f>
        <v>50.26</v>
      </c>
      <c r="E37" s="34">
        <f t="shared" ref="E37:L37" si="2">IF(SUM(E6:E36)=0,"",SUM(E6:E36))</f>
        <v>100</v>
      </c>
      <c r="F37" s="35" t="str">
        <f t="shared" si="2"/>
        <v/>
      </c>
      <c r="G37" s="34">
        <f t="shared" si="2"/>
        <v>140.37</v>
      </c>
      <c r="H37" s="35" t="str">
        <f t="shared" si="2"/>
        <v/>
      </c>
      <c r="I37" s="34" t="str">
        <f t="shared" si="2"/>
        <v/>
      </c>
      <c r="J37" s="35" t="str">
        <f t="shared" si="2"/>
        <v/>
      </c>
      <c r="K37" s="34" t="str">
        <f t="shared" si="2"/>
        <v/>
      </c>
      <c r="L37" s="35" t="str">
        <f t="shared" si="2"/>
        <v/>
      </c>
      <c r="M37" s="36">
        <f>IF(SUM(M6:M36)=0,"",SUM(M6:M36))</f>
        <v>461.62</v>
      </c>
      <c r="N37" s="37"/>
      <c r="O37" s="61"/>
    </row>
    <row r="38" spans="2:15" x14ac:dyDescent="0.3">
      <c r="B38" s="38" t="s">
        <v>32</v>
      </c>
      <c r="C38" s="39">
        <f>IF(Budget!D16=0," ",Budget!D16)</f>
        <v>500</v>
      </c>
      <c r="D38" s="40">
        <f>IF(Budget!D15=0," ",Budget!D15)</f>
        <v>300</v>
      </c>
      <c r="E38" s="39">
        <f>IF(Budget!D17=0," ",Budget!D17)</f>
        <v>100</v>
      </c>
      <c r="F38" s="83">
        <f>IF(Budget!D18=0," ",Budget!D18)</f>
        <v>150</v>
      </c>
      <c r="G38" s="39">
        <f>IF(Budget!D19=0," ",Budget!D19)</f>
        <v>150</v>
      </c>
      <c r="H38" s="40"/>
      <c r="I38" s="39"/>
      <c r="J38" s="40"/>
      <c r="K38" s="39"/>
      <c r="L38" s="41"/>
      <c r="M38" s="42">
        <f t="shared" ref="M38" si="3">SUM(C38:L38)</f>
        <v>1200</v>
      </c>
      <c r="N38" s="43"/>
      <c r="O38" s="62"/>
    </row>
    <row r="39" spans="2:15" x14ac:dyDescent="0.3">
      <c r="B39" s="44" t="s">
        <v>33</v>
      </c>
      <c r="C39" s="45">
        <f>C38-SUM(C6:C36)</f>
        <v>329.01</v>
      </c>
      <c r="D39" s="46">
        <f>D38-SUM(D6:D36)</f>
        <v>249.74</v>
      </c>
      <c r="E39" s="45">
        <f>E38-SUM(E6:E36)</f>
        <v>0</v>
      </c>
      <c r="F39" s="84">
        <f>F38-SUM(F6:F36)</f>
        <v>150</v>
      </c>
      <c r="G39" s="45">
        <f>G38-SUM(G6:G36)</f>
        <v>9.6299999999999955</v>
      </c>
      <c r="H39" s="46"/>
      <c r="I39" s="45"/>
      <c r="J39" s="46"/>
      <c r="K39" s="45"/>
      <c r="L39" s="47"/>
      <c r="M39" s="48">
        <f t="shared" ref="M39" si="4">M38-SUM(M6:M36)</f>
        <v>738.38</v>
      </c>
      <c r="N39" s="43"/>
      <c r="O39" s="62"/>
    </row>
    <row r="40" spans="2:15" x14ac:dyDescent="0.3">
      <c r="B40" s="49"/>
      <c r="C40" s="68" t="str">
        <f>C5</f>
        <v>Groceries</v>
      </c>
      <c r="D40" s="70" t="str">
        <f t="shared" ref="D40:G40" si="5">D5</f>
        <v>Gas</v>
      </c>
      <c r="E40" s="68" t="str">
        <f t="shared" si="5"/>
        <v>utilities</v>
      </c>
      <c r="F40" s="70" t="str">
        <f t="shared" si="5"/>
        <v>Eating Out</v>
      </c>
      <c r="G40" s="68" t="str">
        <f t="shared" si="5"/>
        <v>Personal Care</v>
      </c>
      <c r="H40" s="70"/>
      <c r="I40" s="68"/>
      <c r="J40" s="70"/>
      <c r="K40" s="68"/>
      <c r="L40" s="70"/>
      <c r="M40" s="69"/>
      <c r="N40" s="50"/>
      <c r="O40" s="63"/>
    </row>
    <row r="41" spans="2:15" x14ac:dyDescent="0.3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64"/>
    </row>
    <row r="42" spans="2:15" x14ac:dyDescent="0.3">
      <c r="B42" s="71" t="str">
        <f>[1]budget!B10</f>
        <v>fixed expenses</v>
      </c>
      <c r="C42" s="72"/>
      <c r="D42" s="51"/>
      <c r="E42" s="71" t="str">
        <f>[1]budget!G10</f>
        <v>debt</v>
      </c>
      <c r="F42" s="72"/>
      <c r="G42" s="51"/>
      <c r="H42" s="71" t="str">
        <f>[1]budget!B34</f>
        <v>occasional expenses</v>
      </c>
      <c r="I42" s="73"/>
      <c r="J42" s="51"/>
      <c r="K42" s="71" t="s">
        <v>34</v>
      </c>
      <c r="L42" s="73"/>
      <c r="M42" s="51"/>
      <c r="N42" s="71" t="s">
        <v>36</v>
      </c>
      <c r="O42" s="73"/>
    </row>
    <row r="43" spans="2:15" x14ac:dyDescent="0.3">
      <c r="B43" s="74" t="str">
        <f>IF(Budget!$C$9=0," ",Budget!$C$9)</f>
        <v>rent</v>
      </c>
      <c r="C43" s="76">
        <f>IF(Budget!D9=0," ",Budget!D9)</f>
        <v>1800</v>
      </c>
      <c r="D43" s="51"/>
      <c r="E43" s="74" t="str">
        <f>IF(Budget!$H$5=0," ",Budget!$H$5)</f>
        <v>truck</v>
      </c>
      <c r="F43" s="77">
        <f>IF(Budget!I5=0," ",Budget!I5)</f>
        <v>311</v>
      </c>
      <c r="G43" s="51"/>
      <c r="H43" s="74" t="str">
        <f>IF(Budget!$C$24=0," ",Budget!$C$24)</f>
        <v>Gifts</v>
      </c>
      <c r="I43" s="76" t="str">
        <f>IF(Budget!D24=0," ",Budget!D24)</f>
        <v xml:space="preserve"> </v>
      </c>
      <c r="J43" s="51"/>
      <c r="K43" s="74" t="str">
        <f>IF(Budget!$H$5=11," ",Budget!$H$11)</f>
        <v>Bank Account</v>
      </c>
      <c r="L43" s="75" t="str">
        <f>IF(Budget!I11=0," ",Budget!I11)</f>
        <v xml:space="preserve"> </v>
      </c>
      <c r="M43" s="51"/>
      <c r="N43" s="74" t="str">
        <f>IF(Budget!$C$15=0," ",Budget!$C$15)</f>
        <v>Gas</v>
      </c>
      <c r="O43" s="75">
        <f>IF(Budget!D15=0," ",Budget!D15)</f>
        <v>300</v>
      </c>
    </row>
    <row r="44" spans="2:15" x14ac:dyDescent="0.3">
      <c r="B44" s="74" t="str">
        <f>IF(Budget!$C$11=0," ",Budget!$C$11)</f>
        <v>Apple Music</v>
      </c>
      <c r="C44" s="76">
        <f>IF(Budget!D11=0," ",Budget!D11)</f>
        <v>15</v>
      </c>
      <c r="D44" s="51"/>
      <c r="E44" s="74"/>
      <c r="F44" s="77"/>
      <c r="G44" s="51"/>
      <c r="H44" s="74" t="str">
        <f>IF(Budget!$C$25=0," ",Budget!$C$25)</f>
        <v>Repairs</v>
      </c>
      <c r="I44" s="76" t="str">
        <f>IF(Budget!D25=0," ",Budget!D25)</f>
        <v xml:space="preserve"> </v>
      </c>
      <c r="J44" s="51"/>
      <c r="K44" s="74"/>
      <c r="L44" s="75"/>
      <c r="M44" s="51"/>
      <c r="N44" s="74" t="str">
        <f>IF(Budget!$C$16=0," ",Budget!$C$16)</f>
        <v>Groceries</v>
      </c>
      <c r="O44" s="75">
        <f>IF(Budget!D16=0," ",Budget!D16)</f>
        <v>500</v>
      </c>
    </row>
    <row r="45" spans="2:15" x14ac:dyDescent="0.3">
      <c r="B45" s="74" t="str">
        <f>IF(Budget!$C$10=0," ",Budget!$C$10)</f>
        <v>gym membership</v>
      </c>
      <c r="C45" s="76">
        <f>IF(Budget!D10=0," ",Budget!D10)</f>
        <v>20</v>
      </c>
      <c r="D45" s="51"/>
      <c r="E45" s="74"/>
      <c r="F45" s="77"/>
      <c r="G45" s="51"/>
      <c r="H45" s="74" t="str">
        <f>IF(Budget!$C$26=0," ",Budget!$C$26)</f>
        <v>Medical</v>
      </c>
      <c r="I45" s="76" t="str">
        <f>IF(Budget!D26=0," ",Budget!D26)</f>
        <v xml:space="preserve"> </v>
      </c>
      <c r="J45" s="51"/>
      <c r="K45" s="74"/>
      <c r="L45" s="75"/>
      <c r="M45" s="51"/>
      <c r="N45" s="74" t="str">
        <f>IF(Budget!$C$17=0," ",Budget!$C$17)</f>
        <v>utilities</v>
      </c>
      <c r="O45" s="75">
        <f>IF(Budget!D17=0," ",Budget!D17)</f>
        <v>100</v>
      </c>
    </row>
    <row r="46" spans="2:15" x14ac:dyDescent="0.3">
      <c r="B46" s="74"/>
      <c r="C46" s="76"/>
      <c r="D46" s="51"/>
      <c r="E46" s="74"/>
      <c r="F46" s="77" t="str">
        <f>IF([1]budget!$I$14=0," ",[1]budget!$I$14)</f>
        <v xml:space="preserve"> </v>
      </c>
      <c r="G46" s="51"/>
      <c r="H46" s="74"/>
      <c r="I46" s="76"/>
      <c r="J46" s="51"/>
      <c r="K46" s="74" t="str">
        <f>IF([1]budget!$H$22=0," ",[1]budget!$H$22)</f>
        <v xml:space="preserve"> </v>
      </c>
      <c r="L46" s="75" t="str">
        <f>IF([1]budget!$I$22=0," ",[1]budget!$I$22)</f>
        <v xml:space="preserve"> </v>
      </c>
      <c r="M46" s="51"/>
      <c r="N46" s="74" t="str">
        <f>IF(Budget!$C$18=0," ",Budget!$C$18)</f>
        <v>Eating Out</v>
      </c>
      <c r="O46" s="75">
        <f>IF(Budget!D18=0," ",Budget!D18)</f>
        <v>150</v>
      </c>
    </row>
    <row r="47" spans="2:15" x14ac:dyDescent="0.3">
      <c r="B47" s="74" t="str">
        <f>IF([1]budget!$C$15=0," ",[1]budget!$C$15)</f>
        <v xml:space="preserve"> </v>
      </c>
      <c r="C47" s="76" t="str">
        <f>IF([1]budget!D15=0," ",[1]budget!D15)</f>
        <v xml:space="preserve"> </v>
      </c>
      <c r="D47" s="51"/>
      <c r="E47" s="74" t="str">
        <f>IF([1]budget!$H$15=0," ",[1]budget!$H$15)</f>
        <v xml:space="preserve"> </v>
      </c>
      <c r="F47" s="77" t="str">
        <f>IF([1]budget!$I$15=0," ",[1]budget!$I$15)</f>
        <v xml:space="preserve"> </v>
      </c>
      <c r="G47" s="51"/>
      <c r="H47" s="74"/>
      <c r="I47" s="76"/>
      <c r="J47" s="51"/>
      <c r="K47" s="74" t="str">
        <f>IF([1]budget!$H$23=0," ",[1]budget!$H$23)</f>
        <v xml:space="preserve"> </v>
      </c>
      <c r="L47" s="75" t="str">
        <f>IF([1]budget!$I$23=0," ",[1]budget!$I$23)</f>
        <v xml:space="preserve"> </v>
      </c>
      <c r="M47" s="51"/>
      <c r="N47" s="74" t="str">
        <f>IF(Budget!$C$19=0," ",Budget!$C$19)</f>
        <v>Personal Care</v>
      </c>
      <c r="O47" s="75">
        <f>IF(Budget!D19=0," ",Budget!D19)</f>
        <v>150</v>
      </c>
    </row>
    <row r="48" spans="2:15" x14ac:dyDescent="0.3">
      <c r="B48" s="74" t="str">
        <f>IF([1]budget!$C$16=0," ",[1]budget!$C$16)</f>
        <v xml:space="preserve"> </v>
      </c>
      <c r="C48" s="76" t="str">
        <f>IF([1]budget!D16=0," ",[1]budget!D16)</f>
        <v xml:space="preserve"> </v>
      </c>
      <c r="D48" s="51"/>
      <c r="E48" s="74"/>
      <c r="F48" s="77"/>
      <c r="G48" s="51"/>
      <c r="H48" s="74"/>
      <c r="I48" s="76"/>
      <c r="J48" s="51"/>
      <c r="K48" s="74"/>
      <c r="L48" s="75"/>
      <c r="M48" s="51"/>
      <c r="N48" s="74"/>
      <c r="O48" s="75"/>
    </row>
    <row r="49" spans="2:15" x14ac:dyDescent="0.3">
      <c r="B49" s="74" t="str">
        <f>IF([1]budget!$C$17=0," ",[1]budget!$C$17)</f>
        <v xml:space="preserve"> </v>
      </c>
      <c r="C49" s="76" t="str">
        <f>IF([1]budget!D17=0," ",[1]budget!D17)</f>
        <v xml:space="preserve"> </v>
      </c>
      <c r="D49" s="51"/>
      <c r="E49" s="74"/>
      <c r="F49" s="77"/>
      <c r="G49" s="51"/>
      <c r="H49" s="74"/>
      <c r="I49" s="76"/>
      <c r="J49" s="51"/>
      <c r="K49" s="74"/>
      <c r="L49" s="75"/>
      <c r="M49" s="51"/>
      <c r="N49" s="74"/>
      <c r="O49" s="75"/>
    </row>
    <row r="50" spans="2:15" x14ac:dyDescent="0.3">
      <c r="B50" s="74" t="str">
        <f>IF([1]budget!$C$18=0," ",[1]budget!$C$18)</f>
        <v xml:space="preserve"> </v>
      </c>
      <c r="C50" s="76" t="str">
        <f>IF([1]budget!D18=0," ",[1]budget!D18)</f>
        <v xml:space="preserve"> </v>
      </c>
      <c r="D50" s="51"/>
      <c r="E50" s="74"/>
      <c r="F50" s="77"/>
      <c r="G50" s="51"/>
      <c r="H50" s="74" t="str">
        <f>IF([1]budget!$C$40=0," ",[1]budget!$C$40)</f>
        <v xml:space="preserve"> </v>
      </c>
      <c r="I50" s="76" t="str">
        <f>IF([1]budget!$D$40=0," ",[1]budget!$D$40)</f>
        <v xml:space="preserve"> </v>
      </c>
      <c r="J50" s="51"/>
      <c r="K50" s="74" t="str">
        <f>IF([1]budget!$H$23=0," ",[1]budget!$H$23)</f>
        <v xml:space="preserve"> </v>
      </c>
      <c r="L50" s="75" t="str">
        <f>IF([1]budget!$I$23=0," ",[1]budget!$I$23)</f>
        <v xml:space="preserve"> </v>
      </c>
      <c r="M50" s="51"/>
      <c r="N50" s="74" t="str">
        <f>IF([1]budget!$H$23=0," ",[1]budget!$H$23)</f>
        <v xml:space="preserve"> </v>
      </c>
      <c r="O50" s="75" t="str">
        <f>IF([1]budget!$I$23=0," ",[1]budget!$I$23)</f>
        <v xml:space="preserve"> </v>
      </c>
    </row>
    <row r="51" spans="2:15" x14ac:dyDescent="0.3">
      <c r="B51" s="78" t="s">
        <v>30</v>
      </c>
      <c r="C51" s="79">
        <v>385</v>
      </c>
      <c r="D51" s="51"/>
      <c r="E51" s="78" t="s">
        <v>30</v>
      </c>
      <c r="F51" s="79">
        <v>0</v>
      </c>
      <c r="G51" s="51"/>
      <c r="H51" s="78" t="s">
        <v>30</v>
      </c>
      <c r="I51" s="79">
        <v>15</v>
      </c>
      <c r="J51" s="51"/>
      <c r="K51" s="78" t="s">
        <v>30</v>
      </c>
      <c r="L51" s="79">
        <v>500</v>
      </c>
      <c r="M51" s="51"/>
      <c r="N51" s="78" t="s">
        <v>30</v>
      </c>
      <c r="O51" s="79">
        <f>M37</f>
        <v>461.62</v>
      </c>
    </row>
    <row r="52" spans="2:15" x14ac:dyDescent="0.3">
      <c r="B52" s="80" t="s">
        <v>32</v>
      </c>
      <c r="C52" s="77">
        <f>Budget!$D$13</f>
        <v>2120</v>
      </c>
      <c r="D52" s="51"/>
      <c r="E52" s="80" t="s">
        <v>32</v>
      </c>
      <c r="F52" s="77">
        <f>Budget!$I$8</f>
        <v>311</v>
      </c>
      <c r="G52" s="51"/>
      <c r="H52" s="80" t="s">
        <v>32</v>
      </c>
      <c r="I52" s="77">
        <f>Budget!$D$28</f>
        <v>0</v>
      </c>
      <c r="J52" s="51"/>
      <c r="K52" s="80" t="s">
        <v>32</v>
      </c>
      <c r="L52" s="77">
        <f>Budget!$I$14</f>
        <v>0</v>
      </c>
      <c r="M52" s="51"/>
      <c r="N52" s="80" t="s">
        <v>32</v>
      </c>
      <c r="O52" s="77">
        <f>Budget!$D$21</f>
        <v>1200</v>
      </c>
    </row>
    <row r="53" spans="2:15" x14ac:dyDescent="0.3">
      <c r="B53" s="81" t="s">
        <v>35</v>
      </c>
      <c r="C53" s="82">
        <f>C52-C51</f>
        <v>1735</v>
      </c>
      <c r="D53" s="51"/>
      <c r="E53" s="81" t="s">
        <v>35</v>
      </c>
      <c r="F53" s="82">
        <f>F52-F51</f>
        <v>311</v>
      </c>
      <c r="G53" s="51"/>
      <c r="H53" s="81" t="s">
        <v>35</v>
      </c>
      <c r="I53" s="82">
        <f>I52-I51</f>
        <v>-15</v>
      </c>
      <c r="J53" s="51"/>
      <c r="K53" s="81" t="s">
        <v>35</v>
      </c>
      <c r="L53" s="82">
        <f>L52-L51</f>
        <v>-500</v>
      </c>
      <c r="M53" s="51"/>
      <c r="N53" s="81" t="s">
        <v>35</v>
      </c>
      <c r="O53" s="82">
        <f>O52-O51</f>
        <v>738.38</v>
      </c>
    </row>
  </sheetData>
  <mergeCells count="1">
    <mergeCell ref="M3:N3"/>
  </mergeCells>
  <conditionalFormatting sqref="I6:I36">
    <cfRule type="expression" dxfId="2" priority="1">
      <formula>"$H$3=0"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C57B-3DBF-4DCF-B947-BF7F6FB6BAA4}">
  <dimension ref="B1:O53"/>
  <sheetViews>
    <sheetView topLeftCell="A23" workbookViewId="0">
      <selection activeCell="C43" sqref="C43"/>
    </sheetView>
  </sheetViews>
  <sheetFormatPr defaultRowHeight="14.4" x14ac:dyDescent="0.3"/>
  <cols>
    <col min="2" max="2" width="16.109375" customWidth="1"/>
    <col min="3" max="3" width="17" customWidth="1"/>
    <col min="6" max="6" width="11.21875" customWidth="1"/>
    <col min="7" max="7" width="14.109375" customWidth="1"/>
    <col min="11" max="11" width="17.5546875" customWidth="1"/>
    <col min="14" max="14" width="13.21875" customWidth="1"/>
    <col min="15" max="15" width="9.5546875" bestFit="1" customWidth="1"/>
  </cols>
  <sheetData>
    <row r="1" spans="2:15" x14ac:dyDescent="0.3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2:15" ht="17.399999999999999" x14ac:dyDescent="0.3">
      <c r="B2" s="21"/>
      <c r="C2" s="20"/>
      <c r="D2" s="20"/>
      <c r="E2" s="20"/>
      <c r="F2" s="20"/>
      <c r="G2" s="20"/>
      <c r="H2" s="20"/>
      <c r="I2" s="20"/>
      <c r="J2" s="20"/>
      <c r="K2" s="20"/>
      <c r="L2" s="52" t="s">
        <v>26</v>
      </c>
      <c r="M2" s="52"/>
      <c r="N2" s="52"/>
      <c r="O2" s="52"/>
    </row>
    <row r="3" spans="2:15" x14ac:dyDescent="0.3">
      <c r="B3" s="22"/>
      <c r="C3" s="23"/>
      <c r="D3" s="20"/>
      <c r="E3" s="20"/>
      <c r="F3" s="20"/>
      <c r="G3" s="20"/>
      <c r="H3" s="20"/>
      <c r="I3" s="20"/>
      <c r="J3" s="20"/>
      <c r="K3" s="20"/>
      <c r="L3" s="20"/>
      <c r="M3" s="85" t="s">
        <v>27</v>
      </c>
      <c r="N3" s="85"/>
      <c r="O3" s="53">
        <f>M38</f>
        <v>1200</v>
      </c>
    </row>
    <row r="4" spans="2:15" x14ac:dyDescent="0.3">
      <c r="B4" s="20"/>
      <c r="C4" s="55" t="s">
        <v>28</v>
      </c>
      <c r="D4" s="55"/>
      <c r="E4" s="55"/>
      <c r="F4" s="55"/>
      <c r="G4" s="55"/>
      <c r="H4" s="55"/>
      <c r="I4" s="55"/>
      <c r="J4" s="55"/>
      <c r="K4" s="55"/>
      <c r="L4" s="55"/>
      <c r="M4" s="20"/>
      <c r="N4" s="20"/>
      <c r="O4" s="20"/>
    </row>
    <row r="5" spans="2:15" x14ac:dyDescent="0.3">
      <c r="B5" s="54" t="s">
        <v>37</v>
      </c>
      <c r="C5" s="56" t="str">
        <f>IF(Budget!$C$16=0," ",Budget!$C$16)</f>
        <v>Groceries</v>
      </c>
      <c r="D5" s="58" t="str">
        <f>IF(Budget!$C$15=0," ",Budget!$C$15)</f>
        <v>Gas</v>
      </c>
      <c r="E5" s="56" t="str">
        <f>IF(Budget!$C$17=0," ",Budget!$C$17)</f>
        <v>utilities</v>
      </c>
      <c r="F5" s="58" t="str">
        <f>IF(Budget!$C$18=0," ",Budget!$C$18)</f>
        <v>Eating Out</v>
      </c>
      <c r="G5" s="56" t="str">
        <f>IF(Budget!$C$19=0," ",Budget!$C$19)</f>
        <v>Personal Care</v>
      </c>
      <c r="H5" s="58"/>
      <c r="I5" s="56"/>
      <c r="J5" s="58"/>
      <c r="K5" s="56" t="str">
        <f>IF([1]budget!C30=0, "", [1]budget!C30)</f>
        <v/>
      </c>
      <c r="L5" s="58" t="str">
        <f>IF([1]budget!C31=0, "", [1]budget!C31)</f>
        <v/>
      </c>
      <c r="M5" s="57" t="s">
        <v>30</v>
      </c>
      <c r="N5" s="24" t="s">
        <v>19</v>
      </c>
      <c r="O5" s="56" t="s">
        <v>21</v>
      </c>
    </row>
    <row r="6" spans="2:15" x14ac:dyDescent="0.3">
      <c r="B6" s="66">
        <v>1</v>
      </c>
      <c r="C6" s="25"/>
      <c r="D6" s="26"/>
      <c r="E6" s="25"/>
      <c r="F6" s="26"/>
      <c r="G6" s="25"/>
      <c r="H6" s="26"/>
      <c r="I6" s="25"/>
      <c r="J6" s="26"/>
      <c r="K6" s="25"/>
      <c r="L6" s="27"/>
      <c r="M6" s="28" t="str">
        <f>IF(SUM(C6:L6)=0,"",SUM(C6:L6))</f>
        <v/>
      </c>
      <c r="N6" s="25"/>
      <c r="O6" s="59">
        <f>O3-SUM(C6:L6)+N6</f>
        <v>1200</v>
      </c>
    </row>
    <row r="7" spans="2:15" x14ac:dyDescent="0.3">
      <c r="B7" s="67">
        <v>2</v>
      </c>
      <c r="C7" s="29"/>
      <c r="D7" s="30"/>
      <c r="E7" s="29"/>
      <c r="F7" s="30"/>
      <c r="G7" s="29"/>
      <c r="H7" s="30"/>
      <c r="I7" s="29"/>
      <c r="J7" s="30"/>
      <c r="K7" s="29"/>
      <c r="L7" s="31"/>
      <c r="M7" s="28" t="str">
        <f t="shared" ref="M7:M36" si="0">IF(SUM(C7:L7)=0," ",SUM(C7:L7))</f>
        <v xml:space="preserve"> </v>
      </c>
      <c r="N7" s="29"/>
      <c r="O7" s="60">
        <f>O6-SUM(C7:L7)+N7</f>
        <v>1200</v>
      </c>
    </row>
    <row r="8" spans="2:15" x14ac:dyDescent="0.3">
      <c r="B8" s="67">
        <v>3</v>
      </c>
      <c r="C8" s="29"/>
      <c r="D8" s="30"/>
      <c r="E8" s="29"/>
      <c r="F8" s="30"/>
      <c r="G8" s="29"/>
      <c r="H8" s="30"/>
      <c r="I8" s="29"/>
      <c r="J8" s="30"/>
      <c r="K8" s="29"/>
      <c r="L8" s="31"/>
      <c r="M8" s="28" t="str">
        <f t="shared" si="0"/>
        <v xml:space="preserve"> </v>
      </c>
      <c r="N8" s="29"/>
      <c r="O8" s="60">
        <f>O7-SUM(C8:L8)+N8</f>
        <v>1200</v>
      </c>
    </row>
    <row r="9" spans="2:15" x14ac:dyDescent="0.3">
      <c r="B9" s="67">
        <v>4</v>
      </c>
      <c r="C9" s="29"/>
      <c r="D9" s="30"/>
      <c r="E9" s="29"/>
      <c r="F9" s="30"/>
      <c r="G9" s="29"/>
      <c r="H9" s="30"/>
      <c r="I9" s="29"/>
      <c r="J9" s="30"/>
      <c r="K9" s="29"/>
      <c r="L9" s="31"/>
      <c r="M9" s="28" t="str">
        <f t="shared" si="0"/>
        <v xml:space="preserve"> </v>
      </c>
      <c r="N9" s="29">
        <v>484.55</v>
      </c>
      <c r="O9" s="60">
        <f>O8-SUM(B9:L9)+N9</f>
        <v>1680.55</v>
      </c>
    </row>
    <row r="10" spans="2:15" x14ac:dyDescent="0.3">
      <c r="B10" s="67">
        <v>5</v>
      </c>
      <c r="C10" s="29"/>
      <c r="D10" s="30"/>
      <c r="E10" s="29"/>
      <c r="F10" s="30"/>
      <c r="G10" s="29"/>
      <c r="H10" s="30"/>
      <c r="I10" s="29"/>
      <c r="J10" s="30"/>
      <c r="K10" s="29"/>
      <c r="L10" s="31"/>
      <c r="M10" s="28" t="str">
        <f t="shared" si="0"/>
        <v xml:space="preserve"> </v>
      </c>
      <c r="N10" s="29"/>
      <c r="O10" s="60">
        <f t="shared" ref="O10:O32" si="1">O9-SUM(C10:L10)+N10</f>
        <v>1680.55</v>
      </c>
    </row>
    <row r="11" spans="2:15" x14ac:dyDescent="0.3">
      <c r="B11" s="67">
        <v>6</v>
      </c>
      <c r="C11" s="29"/>
      <c r="D11" s="30"/>
      <c r="E11" s="29"/>
      <c r="F11" s="30"/>
      <c r="G11" s="29"/>
      <c r="H11" s="30"/>
      <c r="I11" s="29"/>
      <c r="J11" s="30"/>
      <c r="K11" s="29"/>
      <c r="L11" s="31"/>
      <c r="M11" s="28" t="str">
        <f t="shared" si="0"/>
        <v xml:space="preserve"> </v>
      </c>
      <c r="N11" s="29"/>
      <c r="O11" s="60">
        <f t="shared" si="1"/>
        <v>1680.55</v>
      </c>
    </row>
    <row r="12" spans="2:15" x14ac:dyDescent="0.3">
      <c r="B12" s="67">
        <v>7</v>
      </c>
      <c r="C12" s="29"/>
      <c r="D12" s="30"/>
      <c r="E12" s="29">
        <v>98.91</v>
      </c>
      <c r="F12" s="30"/>
      <c r="G12" s="29"/>
      <c r="H12" s="30"/>
      <c r="I12" s="29"/>
      <c r="J12" s="30"/>
      <c r="K12" s="29"/>
      <c r="L12" s="31"/>
      <c r="M12" s="28">
        <f t="shared" si="0"/>
        <v>98.91</v>
      </c>
      <c r="N12" s="29"/>
      <c r="O12" s="60">
        <f t="shared" si="1"/>
        <v>1581.6399999999999</v>
      </c>
    </row>
    <row r="13" spans="2:15" x14ac:dyDescent="0.3">
      <c r="B13" s="67">
        <v>8</v>
      </c>
      <c r="C13" s="29"/>
      <c r="D13" s="30"/>
      <c r="E13" s="29"/>
      <c r="F13" s="30"/>
      <c r="G13" s="29"/>
      <c r="H13" s="30"/>
      <c r="I13" s="29"/>
      <c r="J13" s="30"/>
      <c r="K13" s="29"/>
      <c r="L13" s="31"/>
      <c r="M13" s="28" t="str">
        <f t="shared" si="0"/>
        <v xml:space="preserve"> </v>
      </c>
      <c r="N13" s="29"/>
      <c r="O13" s="60">
        <f t="shared" si="1"/>
        <v>1581.6399999999999</v>
      </c>
    </row>
    <row r="14" spans="2:15" x14ac:dyDescent="0.3">
      <c r="B14" s="67">
        <v>9</v>
      </c>
      <c r="C14" s="29"/>
      <c r="D14" s="30"/>
      <c r="E14" s="29"/>
      <c r="F14" s="30"/>
      <c r="G14" s="29"/>
      <c r="H14" s="30"/>
      <c r="I14" s="29"/>
      <c r="J14" s="30"/>
      <c r="K14" s="29"/>
      <c r="L14" s="31"/>
      <c r="M14" s="28" t="str">
        <f t="shared" si="0"/>
        <v xml:space="preserve"> </v>
      </c>
      <c r="N14" s="29"/>
      <c r="O14" s="60">
        <f t="shared" si="1"/>
        <v>1581.6399999999999</v>
      </c>
    </row>
    <row r="15" spans="2:15" x14ac:dyDescent="0.3">
      <c r="B15" s="67">
        <v>10</v>
      </c>
      <c r="C15" s="29"/>
      <c r="D15" s="30"/>
      <c r="E15" s="29"/>
      <c r="F15" s="30"/>
      <c r="G15" s="29"/>
      <c r="H15" s="30"/>
      <c r="I15" s="29"/>
      <c r="J15" s="30"/>
      <c r="K15" s="29"/>
      <c r="L15" s="31"/>
      <c r="M15" s="28" t="str">
        <f t="shared" si="0"/>
        <v xml:space="preserve"> </v>
      </c>
      <c r="N15" s="29"/>
      <c r="O15" s="60">
        <f t="shared" si="1"/>
        <v>1581.6399999999999</v>
      </c>
    </row>
    <row r="16" spans="2:15" x14ac:dyDescent="0.3">
      <c r="B16" s="67">
        <v>11</v>
      </c>
      <c r="C16" s="29"/>
      <c r="D16" s="30"/>
      <c r="E16" s="29"/>
      <c r="F16" s="30"/>
      <c r="G16" s="29"/>
      <c r="H16" s="30"/>
      <c r="I16" s="29"/>
      <c r="J16" s="30"/>
      <c r="K16" s="29"/>
      <c r="L16" s="31"/>
      <c r="M16" s="28" t="str">
        <f t="shared" si="0"/>
        <v xml:space="preserve"> </v>
      </c>
      <c r="N16" s="29">
        <v>440.86</v>
      </c>
      <c r="O16" s="60">
        <f t="shared" si="1"/>
        <v>2022.5</v>
      </c>
    </row>
    <row r="17" spans="2:15" x14ac:dyDescent="0.3">
      <c r="B17" s="67">
        <v>12</v>
      </c>
      <c r="C17" s="29"/>
      <c r="D17" s="30"/>
      <c r="E17" s="29"/>
      <c r="F17" s="30"/>
      <c r="G17" s="29"/>
      <c r="H17" s="30"/>
      <c r="I17" s="29"/>
      <c r="J17" s="30"/>
      <c r="K17" s="29"/>
      <c r="L17" s="31"/>
      <c r="M17" s="28" t="str">
        <f t="shared" si="0"/>
        <v xml:space="preserve"> </v>
      </c>
      <c r="N17" s="29"/>
      <c r="O17" s="60">
        <f t="shared" si="1"/>
        <v>2022.5</v>
      </c>
    </row>
    <row r="18" spans="2:15" x14ac:dyDescent="0.3">
      <c r="B18" s="67">
        <v>13</v>
      </c>
      <c r="C18" s="29"/>
      <c r="D18" s="30"/>
      <c r="E18" s="29"/>
      <c r="F18" s="30"/>
      <c r="G18" s="29"/>
      <c r="H18" s="30"/>
      <c r="I18" s="29"/>
      <c r="J18" s="30"/>
      <c r="K18" s="29"/>
      <c r="L18" s="31"/>
      <c r="M18" s="28" t="str">
        <f t="shared" si="0"/>
        <v xml:space="preserve"> </v>
      </c>
      <c r="N18" s="29"/>
      <c r="O18" s="60">
        <f t="shared" si="1"/>
        <v>2022.5</v>
      </c>
    </row>
    <row r="19" spans="2:15" x14ac:dyDescent="0.3">
      <c r="B19" s="67">
        <v>14</v>
      </c>
      <c r="C19" s="29"/>
      <c r="D19" s="30"/>
      <c r="E19" s="29"/>
      <c r="F19" s="30"/>
      <c r="G19" s="29"/>
      <c r="H19" s="30"/>
      <c r="I19" s="29"/>
      <c r="J19" s="30"/>
      <c r="K19" s="29"/>
      <c r="L19" s="31"/>
      <c r="M19" s="28" t="str">
        <f t="shared" si="0"/>
        <v xml:space="preserve"> </v>
      </c>
      <c r="N19" s="29"/>
      <c r="O19" s="60">
        <f t="shared" si="1"/>
        <v>2022.5</v>
      </c>
    </row>
    <row r="20" spans="2:15" x14ac:dyDescent="0.3">
      <c r="B20" s="67">
        <v>15</v>
      </c>
      <c r="C20" s="29"/>
      <c r="D20" s="30"/>
      <c r="E20" s="29"/>
      <c r="F20" s="30"/>
      <c r="G20" s="29"/>
      <c r="H20" s="30"/>
      <c r="I20" s="29"/>
      <c r="J20" s="30"/>
      <c r="K20" s="29"/>
      <c r="L20" s="31"/>
      <c r="M20" s="28" t="str">
        <f t="shared" si="0"/>
        <v xml:space="preserve"> </v>
      </c>
      <c r="N20" s="29"/>
      <c r="O20" s="60">
        <f t="shared" si="1"/>
        <v>2022.5</v>
      </c>
    </row>
    <row r="21" spans="2:15" x14ac:dyDescent="0.3">
      <c r="B21" s="67">
        <v>16</v>
      </c>
      <c r="C21" s="29"/>
      <c r="D21" s="30"/>
      <c r="E21" s="29"/>
      <c r="F21" s="30"/>
      <c r="G21" s="29"/>
      <c r="H21" s="30"/>
      <c r="I21" s="29"/>
      <c r="J21" s="30"/>
      <c r="K21" s="29"/>
      <c r="L21" s="31"/>
      <c r="M21" s="28" t="str">
        <f t="shared" si="0"/>
        <v xml:space="preserve"> </v>
      </c>
      <c r="N21" s="29"/>
      <c r="O21" s="60">
        <f t="shared" si="1"/>
        <v>2022.5</v>
      </c>
    </row>
    <row r="22" spans="2:15" x14ac:dyDescent="0.3">
      <c r="B22" s="67">
        <v>17</v>
      </c>
      <c r="C22" s="29"/>
      <c r="D22" s="30"/>
      <c r="E22" s="29"/>
      <c r="F22" s="30"/>
      <c r="G22" s="29"/>
      <c r="H22" s="30"/>
      <c r="I22" s="29"/>
      <c r="J22" s="30"/>
      <c r="K22" s="29"/>
      <c r="L22" s="31"/>
      <c r="M22" s="28" t="str">
        <f t="shared" si="0"/>
        <v xml:space="preserve"> </v>
      </c>
      <c r="N22" s="29"/>
      <c r="O22" s="60">
        <f t="shared" si="1"/>
        <v>2022.5</v>
      </c>
    </row>
    <row r="23" spans="2:15" x14ac:dyDescent="0.3">
      <c r="B23" s="67">
        <v>18</v>
      </c>
      <c r="C23" s="29">
        <v>75</v>
      </c>
      <c r="D23" s="30"/>
      <c r="E23" s="29"/>
      <c r="F23" s="30"/>
      <c r="G23" s="29"/>
      <c r="H23" s="30"/>
      <c r="I23" s="29"/>
      <c r="J23" s="30"/>
      <c r="K23" s="29"/>
      <c r="L23" s="31"/>
      <c r="M23" s="28">
        <f t="shared" si="0"/>
        <v>75</v>
      </c>
      <c r="N23" s="29">
        <v>601.78</v>
      </c>
      <c r="O23" s="60">
        <f t="shared" si="1"/>
        <v>2549.2799999999997</v>
      </c>
    </row>
    <row r="24" spans="2:15" x14ac:dyDescent="0.3">
      <c r="B24" s="67">
        <v>19</v>
      </c>
      <c r="C24" s="29"/>
      <c r="D24" s="30"/>
      <c r="E24" s="29"/>
      <c r="F24" s="30"/>
      <c r="G24" s="29"/>
      <c r="H24" s="30"/>
      <c r="I24" s="29"/>
      <c r="J24" s="30"/>
      <c r="K24" s="29"/>
      <c r="L24" s="31"/>
      <c r="M24" s="28" t="str">
        <f t="shared" si="0"/>
        <v xml:space="preserve"> </v>
      </c>
      <c r="N24" s="29"/>
      <c r="O24" s="60">
        <f t="shared" si="1"/>
        <v>2549.2799999999997</v>
      </c>
    </row>
    <row r="25" spans="2:15" x14ac:dyDescent="0.3">
      <c r="B25" s="67">
        <v>20</v>
      </c>
      <c r="C25" s="29"/>
      <c r="D25" s="30"/>
      <c r="E25" s="29"/>
      <c r="F25" s="30"/>
      <c r="G25" s="29"/>
      <c r="H25" s="30"/>
      <c r="I25" s="29"/>
      <c r="J25" s="30"/>
      <c r="K25" s="29"/>
      <c r="L25" s="31"/>
      <c r="M25" s="28" t="str">
        <f t="shared" si="0"/>
        <v xml:space="preserve"> </v>
      </c>
      <c r="N25" s="29"/>
      <c r="O25" s="60">
        <f t="shared" si="1"/>
        <v>2549.2799999999997</v>
      </c>
    </row>
    <row r="26" spans="2:15" x14ac:dyDescent="0.3">
      <c r="B26" s="67">
        <v>21</v>
      </c>
      <c r="C26" s="29"/>
      <c r="D26" s="30"/>
      <c r="E26" s="29"/>
      <c r="F26" s="30"/>
      <c r="G26" s="29"/>
      <c r="H26" s="30"/>
      <c r="I26" s="29"/>
      <c r="J26" s="30"/>
      <c r="K26" s="29"/>
      <c r="L26" s="31"/>
      <c r="M26" s="28" t="str">
        <f t="shared" si="0"/>
        <v xml:space="preserve"> </v>
      </c>
      <c r="N26" s="29"/>
      <c r="O26" s="60">
        <f t="shared" si="1"/>
        <v>2549.2799999999997</v>
      </c>
    </row>
    <row r="27" spans="2:15" x14ac:dyDescent="0.3">
      <c r="B27" s="67">
        <v>22</v>
      </c>
      <c r="C27" s="29"/>
      <c r="D27" s="30"/>
      <c r="E27" s="29"/>
      <c r="F27" s="30"/>
      <c r="G27" s="29"/>
      <c r="H27" s="30"/>
      <c r="I27" s="29"/>
      <c r="J27" s="30"/>
      <c r="K27" s="29"/>
      <c r="L27" s="31"/>
      <c r="M27" s="28" t="str">
        <f t="shared" si="0"/>
        <v xml:space="preserve"> </v>
      </c>
      <c r="N27" s="29"/>
      <c r="O27" s="60">
        <f t="shared" si="1"/>
        <v>2549.2799999999997</v>
      </c>
    </row>
    <row r="28" spans="2:15" x14ac:dyDescent="0.3">
      <c r="B28" s="67">
        <v>23</v>
      </c>
      <c r="C28" s="29"/>
      <c r="D28" s="30"/>
      <c r="E28" s="29"/>
      <c r="F28" s="30"/>
      <c r="G28" s="29"/>
      <c r="H28" s="30"/>
      <c r="I28" s="29"/>
      <c r="J28" s="30"/>
      <c r="K28" s="29"/>
      <c r="L28" s="31"/>
      <c r="M28" s="28" t="str">
        <f t="shared" si="0"/>
        <v xml:space="preserve"> </v>
      </c>
      <c r="N28" s="29"/>
      <c r="O28" s="60">
        <f t="shared" si="1"/>
        <v>2549.2799999999997</v>
      </c>
    </row>
    <row r="29" spans="2:15" x14ac:dyDescent="0.3">
      <c r="B29" s="67">
        <v>24</v>
      </c>
      <c r="C29" s="29"/>
      <c r="D29" s="30"/>
      <c r="E29" s="29"/>
      <c r="F29" s="30"/>
      <c r="G29" s="29"/>
      <c r="H29" s="30"/>
      <c r="I29" s="29"/>
      <c r="J29" s="30"/>
      <c r="K29" s="29"/>
      <c r="L29" s="31"/>
      <c r="M29" s="28" t="str">
        <f t="shared" si="0"/>
        <v xml:space="preserve"> </v>
      </c>
      <c r="N29" s="29"/>
      <c r="O29" s="60">
        <f t="shared" si="1"/>
        <v>2549.2799999999997</v>
      </c>
    </row>
    <row r="30" spans="2:15" x14ac:dyDescent="0.3">
      <c r="B30" s="67">
        <v>25</v>
      </c>
      <c r="C30" s="29"/>
      <c r="D30" s="30"/>
      <c r="E30" s="29"/>
      <c r="F30" s="30"/>
      <c r="G30" s="29"/>
      <c r="H30" s="30"/>
      <c r="I30" s="29"/>
      <c r="J30" s="30"/>
      <c r="K30" s="29"/>
      <c r="L30" s="31"/>
      <c r="M30" s="28" t="str">
        <f t="shared" si="0"/>
        <v xml:space="preserve"> </v>
      </c>
      <c r="N30" s="29">
        <v>532.59</v>
      </c>
      <c r="O30" s="60">
        <f t="shared" si="1"/>
        <v>3081.87</v>
      </c>
    </row>
    <row r="31" spans="2:15" x14ac:dyDescent="0.3">
      <c r="B31" s="67">
        <v>26</v>
      </c>
      <c r="C31" s="29"/>
      <c r="D31" s="30"/>
      <c r="E31" s="29"/>
      <c r="F31" s="30"/>
      <c r="G31" s="29"/>
      <c r="H31" s="30"/>
      <c r="I31" s="29"/>
      <c r="J31" s="30"/>
      <c r="K31" s="29"/>
      <c r="L31" s="31"/>
      <c r="M31" s="28" t="str">
        <f t="shared" si="0"/>
        <v xml:space="preserve"> </v>
      </c>
      <c r="N31" s="29"/>
      <c r="O31" s="60">
        <f t="shared" si="1"/>
        <v>3081.87</v>
      </c>
    </row>
    <row r="32" spans="2:15" x14ac:dyDescent="0.3">
      <c r="B32" s="67">
        <v>27</v>
      </c>
      <c r="C32" s="29"/>
      <c r="D32" s="30"/>
      <c r="E32" s="29"/>
      <c r="F32" s="30"/>
      <c r="G32" s="29"/>
      <c r="H32" s="30"/>
      <c r="I32" s="29"/>
      <c r="J32" s="30"/>
      <c r="K32" s="29"/>
      <c r="L32" s="31"/>
      <c r="M32" s="28" t="str">
        <f t="shared" si="0"/>
        <v xml:space="preserve"> </v>
      </c>
      <c r="N32" s="29"/>
      <c r="O32" s="60">
        <f t="shared" si="1"/>
        <v>3081.87</v>
      </c>
    </row>
    <row r="33" spans="2:15" x14ac:dyDescent="0.3">
      <c r="B33" s="67">
        <v>28</v>
      </c>
      <c r="C33" s="29"/>
      <c r="D33" s="30"/>
      <c r="E33" s="29"/>
      <c r="F33" s="30"/>
      <c r="G33" s="29"/>
      <c r="H33" s="30"/>
      <c r="I33" s="29"/>
      <c r="J33" s="30"/>
      <c r="K33" s="29"/>
      <c r="L33" s="31"/>
      <c r="M33" s="28" t="str">
        <f t="shared" si="0"/>
        <v xml:space="preserve"> </v>
      </c>
      <c r="N33" s="29"/>
      <c r="O33" s="60" cm="1">
        <f t="array" ref="O33">O32-SUM(C33:L33+N33)</f>
        <v>3081.87</v>
      </c>
    </row>
    <row r="34" spans="2:15" x14ac:dyDescent="0.3">
      <c r="B34" s="67">
        <v>29</v>
      </c>
      <c r="C34" s="29"/>
      <c r="D34" s="30"/>
      <c r="E34" s="29"/>
      <c r="F34" s="30"/>
      <c r="G34" s="29"/>
      <c r="H34" s="30"/>
      <c r="I34" s="29"/>
      <c r="J34" s="30"/>
      <c r="K34" s="29"/>
      <c r="L34" s="31"/>
      <c r="M34" s="28" t="str">
        <f t="shared" si="0"/>
        <v xml:space="preserve"> </v>
      </c>
      <c r="N34" s="29"/>
      <c r="O34" s="60">
        <f>O33-SUM(C34:L34)+N34</f>
        <v>3081.87</v>
      </c>
    </row>
    <row r="35" spans="2:15" x14ac:dyDescent="0.3">
      <c r="B35" s="67">
        <v>30</v>
      </c>
      <c r="C35" s="29"/>
      <c r="D35" s="30"/>
      <c r="E35" s="29"/>
      <c r="F35" s="30"/>
      <c r="G35" s="29"/>
      <c r="H35" s="30"/>
      <c r="I35" s="29"/>
      <c r="J35" s="30"/>
      <c r="K35" s="29"/>
      <c r="L35" s="31"/>
      <c r="M35" s="28" t="str">
        <f t="shared" si="0"/>
        <v xml:space="preserve"> </v>
      </c>
      <c r="N35" s="29"/>
      <c r="O35" s="60">
        <f>O34-SUM(C35:L35)+N35</f>
        <v>3081.87</v>
      </c>
    </row>
    <row r="36" spans="2:15" x14ac:dyDescent="0.3">
      <c r="B36" s="67">
        <v>31</v>
      </c>
      <c r="C36" s="29"/>
      <c r="D36" s="30"/>
      <c r="E36" s="29"/>
      <c r="F36" s="30"/>
      <c r="G36" s="29"/>
      <c r="H36" s="30"/>
      <c r="I36" s="29"/>
      <c r="J36" s="30"/>
      <c r="K36" s="29"/>
      <c r="L36" s="31"/>
      <c r="M36" s="28" t="str">
        <f t="shared" si="0"/>
        <v xml:space="preserve"> </v>
      </c>
      <c r="N36" s="32"/>
      <c r="O36" s="60">
        <f>O35-SUM(C36:L36)+N36</f>
        <v>3081.87</v>
      </c>
    </row>
    <row r="37" spans="2:15" x14ac:dyDescent="0.3">
      <c r="B37" s="33" t="s">
        <v>31</v>
      </c>
      <c r="C37" s="34">
        <f>IF(SUM(C6:C36)=0,"",SUM(C6:C36))</f>
        <v>75</v>
      </c>
      <c r="D37" s="35" t="str">
        <f>IF(SUM(D6:D36)=0,"",SUM(D6:D36))</f>
        <v/>
      </c>
      <c r="E37" s="34">
        <f t="shared" ref="E37:L37" si="2">IF(SUM(E6:E36)=0,"",SUM(E6:E36))</f>
        <v>98.91</v>
      </c>
      <c r="F37" s="35" t="str">
        <f t="shared" si="2"/>
        <v/>
      </c>
      <c r="G37" s="34" t="str">
        <f t="shared" si="2"/>
        <v/>
      </c>
      <c r="H37" s="35" t="str">
        <f t="shared" si="2"/>
        <v/>
      </c>
      <c r="I37" s="34" t="str">
        <f t="shared" si="2"/>
        <v/>
      </c>
      <c r="J37" s="35" t="str">
        <f t="shared" si="2"/>
        <v/>
      </c>
      <c r="K37" s="34" t="str">
        <f t="shared" si="2"/>
        <v/>
      </c>
      <c r="L37" s="35" t="str">
        <f t="shared" si="2"/>
        <v/>
      </c>
      <c r="M37" s="36">
        <f>IF(SUM(M6:M36)=0,"",SUM(M6:M36))</f>
        <v>173.91</v>
      </c>
      <c r="N37" s="37"/>
      <c r="O37" s="61"/>
    </row>
    <row r="38" spans="2:15" x14ac:dyDescent="0.3">
      <c r="B38" s="38" t="s">
        <v>32</v>
      </c>
      <c r="C38" s="39">
        <f>IF(Budget!D16=0," ",Budget!D16)</f>
        <v>500</v>
      </c>
      <c r="D38" s="40">
        <f>IF(Budget!D15=0," ",Budget!D15)</f>
        <v>300</v>
      </c>
      <c r="E38" s="39">
        <f>IF(Budget!D17=0," ",Budget!D17)</f>
        <v>100</v>
      </c>
      <c r="F38" s="83">
        <f>IF(Budget!D18=0," ",Budget!D18)</f>
        <v>150</v>
      </c>
      <c r="G38" s="39">
        <f>IF(Budget!D19=0," ",Budget!D19)</f>
        <v>150</v>
      </c>
      <c r="H38" s="40"/>
      <c r="I38" s="39"/>
      <c r="J38" s="40"/>
      <c r="K38" s="39"/>
      <c r="L38" s="41"/>
      <c r="M38" s="42">
        <f t="shared" ref="M38" si="3">SUM(C38:L38)</f>
        <v>1200</v>
      </c>
      <c r="N38" s="43"/>
      <c r="O38" s="62"/>
    </row>
    <row r="39" spans="2:15" x14ac:dyDescent="0.3">
      <c r="B39" s="44" t="s">
        <v>33</v>
      </c>
      <c r="C39" s="45">
        <f>C38-SUM(C6:C36)</f>
        <v>425</v>
      </c>
      <c r="D39" s="46">
        <f>D38-SUM(D6:D36)</f>
        <v>300</v>
      </c>
      <c r="E39" s="45">
        <f>E38-SUM(E6:E36)</f>
        <v>1.0900000000000034</v>
      </c>
      <c r="F39" s="84">
        <f>F38-SUM(F6:F36)</f>
        <v>150</v>
      </c>
      <c r="G39" s="45">
        <f>G38-SUM(G6:G36)</f>
        <v>150</v>
      </c>
      <c r="H39" s="46"/>
      <c r="I39" s="45"/>
      <c r="J39" s="46"/>
      <c r="K39" s="45"/>
      <c r="L39" s="47"/>
      <c r="M39" s="48">
        <f t="shared" ref="M39" si="4">M38-SUM(M6:M36)</f>
        <v>1026.0899999999999</v>
      </c>
      <c r="N39" s="43"/>
      <c r="O39" s="62"/>
    </row>
    <row r="40" spans="2:15" x14ac:dyDescent="0.3">
      <c r="B40" s="49"/>
      <c r="C40" s="68" t="str">
        <f>C5</f>
        <v>Groceries</v>
      </c>
      <c r="D40" s="70" t="str">
        <f t="shared" ref="D40:G40" si="5">D5</f>
        <v>Gas</v>
      </c>
      <c r="E40" s="68" t="str">
        <f t="shared" si="5"/>
        <v>utilities</v>
      </c>
      <c r="F40" s="70" t="str">
        <f t="shared" si="5"/>
        <v>Eating Out</v>
      </c>
      <c r="G40" s="68" t="str">
        <f t="shared" si="5"/>
        <v>Personal Care</v>
      </c>
      <c r="H40" s="70"/>
      <c r="I40" s="68"/>
      <c r="J40" s="70"/>
      <c r="K40" s="68"/>
      <c r="L40" s="70"/>
      <c r="M40" s="69"/>
      <c r="N40" s="50"/>
      <c r="O40" s="63"/>
    </row>
    <row r="41" spans="2:15" x14ac:dyDescent="0.3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64"/>
    </row>
    <row r="42" spans="2:15" x14ac:dyDescent="0.3">
      <c r="B42" s="71" t="str">
        <f>[1]budget!B10</f>
        <v>fixed expenses</v>
      </c>
      <c r="C42" s="72"/>
      <c r="D42" s="51"/>
      <c r="E42" s="71" t="str">
        <f>[1]budget!G10</f>
        <v>debt</v>
      </c>
      <c r="F42" s="72"/>
      <c r="G42" s="51"/>
      <c r="H42" s="71" t="str">
        <f>[1]budget!B34</f>
        <v>occasional expenses</v>
      </c>
      <c r="I42" s="73"/>
      <c r="J42" s="51"/>
      <c r="K42" s="71" t="s">
        <v>34</v>
      </c>
      <c r="L42" s="73"/>
      <c r="M42" s="51"/>
      <c r="N42" s="71" t="s">
        <v>36</v>
      </c>
      <c r="O42" s="73"/>
    </row>
    <row r="43" spans="2:15" x14ac:dyDescent="0.3">
      <c r="B43" s="74" t="str">
        <f>IF(Budget!$C$9=0," ",Budget!$C$9)</f>
        <v>rent</v>
      </c>
      <c r="C43" s="76">
        <f>IF(Budget!D9=0," ",Budget!D9)</f>
        <v>1800</v>
      </c>
      <c r="D43" s="51"/>
      <c r="E43" s="74" t="str">
        <f>IF(Budget!$H$5=0," ",Budget!$H$5)</f>
        <v>truck</v>
      </c>
      <c r="F43" s="77">
        <f>IF(Budget!I5=0," ",Budget!I5)</f>
        <v>311</v>
      </c>
      <c r="G43" s="51"/>
      <c r="H43" s="74" t="str">
        <f>IF(Budget!$C$24=0," ",Budget!$C$24)</f>
        <v>Gifts</v>
      </c>
      <c r="I43" s="76" t="str">
        <f>IF(Budget!D24=0," ",Budget!D24)</f>
        <v xml:space="preserve"> </v>
      </c>
      <c r="J43" s="51"/>
      <c r="K43" s="74" t="str">
        <f>IF(Budget!$H$5=11," ",Budget!$H$11)</f>
        <v>Bank Account</v>
      </c>
      <c r="L43" s="75" t="str">
        <f>IF(Budget!I11=0," ",Budget!I11)</f>
        <v xml:space="preserve"> </v>
      </c>
      <c r="M43" s="51"/>
      <c r="N43" s="74" t="str">
        <f>IF(Budget!$C$15=0," ",Budget!$C$15)</f>
        <v>Gas</v>
      </c>
      <c r="O43" s="75">
        <f>IF(Budget!D15=0," ",Budget!D15)</f>
        <v>300</v>
      </c>
    </row>
    <row r="44" spans="2:15" x14ac:dyDescent="0.3">
      <c r="B44" s="74" t="str">
        <f>IF(Budget!$C$11=0," ",Budget!$C$11)</f>
        <v>Apple Music</v>
      </c>
      <c r="C44" s="76">
        <f>IF(Budget!D11=0," ",Budget!D11)</f>
        <v>15</v>
      </c>
      <c r="D44" s="51"/>
      <c r="E44" s="74"/>
      <c r="F44" s="77"/>
      <c r="G44" s="51"/>
      <c r="H44" s="74" t="str">
        <f>IF(Budget!$C$25=0," ",Budget!$C$25)</f>
        <v>Repairs</v>
      </c>
      <c r="I44" s="76" t="str">
        <f>IF(Budget!D25=0," ",Budget!D25)</f>
        <v xml:space="preserve"> </v>
      </c>
      <c r="J44" s="51"/>
      <c r="K44" s="74"/>
      <c r="L44" s="75"/>
      <c r="M44" s="51"/>
      <c r="N44" s="74" t="str">
        <f>IF(Budget!$C$16=0," ",Budget!$C$16)</f>
        <v>Groceries</v>
      </c>
      <c r="O44" s="75">
        <f>IF(Budget!D16=0," ",Budget!D16)</f>
        <v>500</v>
      </c>
    </row>
    <row r="45" spans="2:15" x14ac:dyDescent="0.3">
      <c r="B45" s="74" t="str">
        <f>IF(Budget!$C$10=0," ",Budget!$C$10)</f>
        <v>gym membership</v>
      </c>
      <c r="C45" s="76">
        <f>IF(Budget!D10=0," ",Budget!D10)</f>
        <v>20</v>
      </c>
      <c r="D45" s="51"/>
      <c r="E45" s="74"/>
      <c r="F45" s="77"/>
      <c r="G45" s="51"/>
      <c r="H45" s="74" t="str">
        <f>IF(Budget!$C$26=0," ",Budget!$C$26)</f>
        <v>Medical</v>
      </c>
      <c r="I45" s="76" t="str">
        <f>IF(Budget!D26=0," ",Budget!D26)</f>
        <v xml:space="preserve"> </v>
      </c>
      <c r="J45" s="51"/>
      <c r="K45" s="74"/>
      <c r="L45" s="75"/>
      <c r="M45" s="51"/>
      <c r="N45" s="74" t="str">
        <f>IF(Budget!$C$17=0," ",Budget!$C$17)</f>
        <v>utilities</v>
      </c>
      <c r="O45" s="75">
        <f>IF(Budget!D17=0," ",Budget!D17)</f>
        <v>100</v>
      </c>
    </row>
    <row r="46" spans="2:15" x14ac:dyDescent="0.3">
      <c r="B46" s="74"/>
      <c r="C46" s="76"/>
      <c r="D46" s="51"/>
      <c r="E46" s="74"/>
      <c r="F46" s="77" t="str">
        <f>IF([1]budget!$I$14=0," ",[1]budget!$I$14)</f>
        <v xml:space="preserve"> </v>
      </c>
      <c r="G46" s="51"/>
      <c r="H46" s="74"/>
      <c r="I46" s="76"/>
      <c r="J46" s="51"/>
      <c r="K46" s="74" t="str">
        <f>IF([1]budget!$H$22=0," ",[1]budget!$H$22)</f>
        <v xml:space="preserve"> </v>
      </c>
      <c r="L46" s="75" t="str">
        <f>IF([1]budget!$I$22=0," ",[1]budget!$I$22)</f>
        <v xml:space="preserve"> </v>
      </c>
      <c r="M46" s="51"/>
      <c r="N46" s="74" t="str">
        <f>IF(Budget!$C$18=0," ",Budget!$C$18)</f>
        <v>Eating Out</v>
      </c>
      <c r="O46" s="75">
        <f>IF(Budget!D18=0," ",Budget!D18)</f>
        <v>150</v>
      </c>
    </row>
    <row r="47" spans="2:15" x14ac:dyDescent="0.3">
      <c r="B47" s="74" t="str">
        <f>IF([1]budget!$C$15=0," ",[1]budget!$C$15)</f>
        <v xml:space="preserve"> </v>
      </c>
      <c r="C47" s="76" t="str">
        <f>IF([1]budget!D15=0," ",[1]budget!D15)</f>
        <v xml:space="preserve"> </v>
      </c>
      <c r="D47" s="51"/>
      <c r="E47" s="74" t="str">
        <f>IF([1]budget!$H$15=0," ",[1]budget!$H$15)</f>
        <v xml:space="preserve"> </v>
      </c>
      <c r="F47" s="77" t="str">
        <f>IF([1]budget!$I$15=0," ",[1]budget!$I$15)</f>
        <v xml:space="preserve"> </v>
      </c>
      <c r="G47" s="51"/>
      <c r="H47" s="74"/>
      <c r="I47" s="76"/>
      <c r="J47" s="51"/>
      <c r="K47" s="74" t="str">
        <f>IF([1]budget!$H$23=0," ",[1]budget!$H$23)</f>
        <v xml:space="preserve"> </v>
      </c>
      <c r="L47" s="75" t="str">
        <f>IF([1]budget!$I$23=0," ",[1]budget!$I$23)</f>
        <v xml:space="preserve"> </v>
      </c>
      <c r="M47" s="51"/>
      <c r="N47" s="74" t="str">
        <f>IF(Budget!$C$19=0," ",Budget!$C$19)</f>
        <v>Personal Care</v>
      </c>
      <c r="O47" s="75">
        <f>IF(Budget!D19=0," ",Budget!D19)</f>
        <v>150</v>
      </c>
    </row>
    <row r="48" spans="2:15" x14ac:dyDescent="0.3">
      <c r="B48" s="74" t="str">
        <f>IF([1]budget!$C$16=0," ",[1]budget!$C$16)</f>
        <v xml:space="preserve"> </v>
      </c>
      <c r="C48" s="76" t="str">
        <f>IF([1]budget!D16=0," ",[1]budget!D16)</f>
        <v xml:space="preserve"> </v>
      </c>
      <c r="D48" s="51"/>
      <c r="E48" s="74"/>
      <c r="F48" s="77"/>
      <c r="G48" s="51"/>
      <c r="H48" s="74"/>
      <c r="I48" s="76"/>
      <c r="J48" s="51"/>
      <c r="K48" s="74"/>
      <c r="L48" s="75"/>
      <c r="M48" s="51"/>
      <c r="N48" s="74"/>
      <c r="O48" s="75"/>
    </row>
    <row r="49" spans="2:15" x14ac:dyDescent="0.3">
      <c r="B49" s="74" t="str">
        <f>IF([1]budget!$C$17=0," ",[1]budget!$C$17)</f>
        <v xml:space="preserve"> </v>
      </c>
      <c r="C49" s="76" t="str">
        <f>IF([1]budget!D17=0," ",[1]budget!D17)</f>
        <v xml:space="preserve"> </v>
      </c>
      <c r="D49" s="51"/>
      <c r="E49" s="74"/>
      <c r="F49" s="77"/>
      <c r="G49" s="51"/>
      <c r="H49" s="74"/>
      <c r="I49" s="76"/>
      <c r="J49" s="51"/>
      <c r="K49" s="74"/>
      <c r="L49" s="75"/>
      <c r="M49" s="51"/>
      <c r="N49" s="74"/>
      <c r="O49" s="75"/>
    </row>
    <row r="50" spans="2:15" x14ac:dyDescent="0.3">
      <c r="B50" s="74" t="str">
        <f>IF([1]budget!$C$18=0," ",[1]budget!$C$18)</f>
        <v xml:space="preserve"> </v>
      </c>
      <c r="C50" s="76" t="str">
        <f>IF([1]budget!D18=0," ",[1]budget!D18)</f>
        <v xml:space="preserve"> </v>
      </c>
      <c r="D50" s="51"/>
      <c r="E50" s="74"/>
      <c r="F50" s="77"/>
      <c r="G50" s="51"/>
      <c r="H50" s="74" t="str">
        <f>IF([1]budget!$C$40=0," ",[1]budget!$C$40)</f>
        <v xml:space="preserve"> </v>
      </c>
      <c r="I50" s="76" t="str">
        <f>IF([1]budget!$D$40=0," ",[1]budget!$D$40)</f>
        <v xml:space="preserve"> </v>
      </c>
      <c r="J50" s="51"/>
      <c r="K50" s="74" t="str">
        <f>IF([1]budget!$H$23=0," ",[1]budget!$H$23)</f>
        <v xml:space="preserve"> </v>
      </c>
      <c r="L50" s="75" t="str">
        <f>IF([1]budget!$I$23=0," ",[1]budget!$I$23)</f>
        <v xml:space="preserve"> </v>
      </c>
      <c r="M50" s="51"/>
      <c r="N50" s="74" t="str">
        <f>IF([1]budget!$H$23=0," ",[1]budget!$H$23)</f>
        <v xml:space="preserve"> </v>
      </c>
      <c r="O50" s="75" t="str">
        <f>IF([1]budget!$I$23=0," ",[1]budget!$I$23)</f>
        <v xml:space="preserve"> </v>
      </c>
    </row>
    <row r="51" spans="2:15" x14ac:dyDescent="0.3">
      <c r="B51" s="78" t="s">
        <v>30</v>
      </c>
      <c r="C51" s="79">
        <v>385</v>
      </c>
      <c r="D51" s="51"/>
      <c r="E51" s="78" t="s">
        <v>30</v>
      </c>
      <c r="F51" s="79">
        <v>0</v>
      </c>
      <c r="G51" s="51"/>
      <c r="H51" s="78" t="s">
        <v>30</v>
      </c>
      <c r="I51" s="79">
        <v>10</v>
      </c>
      <c r="J51" s="51"/>
      <c r="K51" s="78" t="s">
        <v>30</v>
      </c>
      <c r="L51" s="79">
        <v>200</v>
      </c>
      <c r="M51" s="51"/>
      <c r="N51" s="78" t="s">
        <v>30</v>
      </c>
      <c r="O51" s="79">
        <f>M37</f>
        <v>173.91</v>
      </c>
    </row>
    <row r="52" spans="2:15" x14ac:dyDescent="0.3">
      <c r="B52" s="80" t="s">
        <v>32</v>
      </c>
      <c r="C52" s="77">
        <f>Budget!$D$13</f>
        <v>2120</v>
      </c>
      <c r="D52" s="51"/>
      <c r="E52" s="80" t="s">
        <v>32</v>
      </c>
      <c r="F52" s="77">
        <f>Budget!$I$8</f>
        <v>311</v>
      </c>
      <c r="G52" s="51"/>
      <c r="H52" s="80" t="s">
        <v>32</v>
      </c>
      <c r="I52" s="77">
        <f>Budget!$D$28</f>
        <v>0</v>
      </c>
      <c r="J52" s="51"/>
      <c r="K52" s="80" t="s">
        <v>32</v>
      </c>
      <c r="L52" s="77">
        <f>Budget!$I$14</f>
        <v>0</v>
      </c>
      <c r="M52" s="51"/>
      <c r="N52" s="80" t="s">
        <v>32</v>
      </c>
      <c r="O52" s="77">
        <f>Budget!$D$21</f>
        <v>1200</v>
      </c>
    </row>
    <row r="53" spans="2:15" x14ac:dyDescent="0.3">
      <c r="B53" s="81" t="s">
        <v>35</v>
      </c>
      <c r="C53" s="82">
        <f>C52-C51</f>
        <v>1735</v>
      </c>
      <c r="D53" s="51"/>
      <c r="E53" s="81" t="s">
        <v>35</v>
      </c>
      <c r="F53" s="82">
        <f>F52-F51</f>
        <v>311</v>
      </c>
      <c r="G53" s="51"/>
      <c r="H53" s="81" t="s">
        <v>35</v>
      </c>
      <c r="I53" s="82">
        <f>I52-I51</f>
        <v>-10</v>
      </c>
      <c r="J53" s="51"/>
      <c r="K53" s="81" t="s">
        <v>35</v>
      </c>
      <c r="L53" s="82">
        <f>L52-L51</f>
        <v>-200</v>
      </c>
      <c r="M53" s="51"/>
      <c r="N53" s="81" t="s">
        <v>35</v>
      </c>
      <c r="O53" s="82">
        <f>O52-O51</f>
        <v>1026.0899999999999</v>
      </c>
    </row>
  </sheetData>
  <mergeCells count="1">
    <mergeCell ref="M3:N3"/>
  </mergeCells>
  <conditionalFormatting sqref="I6:I36">
    <cfRule type="expression" dxfId="1" priority="1">
      <formula>"$H$3=0"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3451-5FBC-4737-A708-CBB6050B1D2D}">
  <dimension ref="B1:O53"/>
  <sheetViews>
    <sheetView topLeftCell="A26" workbookViewId="0">
      <selection activeCell="C43" sqref="C43"/>
    </sheetView>
  </sheetViews>
  <sheetFormatPr defaultRowHeight="14.4" x14ac:dyDescent="0.3"/>
  <cols>
    <col min="1" max="1" width="4.5546875" customWidth="1"/>
    <col min="2" max="2" width="14.5546875" customWidth="1"/>
    <col min="6" max="6" width="13.33203125" customWidth="1"/>
    <col min="7" max="7" width="14.5546875" customWidth="1"/>
    <col min="13" max="13" width="18.5546875" customWidth="1"/>
    <col min="15" max="15" width="10.109375" bestFit="1" customWidth="1"/>
  </cols>
  <sheetData>
    <row r="1" spans="2:15" x14ac:dyDescent="0.3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2:15" ht="17.399999999999999" x14ac:dyDescent="0.3">
      <c r="B2" s="21"/>
      <c r="C2" s="20"/>
      <c r="D2" s="20"/>
      <c r="E2" s="20"/>
      <c r="F2" s="20"/>
      <c r="G2" s="20"/>
      <c r="H2" s="20"/>
      <c r="I2" s="20"/>
      <c r="J2" s="20"/>
      <c r="K2" s="20"/>
      <c r="L2" s="52" t="s">
        <v>26</v>
      </c>
      <c r="M2" s="52"/>
      <c r="N2" s="52"/>
      <c r="O2" s="52"/>
    </row>
    <row r="3" spans="2:15" x14ac:dyDescent="0.3">
      <c r="B3" s="22"/>
      <c r="C3" s="23"/>
      <c r="D3" s="20"/>
      <c r="E3" s="20"/>
      <c r="F3" s="20"/>
      <c r="G3" s="20"/>
      <c r="H3" s="20"/>
      <c r="I3" s="20"/>
      <c r="J3" s="20"/>
      <c r="K3" s="20"/>
      <c r="L3" s="20"/>
      <c r="M3" s="85" t="s">
        <v>27</v>
      </c>
      <c r="N3" s="85"/>
      <c r="O3" s="53">
        <f>M38</f>
        <v>1200</v>
      </c>
    </row>
    <row r="4" spans="2:15" x14ac:dyDescent="0.3">
      <c r="B4" s="20"/>
      <c r="C4" s="55" t="s">
        <v>28</v>
      </c>
      <c r="D4" s="55"/>
      <c r="E4" s="55"/>
      <c r="F4" s="55"/>
      <c r="G4" s="55"/>
      <c r="H4" s="55"/>
      <c r="I4" s="55"/>
      <c r="J4" s="55"/>
      <c r="K4" s="55"/>
      <c r="L4" s="55"/>
      <c r="M4" s="20"/>
      <c r="N4" s="20"/>
      <c r="O4" s="20"/>
    </row>
    <row r="5" spans="2:15" x14ac:dyDescent="0.3">
      <c r="B5" s="54" t="s">
        <v>38</v>
      </c>
      <c r="C5" s="56" t="str">
        <f>IF(Budget!$C$16=0," ",Budget!$C$16)</f>
        <v>Groceries</v>
      </c>
      <c r="D5" s="58" t="str">
        <f>IF(Budget!$C$15=0," ",Budget!$C$15)</f>
        <v>Gas</v>
      </c>
      <c r="E5" s="56" t="str">
        <f>IF(Budget!$C$17=0," ",Budget!$C$17)</f>
        <v>utilities</v>
      </c>
      <c r="F5" s="58" t="str">
        <f>IF(Budget!$C$18=0," ",Budget!$C$18)</f>
        <v>Eating Out</v>
      </c>
      <c r="G5" s="56" t="str">
        <f>IF(Budget!$C$19=0," ",Budget!$C$19)</f>
        <v>Personal Care</v>
      </c>
      <c r="H5" s="58"/>
      <c r="I5" s="56"/>
      <c r="J5" s="58"/>
      <c r="K5" s="56" t="str">
        <f>IF([1]budget!C30=0, "", [1]budget!C30)</f>
        <v/>
      </c>
      <c r="L5" s="58" t="str">
        <f>IF([1]budget!C31=0, "", [1]budget!C31)</f>
        <v/>
      </c>
      <c r="M5" s="57" t="s">
        <v>30</v>
      </c>
      <c r="N5" s="24" t="s">
        <v>19</v>
      </c>
      <c r="O5" s="56" t="s">
        <v>21</v>
      </c>
    </row>
    <row r="6" spans="2:15" x14ac:dyDescent="0.3">
      <c r="B6" s="66">
        <v>1</v>
      </c>
      <c r="C6" s="25"/>
      <c r="D6" s="26"/>
      <c r="E6" s="25"/>
      <c r="F6" s="26"/>
      <c r="G6" s="25"/>
      <c r="H6" s="26"/>
      <c r="I6" s="25"/>
      <c r="J6" s="26"/>
      <c r="K6" s="25"/>
      <c r="L6" s="27"/>
      <c r="M6" s="28" t="str">
        <f>IF(SUM(C6:L6)=0,"",SUM(C6:L6))</f>
        <v/>
      </c>
      <c r="N6" s="25"/>
      <c r="O6" s="59">
        <f>O3-SUM(C6:L6)+N6</f>
        <v>1200</v>
      </c>
    </row>
    <row r="7" spans="2:15" x14ac:dyDescent="0.3">
      <c r="B7" s="67">
        <v>2</v>
      </c>
      <c r="C7" s="29"/>
      <c r="D7" s="30"/>
      <c r="E7" s="29"/>
      <c r="F7" s="30"/>
      <c r="G7" s="29"/>
      <c r="H7" s="30"/>
      <c r="I7" s="29"/>
      <c r="J7" s="30"/>
      <c r="K7" s="29"/>
      <c r="L7" s="31"/>
      <c r="M7" s="28" t="str">
        <f t="shared" ref="M7:M36" si="0">IF(SUM(C7:L7)=0," ",SUM(C7:L7))</f>
        <v xml:space="preserve"> </v>
      </c>
      <c r="N7" s="29"/>
      <c r="O7" s="60">
        <f>O6-SUM(C7:L7)+N7</f>
        <v>1200</v>
      </c>
    </row>
    <row r="8" spans="2:15" x14ac:dyDescent="0.3">
      <c r="B8" s="67">
        <v>3</v>
      </c>
      <c r="C8" s="29"/>
      <c r="D8" s="30"/>
      <c r="E8" s="29"/>
      <c r="F8" s="30"/>
      <c r="G8" s="29"/>
      <c r="H8" s="30"/>
      <c r="I8" s="29"/>
      <c r="J8" s="30"/>
      <c r="K8" s="29"/>
      <c r="L8" s="31"/>
      <c r="M8" s="28" t="str">
        <f t="shared" si="0"/>
        <v xml:space="preserve"> </v>
      </c>
      <c r="N8" s="29"/>
      <c r="O8" s="60">
        <f>O7-SUM(C8:L8)+N8</f>
        <v>1200</v>
      </c>
    </row>
    <row r="9" spans="2:15" x14ac:dyDescent="0.3">
      <c r="B9" s="67">
        <v>4</v>
      </c>
      <c r="C9" s="29"/>
      <c r="D9" s="30"/>
      <c r="E9" s="29"/>
      <c r="F9" s="30"/>
      <c r="G9" s="29"/>
      <c r="H9" s="30"/>
      <c r="I9" s="29"/>
      <c r="J9" s="30"/>
      <c r="K9" s="29"/>
      <c r="L9" s="31"/>
      <c r="M9" s="28" t="str">
        <f t="shared" si="0"/>
        <v xml:space="preserve"> </v>
      </c>
      <c r="N9" s="29"/>
      <c r="O9" s="60">
        <f>O8-SUM(B9:L9)+N9</f>
        <v>1196</v>
      </c>
    </row>
    <row r="10" spans="2:15" x14ac:dyDescent="0.3">
      <c r="B10" s="67">
        <v>5</v>
      </c>
      <c r="C10" s="29"/>
      <c r="D10" s="30"/>
      <c r="E10" s="29"/>
      <c r="F10" s="30"/>
      <c r="G10" s="29"/>
      <c r="H10" s="30"/>
      <c r="I10" s="29"/>
      <c r="J10" s="30"/>
      <c r="K10" s="29"/>
      <c r="L10" s="31"/>
      <c r="M10" s="28" t="str">
        <f t="shared" si="0"/>
        <v xml:space="preserve"> </v>
      </c>
      <c r="N10" s="29"/>
      <c r="O10" s="60">
        <f t="shared" ref="O10:O19" si="1">O9-SUM(C10:L10)+N10</f>
        <v>1196</v>
      </c>
    </row>
    <row r="11" spans="2:15" x14ac:dyDescent="0.3">
      <c r="B11" s="67">
        <v>6</v>
      </c>
      <c r="C11" s="29"/>
      <c r="D11" s="30"/>
      <c r="E11" s="29"/>
      <c r="F11" s="30"/>
      <c r="G11" s="29"/>
      <c r="H11" s="30"/>
      <c r="I11" s="29"/>
      <c r="J11" s="30"/>
      <c r="K11" s="29"/>
      <c r="L11" s="31"/>
      <c r="M11" s="28" t="str">
        <f t="shared" si="0"/>
        <v xml:space="preserve"> </v>
      </c>
      <c r="N11" s="29"/>
      <c r="O11" s="60">
        <f t="shared" si="1"/>
        <v>1196</v>
      </c>
    </row>
    <row r="12" spans="2:15" x14ac:dyDescent="0.3">
      <c r="B12" s="67">
        <v>7</v>
      </c>
      <c r="C12" s="29"/>
      <c r="D12" s="30">
        <v>70</v>
      </c>
      <c r="E12" s="29"/>
      <c r="F12" s="30"/>
      <c r="G12" s="29"/>
      <c r="H12" s="30"/>
      <c r="I12" s="29"/>
      <c r="J12" s="30"/>
      <c r="K12" s="29"/>
      <c r="L12" s="31"/>
      <c r="M12" s="28">
        <f t="shared" si="0"/>
        <v>70</v>
      </c>
      <c r="N12" s="29"/>
      <c r="O12" s="60">
        <f t="shared" si="1"/>
        <v>1126</v>
      </c>
    </row>
    <row r="13" spans="2:15" x14ac:dyDescent="0.3">
      <c r="B13" s="67">
        <v>8</v>
      </c>
      <c r="C13" s="29"/>
      <c r="D13" s="30"/>
      <c r="E13" s="29"/>
      <c r="F13" s="30"/>
      <c r="G13" s="29"/>
      <c r="H13" s="30"/>
      <c r="I13" s="29"/>
      <c r="J13" s="30"/>
      <c r="K13" s="29"/>
      <c r="L13" s="31"/>
      <c r="M13" s="28" t="str">
        <f t="shared" si="0"/>
        <v xml:space="preserve"> </v>
      </c>
      <c r="N13" s="29"/>
      <c r="O13" s="60">
        <f t="shared" si="1"/>
        <v>1126</v>
      </c>
    </row>
    <row r="14" spans="2:15" x14ac:dyDescent="0.3">
      <c r="B14" s="67">
        <v>9</v>
      </c>
      <c r="C14" s="29"/>
      <c r="D14" s="30"/>
      <c r="E14" s="29"/>
      <c r="F14" s="30"/>
      <c r="G14" s="29"/>
      <c r="H14" s="30"/>
      <c r="I14" s="29"/>
      <c r="J14" s="30"/>
      <c r="K14" s="29"/>
      <c r="L14" s="31"/>
      <c r="M14" s="28" t="str">
        <f t="shared" si="0"/>
        <v xml:space="preserve"> </v>
      </c>
      <c r="N14" s="29"/>
      <c r="O14" s="60">
        <f t="shared" si="1"/>
        <v>1126</v>
      </c>
    </row>
    <row r="15" spans="2:15" x14ac:dyDescent="0.3">
      <c r="B15" s="67">
        <v>10</v>
      </c>
      <c r="C15" s="29"/>
      <c r="D15" s="30"/>
      <c r="E15" s="29"/>
      <c r="F15" s="30"/>
      <c r="G15" s="29"/>
      <c r="H15" s="30"/>
      <c r="I15" s="29"/>
      <c r="J15" s="30"/>
      <c r="K15" s="29"/>
      <c r="L15" s="31"/>
      <c r="M15" s="28" t="str">
        <f t="shared" si="0"/>
        <v xml:space="preserve"> </v>
      </c>
      <c r="N15" s="29"/>
      <c r="O15" s="60">
        <f t="shared" si="1"/>
        <v>1126</v>
      </c>
    </row>
    <row r="16" spans="2:15" x14ac:dyDescent="0.3">
      <c r="B16" s="67">
        <v>11</v>
      </c>
      <c r="C16" s="29"/>
      <c r="D16" s="30"/>
      <c r="E16" s="29"/>
      <c r="F16" s="30"/>
      <c r="G16" s="29"/>
      <c r="H16" s="30"/>
      <c r="I16" s="29"/>
      <c r="J16" s="30"/>
      <c r="K16" s="29"/>
      <c r="L16" s="31"/>
      <c r="M16" s="28" t="str">
        <f t="shared" si="0"/>
        <v xml:space="preserve"> </v>
      </c>
      <c r="N16" s="29"/>
      <c r="O16" s="60">
        <f t="shared" si="1"/>
        <v>1126</v>
      </c>
    </row>
    <row r="17" spans="2:15" x14ac:dyDescent="0.3">
      <c r="B17" s="67">
        <v>12</v>
      </c>
      <c r="C17" s="29">
        <v>25</v>
      </c>
      <c r="D17" s="30"/>
      <c r="E17" s="29"/>
      <c r="F17" s="30"/>
      <c r="G17" s="29"/>
      <c r="H17" s="30"/>
      <c r="I17" s="29"/>
      <c r="J17" s="30"/>
      <c r="K17" s="29"/>
      <c r="L17" s="31"/>
      <c r="M17" s="28">
        <f t="shared" si="0"/>
        <v>25</v>
      </c>
      <c r="N17" s="29"/>
      <c r="O17" s="60">
        <f t="shared" si="1"/>
        <v>1101</v>
      </c>
    </row>
    <row r="18" spans="2:15" x14ac:dyDescent="0.3">
      <c r="B18" s="67">
        <v>13</v>
      </c>
      <c r="C18" s="29"/>
      <c r="D18" s="30"/>
      <c r="E18" s="29"/>
      <c r="F18" s="30"/>
      <c r="G18" s="29"/>
      <c r="H18" s="30"/>
      <c r="I18" s="29"/>
      <c r="J18" s="30"/>
      <c r="K18" s="29"/>
      <c r="L18" s="31"/>
      <c r="M18" s="28" t="str">
        <f t="shared" si="0"/>
        <v xml:space="preserve"> </v>
      </c>
      <c r="N18" s="29"/>
      <c r="O18" s="60">
        <f t="shared" si="1"/>
        <v>1101</v>
      </c>
    </row>
    <row r="19" spans="2:15" x14ac:dyDescent="0.3">
      <c r="B19" s="67">
        <v>14</v>
      </c>
      <c r="C19" s="29"/>
      <c r="D19" s="30"/>
      <c r="E19" s="29"/>
      <c r="F19" s="30"/>
      <c r="G19" s="29"/>
      <c r="H19" s="30"/>
      <c r="I19" s="29"/>
      <c r="J19" s="30"/>
      <c r="K19" s="29"/>
      <c r="L19" s="31"/>
      <c r="M19" s="28" t="str">
        <f t="shared" si="0"/>
        <v xml:space="preserve"> </v>
      </c>
      <c r="N19" s="29"/>
      <c r="O19" s="60">
        <f t="shared" si="1"/>
        <v>1101</v>
      </c>
    </row>
    <row r="20" spans="2:15" x14ac:dyDescent="0.3">
      <c r="B20" s="67">
        <v>15</v>
      </c>
      <c r="C20" s="29"/>
      <c r="D20" s="30"/>
      <c r="E20" s="29"/>
      <c r="F20" s="30"/>
      <c r="G20" s="29"/>
      <c r="H20" s="30"/>
      <c r="I20" s="29"/>
      <c r="J20" s="30"/>
      <c r="K20" s="29"/>
      <c r="L20" s="31"/>
      <c r="M20" s="28" t="str">
        <f t="shared" si="0"/>
        <v xml:space="preserve"> </v>
      </c>
      <c r="N20" s="29">
        <v>510.76</v>
      </c>
      <c r="O20" s="60">
        <f>O19-SUM(B20:L20)+N20</f>
        <v>1596.76</v>
      </c>
    </row>
    <row r="21" spans="2:15" x14ac:dyDescent="0.3">
      <c r="B21" s="67">
        <v>16</v>
      </c>
      <c r="C21" s="29"/>
      <c r="D21" s="30"/>
      <c r="E21" s="29"/>
      <c r="F21" s="30"/>
      <c r="G21" s="29"/>
      <c r="H21" s="30"/>
      <c r="I21" s="29"/>
      <c r="J21" s="30"/>
      <c r="K21" s="29"/>
      <c r="L21" s="31"/>
      <c r="M21" s="28" t="str">
        <f t="shared" si="0"/>
        <v xml:space="preserve"> </v>
      </c>
      <c r="N21" s="29"/>
      <c r="O21" s="60">
        <f t="shared" ref="O21:O32" si="2">O20-SUM(C21:L21)+N21</f>
        <v>1596.76</v>
      </c>
    </row>
    <row r="22" spans="2:15" x14ac:dyDescent="0.3">
      <c r="B22" s="67">
        <v>17</v>
      </c>
      <c r="C22" s="29"/>
      <c r="D22" s="30"/>
      <c r="E22" s="29">
        <v>50</v>
      </c>
      <c r="F22" s="30"/>
      <c r="G22" s="29"/>
      <c r="H22" s="30"/>
      <c r="I22" s="29"/>
      <c r="J22" s="30"/>
      <c r="K22" s="29"/>
      <c r="L22" s="31"/>
      <c r="M22" s="28">
        <f t="shared" si="0"/>
        <v>50</v>
      </c>
      <c r="N22" s="29"/>
      <c r="O22" s="60">
        <f t="shared" si="2"/>
        <v>1546.76</v>
      </c>
    </row>
    <row r="23" spans="2:15" x14ac:dyDescent="0.3">
      <c r="B23" s="67">
        <v>18</v>
      </c>
      <c r="C23" s="29"/>
      <c r="D23" s="30"/>
      <c r="E23" s="29"/>
      <c r="F23" s="30"/>
      <c r="G23" s="29"/>
      <c r="H23" s="30"/>
      <c r="I23" s="29"/>
      <c r="J23" s="30"/>
      <c r="K23" s="29"/>
      <c r="L23" s="31"/>
      <c r="M23" s="28" t="str">
        <f t="shared" si="0"/>
        <v xml:space="preserve"> </v>
      </c>
      <c r="N23" s="29"/>
      <c r="O23" s="60">
        <f t="shared" si="2"/>
        <v>1546.76</v>
      </c>
    </row>
    <row r="24" spans="2:15" x14ac:dyDescent="0.3">
      <c r="B24" s="67">
        <v>19</v>
      </c>
      <c r="C24" s="29"/>
      <c r="D24" s="30"/>
      <c r="E24" s="29"/>
      <c r="F24" s="30"/>
      <c r="G24" s="29"/>
      <c r="H24" s="30"/>
      <c r="I24" s="29"/>
      <c r="J24" s="30"/>
      <c r="K24" s="29"/>
      <c r="L24" s="31"/>
      <c r="M24" s="28" t="str">
        <f t="shared" si="0"/>
        <v xml:space="preserve"> </v>
      </c>
      <c r="N24" s="29"/>
      <c r="O24" s="60">
        <f t="shared" si="2"/>
        <v>1546.76</v>
      </c>
    </row>
    <row r="25" spans="2:15" x14ac:dyDescent="0.3">
      <c r="B25" s="67">
        <v>20</v>
      </c>
      <c r="C25" s="29"/>
      <c r="D25" s="30"/>
      <c r="E25" s="29"/>
      <c r="F25" s="30"/>
      <c r="G25" s="29"/>
      <c r="H25" s="30"/>
      <c r="I25" s="29"/>
      <c r="J25" s="30"/>
      <c r="K25" s="29"/>
      <c r="L25" s="31"/>
      <c r="M25" s="28" t="str">
        <f t="shared" si="0"/>
        <v xml:space="preserve"> </v>
      </c>
      <c r="N25" s="29"/>
      <c r="O25" s="60">
        <f t="shared" si="2"/>
        <v>1546.76</v>
      </c>
    </row>
    <row r="26" spans="2:15" x14ac:dyDescent="0.3">
      <c r="B26" s="67">
        <v>21</v>
      </c>
      <c r="C26" s="29">
        <v>50</v>
      </c>
      <c r="D26" s="30"/>
      <c r="E26" s="29"/>
      <c r="F26" s="30"/>
      <c r="G26" s="29"/>
      <c r="H26" s="30"/>
      <c r="I26" s="29"/>
      <c r="J26" s="30"/>
      <c r="K26" s="29"/>
      <c r="L26" s="31"/>
      <c r="M26" s="28">
        <f t="shared" si="0"/>
        <v>50</v>
      </c>
      <c r="N26" s="29">
        <v>523.84</v>
      </c>
      <c r="O26" s="60">
        <f t="shared" si="2"/>
        <v>2020.6</v>
      </c>
    </row>
    <row r="27" spans="2:15" x14ac:dyDescent="0.3">
      <c r="B27" s="67">
        <v>22</v>
      </c>
      <c r="C27" s="29"/>
      <c r="D27" s="30"/>
      <c r="E27" s="29"/>
      <c r="F27" s="30"/>
      <c r="G27" s="29"/>
      <c r="H27" s="30"/>
      <c r="I27" s="29"/>
      <c r="J27" s="30"/>
      <c r="K27" s="29"/>
      <c r="L27" s="31"/>
      <c r="M27" s="28" t="str">
        <f t="shared" si="0"/>
        <v xml:space="preserve"> </v>
      </c>
      <c r="N27" s="29"/>
      <c r="O27" s="60">
        <f t="shared" si="2"/>
        <v>2020.6</v>
      </c>
    </row>
    <row r="28" spans="2:15" x14ac:dyDescent="0.3">
      <c r="B28" s="67">
        <v>23</v>
      </c>
      <c r="C28" s="29"/>
      <c r="D28" s="30"/>
      <c r="E28" s="29"/>
      <c r="F28" s="30"/>
      <c r="G28" s="29"/>
      <c r="H28" s="30"/>
      <c r="I28" s="29"/>
      <c r="J28" s="30"/>
      <c r="K28" s="29"/>
      <c r="L28" s="31"/>
      <c r="M28" s="28" t="str">
        <f t="shared" si="0"/>
        <v xml:space="preserve"> </v>
      </c>
      <c r="N28" s="29"/>
      <c r="O28" s="60">
        <f t="shared" si="2"/>
        <v>2020.6</v>
      </c>
    </row>
    <row r="29" spans="2:15" x14ac:dyDescent="0.3">
      <c r="B29" s="67">
        <v>24</v>
      </c>
      <c r="C29" s="29"/>
      <c r="D29" s="30"/>
      <c r="E29" s="29"/>
      <c r="F29" s="30"/>
      <c r="G29" s="29"/>
      <c r="H29" s="30"/>
      <c r="I29" s="29"/>
      <c r="J29" s="30"/>
      <c r="K29" s="29"/>
      <c r="L29" s="31"/>
      <c r="M29" s="28" t="str">
        <f t="shared" si="0"/>
        <v xml:space="preserve"> </v>
      </c>
      <c r="N29" s="29"/>
      <c r="O29" s="60">
        <f t="shared" si="2"/>
        <v>2020.6</v>
      </c>
    </row>
    <row r="30" spans="2:15" x14ac:dyDescent="0.3">
      <c r="B30" s="67">
        <v>25</v>
      </c>
      <c r="C30" s="29"/>
      <c r="D30" s="30"/>
      <c r="E30" s="29"/>
      <c r="F30" s="30"/>
      <c r="G30" s="29"/>
      <c r="H30" s="30"/>
      <c r="I30" s="29"/>
      <c r="J30" s="30"/>
      <c r="K30" s="29"/>
      <c r="L30" s="31"/>
      <c r="M30" s="28" t="str">
        <f t="shared" si="0"/>
        <v xml:space="preserve"> </v>
      </c>
      <c r="N30" s="29"/>
      <c r="O30" s="60">
        <f t="shared" si="2"/>
        <v>2020.6</v>
      </c>
    </row>
    <row r="31" spans="2:15" x14ac:dyDescent="0.3">
      <c r="B31" s="67">
        <v>26</v>
      </c>
      <c r="C31" s="29"/>
      <c r="D31" s="30"/>
      <c r="E31" s="29"/>
      <c r="F31" s="30"/>
      <c r="G31" s="29"/>
      <c r="H31" s="30"/>
      <c r="I31" s="29"/>
      <c r="J31" s="30"/>
      <c r="K31" s="29"/>
      <c r="L31" s="31"/>
      <c r="M31" s="28" t="str">
        <f t="shared" si="0"/>
        <v xml:space="preserve"> </v>
      </c>
      <c r="N31" s="29"/>
      <c r="O31" s="60">
        <f t="shared" si="2"/>
        <v>2020.6</v>
      </c>
    </row>
    <row r="32" spans="2:15" x14ac:dyDescent="0.3">
      <c r="B32" s="67">
        <v>27</v>
      </c>
      <c r="C32" s="29"/>
      <c r="D32" s="30"/>
      <c r="E32" s="29"/>
      <c r="F32" s="30"/>
      <c r="G32" s="29"/>
      <c r="H32" s="30"/>
      <c r="I32" s="29"/>
      <c r="J32" s="30"/>
      <c r="K32" s="29"/>
      <c r="L32" s="31"/>
      <c r="M32" s="28" t="str">
        <f t="shared" si="0"/>
        <v xml:space="preserve"> </v>
      </c>
      <c r="N32" s="29"/>
      <c r="O32" s="60">
        <f t="shared" si="2"/>
        <v>2020.6</v>
      </c>
    </row>
    <row r="33" spans="2:15" x14ac:dyDescent="0.3">
      <c r="B33" s="67">
        <v>28</v>
      </c>
      <c r="C33" s="29"/>
      <c r="D33" s="30"/>
      <c r="E33" s="29"/>
      <c r="F33" s="30"/>
      <c r="G33" s="29"/>
      <c r="H33" s="30"/>
      <c r="I33" s="29"/>
      <c r="J33" s="30"/>
      <c r="K33" s="29"/>
      <c r="L33" s="31"/>
      <c r="M33" s="28" t="str">
        <f t="shared" si="0"/>
        <v xml:space="preserve"> </v>
      </c>
      <c r="N33" s="29">
        <v>519.49</v>
      </c>
      <c r="O33" s="60">
        <f>O32-SUM(B33:L33)+N33</f>
        <v>2512.09</v>
      </c>
    </row>
    <row r="34" spans="2:15" x14ac:dyDescent="0.3">
      <c r="B34" s="67">
        <v>29</v>
      </c>
      <c r="C34" s="29"/>
      <c r="D34" s="30"/>
      <c r="E34" s="29"/>
      <c r="F34" s="30"/>
      <c r="G34" s="29"/>
      <c r="H34" s="30"/>
      <c r="I34" s="29"/>
      <c r="J34" s="30"/>
      <c r="K34" s="29"/>
      <c r="L34" s="31"/>
      <c r="M34" s="28" t="str">
        <f t="shared" si="0"/>
        <v xml:space="preserve"> </v>
      </c>
      <c r="N34" s="29"/>
      <c r="O34" s="60">
        <f>O33-SUM(C34:L34)+N34</f>
        <v>2512.09</v>
      </c>
    </row>
    <row r="35" spans="2:15" x14ac:dyDescent="0.3">
      <c r="B35" s="67">
        <v>30</v>
      </c>
      <c r="C35" s="29"/>
      <c r="D35" s="30"/>
      <c r="E35" s="29"/>
      <c r="F35" s="30"/>
      <c r="G35" s="29"/>
      <c r="H35" s="30"/>
      <c r="I35" s="29"/>
      <c r="J35" s="30"/>
      <c r="K35" s="29"/>
      <c r="L35" s="31"/>
      <c r="M35" s="28" t="str">
        <f t="shared" si="0"/>
        <v xml:space="preserve"> </v>
      </c>
      <c r="N35" s="29"/>
      <c r="O35" s="60">
        <f>O34-SUM(C35:L35)+N35</f>
        <v>2512.09</v>
      </c>
    </row>
    <row r="36" spans="2:15" x14ac:dyDescent="0.3">
      <c r="B36" s="67">
        <v>31</v>
      </c>
      <c r="C36" s="29"/>
      <c r="D36" s="30"/>
      <c r="E36" s="29"/>
      <c r="F36" s="30"/>
      <c r="G36" s="29"/>
      <c r="H36" s="30"/>
      <c r="I36" s="29"/>
      <c r="J36" s="30"/>
      <c r="K36" s="29"/>
      <c r="L36" s="31"/>
      <c r="M36" s="28" t="str">
        <f t="shared" si="0"/>
        <v xml:space="preserve"> </v>
      </c>
      <c r="N36" s="32"/>
      <c r="O36" s="60">
        <f>O35-SUM(C36:L36)+N36</f>
        <v>2512.09</v>
      </c>
    </row>
    <row r="37" spans="2:15" x14ac:dyDescent="0.3">
      <c r="B37" s="33" t="s">
        <v>31</v>
      </c>
      <c r="C37" s="34">
        <f>IF(SUM(C6:C36)=0,"",SUM(C6:C36))</f>
        <v>75</v>
      </c>
      <c r="D37" s="35">
        <f>IF(SUM(D6:D36)=0,"",SUM(D6:D36))</f>
        <v>70</v>
      </c>
      <c r="E37" s="34">
        <f t="shared" ref="E37:L37" si="3">IF(SUM(E6:E36)=0,"",SUM(E6:E36))</f>
        <v>50</v>
      </c>
      <c r="F37" s="35" t="str">
        <f t="shared" si="3"/>
        <v/>
      </c>
      <c r="G37" s="34" t="str">
        <f t="shared" si="3"/>
        <v/>
      </c>
      <c r="H37" s="35" t="str">
        <f t="shared" si="3"/>
        <v/>
      </c>
      <c r="I37" s="34" t="str">
        <f t="shared" si="3"/>
        <v/>
      </c>
      <c r="J37" s="35" t="str">
        <f t="shared" si="3"/>
        <v/>
      </c>
      <c r="K37" s="34" t="str">
        <f t="shared" si="3"/>
        <v/>
      </c>
      <c r="L37" s="35" t="str">
        <f t="shared" si="3"/>
        <v/>
      </c>
      <c r="M37" s="36">
        <f>IF(SUM(M6:M36)=0,"",SUM(M6:M36))</f>
        <v>195</v>
      </c>
      <c r="N37" s="37"/>
      <c r="O37" s="61"/>
    </row>
    <row r="38" spans="2:15" x14ac:dyDescent="0.3">
      <c r="B38" s="38" t="s">
        <v>32</v>
      </c>
      <c r="C38" s="39">
        <f>IF(Budget!D16=0," ",Budget!D16)</f>
        <v>500</v>
      </c>
      <c r="D38" s="40">
        <f>IF(Budget!D15=0," ",Budget!D15)</f>
        <v>300</v>
      </c>
      <c r="E38" s="39">
        <f>IF(Budget!D17=0," ",Budget!D17)</f>
        <v>100</v>
      </c>
      <c r="F38" s="83">
        <f>IF(Budget!D18=0," ",Budget!D18)</f>
        <v>150</v>
      </c>
      <c r="G38" s="39">
        <f>IF(Budget!D19=0," ",Budget!D19)</f>
        <v>150</v>
      </c>
      <c r="H38" s="40"/>
      <c r="I38" s="39"/>
      <c r="J38" s="40"/>
      <c r="K38" s="39"/>
      <c r="L38" s="41"/>
      <c r="M38" s="42">
        <f t="shared" ref="M38" si="4">SUM(C38:L38)</f>
        <v>1200</v>
      </c>
      <c r="N38" s="43"/>
      <c r="O38" s="62"/>
    </row>
    <row r="39" spans="2:15" x14ac:dyDescent="0.3">
      <c r="B39" s="44" t="s">
        <v>33</v>
      </c>
      <c r="C39" s="45">
        <f>C38-SUM(C6:C36)</f>
        <v>425</v>
      </c>
      <c r="D39" s="46">
        <f>D38-SUM(D6:D36)</f>
        <v>230</v>
      </c>
      <c r="E39" s="45">
        <f>E38-SUM(E6:E36)</f>
        <v>50</v>
      </c>
      <c r="F39" s="84">
        <f>F38-SUM(F6:F36)</f>
        <v>150</v>
      </c>
      <c r="G39" s="45">
        <f>G38-SUM(G6:G36)</f>
        <v>150</v>
      </c>
      <c r="H39" s="46"/>
      <c r="I39" s="45"/>
      <c r="J39" s="46"/>
      <c r="K39" s="45"/>
      <c r="L39" s="47"/>
      <c r="M39" s="48">
        <f t="shared" ref="M39" si="5">M38-SUM(M6:M36)</f>
        <v>1005</v>
      </c>
      <c r="N39" s="43"/>
      <c r="O39" s="62"/>
    </row>
    <row r="40" spans="2:15" x14ac:dyDescent="0.3">
      <c r="B40" s="49"/>
      <c r="C40" s="68" t="str">
        <f>C5</f>
        <v>Groceries</v>
      </c>
      <c r="D40" s="70" t="str">
        <f t="shared" ref="D40:G40" si="6">D5</f>
        <v>Gas</v>
      </c>
      <c r="E40" s="68" t="str">
        <f t="shared" si="6"/>
        <v>utilities</v>
      </c>
      <c r="F40" s="70" t="str">
        <f t="shared" si="6"/>
        <v>Eating Out</v>
      </c>
      <c r="G40" s="68" t="str">
        <f t="shared" si="6"/>
        <v>Personal Care</v>
      </c>
      <c r="H40" s="70"/>
      <c r="I40" s="68"/>
      <c r="J40" s="70"/>
      <c r="K40" s="68"/>
      <c r="L40" s="70"/>
      <c r="M40" s="69"/>
      <c r="N40" s="50"/>
      <c r="O40" s="63"/>
    </row>
    <row r="41" spans="2:15" x14ac:dyDescent="0.3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64"/>
    </row>
    <row r="42" spans="2:15" x14ac:dyDescent="0.3">
      <c r="B42" s="71" t="str">
        <f>[1]budget!B10</f>
        <v>fixed expenses</v>
      </c>
      <c r="C42" s="72"/>
      <c r="D42" s="51"/>
      <c r="E42" s="71" t="str">
        <f>[1]budget!G10</f>
        <v>debt</v>
      </c>
      <c r="F42" s="72"/>
      <c r="G42" s="51"/>
      <c r="H42" s="71" t="str">
        <f>[1]budget!B34</f>
        <v>occasional expenses</v>
      </c>
      <c r="I42" s="73"/>
      <c r="J42" s="51"/>
      <c r="K42" s="71" t="s">
        <v>34</v>
      </c>
      <c r="L42" s="73"/>
      <c r="M42" s="51"/>
      <c r="N42" s="71" t="s">
        <v>36</v>
      </c>
      <c r="O42" s="73"/>
    </row>
    <row r="43" spans="2:15" x14ac:dyDescent="0.3">
      <c r="B43" s="74" t="str">
        <f>IF(Budget!$C$9=0," ",Budget!$C$9)</f>
        <v>rent</v>
      </c>
      <c r="C43" s="76">
        <f>IF(Budget!D9=0," ",Budget!D9)</f>
        <v>1800</v>
      </c>
      <c r="D43" s="51"/>
      <c r="E43" s="74" t="str">
        <f>IF(Budget!$H$5=0," ",Budget!$H$5)</f>
        <v>truck</v>
      </c>
      <c r="F43" s="77">
        <f>IF(Budget!I5=0," ",Budget!I5)</f>
        <v>311</v>
      </c>
      <c r="G43" s="51"/>
      <c r="H43" s="74" t="str">
        <f>IF(Budget!$C$24=0," ",Budget!$C$24)</f>
        <v>Gifts</v>
      </c>
      <c r="I43" s="76" t="str">
        <f>IF(Budget!D24=0," ",Budget!D24)</f>
        <v xml:space="preserve"> </v>
      </c>
      <c r="J43" s="51"/>
      <c r="K43" s="74" t="str">
        <f>IF(Budget!$H$5=11," ",Budget!$H$11)</f>
        <v>Bank Account</v>
      </c>
      <c r="L43" s="75" t="str">
        <f>IF(Budget!I11=0," ",Budget!I11)</f>
        <v xml:space="preserve"> </v>
      </c>
      <c r="M43" s="51"/>
      <c r="N43" s="74" t="str">
        <f>IF(Budget!$C$15=0," ",Budget!$C$15)</f>
        <v>Gas</v>
      </c>
      <c r="O43" s="75">
        <f>IF(Budget!D15=0," ",Budget!D15)</f>
        <v>300</v>
      </c>
    </row>
    <row r="44" spans="2:15" x14ac:dyDescent="0.3">
      <c r="B44" s="74" t="str">
        <f>IF(Budget!$C$11=0," ",Budget!$C$11)</f>
        <v>Apple Music</v>
      </c>
      <c r="C44" s="76">
        <f>IF(Budget!D11=0," ",Budget!D11)</f>
        <v>15</v>
      </c>
      <c r="D44" s="51"/>
      <c r="E44" s="74"/>
      <c r="F44" s="77"/>
      <c r="G44" s="51"/>
      <c r="H44" s="74" t="str">
        <f>IF(Budget!$C$25=0," ",Budget!$C$25)</f>
        <v>Repairs</v>
      </c>
      <c r="I44" s="76" t="str">
        <f>IF(Budget!D25=0," ",Budget!D25)</f>
        <v xml:space="preserve"> </v>
      </c>
      <c r="J44" s="51"/>
      <c r="K44" s="74"/>
      <c r="L44" s="75"/>
      <c r="M44" s="51"/>
      <c r="N44" s="74" t="str">
        <f>IF(Budget!$C$16=0," ",Budget!$C$16)</f>
        <v>Groceries</v>
      </c>
      <c r="O44" s="75">
        <f>IF(Budget!D16=0," ",Budget!D16)</f>
        <v>500</v>
      </c>
    </row>
    <row r="45" spans="2:15" x14ac:dyDescent="0.3">
      <c r="B45" s="74" t="str">
        <f>IF(Budget!$C$10=0," ",Budget!$C$10)</f>
        <v>gym membership</v>
      </c>
      <c r="C45" s="76">
        <f>IF(Budget!D10=0," ",Budget!D10)</f>
        <v>20</v>
      </c>
      <c r="D45" s="51"/>
      <c r="E45" s="74"/>
      <c r="F45" s="77"/>
      <c r="G45" s="51"/>
      <c r="H45" s="74" t="str">
        <f>IF(Budget!$C$26=0," ",Budget!$C$26)</f>
        <v>Medical</v>
      </c>
      <c r="I45" s="76" t="str">
        <f>IF(Budget!D26=0," ",Budget!D26)</f>
        <v xml:space="preserve"> </v>
      </c>
      <c r="J45" s="51"/>
      <c r="K45" s="74"/>
      <c r="L45" s="75"/>
      <c r="M45" s="51"/>
      <c r="N45" s="74" t="str">
        <f>IF(Budget!$C$17=0," ",Budget!$C$17)</f>
        <v>utilities</v>
      </c>
      <c r="O45" s="75">
        <f>IF(Budget!D17=0," ",Budget!D17)</f>
        <v>100</v>
      </c>
    </row>
    <row r="46" spans="2:15" x14ac:dyDescent="0.3">
      <c r="B46" s="74"/>
      <c r="C46" s="76"/>
      <c r="D46" s="51"/>
      <c r="E46" s="74"/>
      <c r="F46" s="77" t="str">
        <f>IF([1]budget!$I$14=0," ",[1]budget!$I$14)</f>
        <v xml:space="preserve"> </v>
      </c>
      <c r="G46" s="51"/>
      <c r="H46" s="74"/>
      <c r="I46" s="76"/>
      <c r="J46" s="51"/>
      <c r="K46" s="74" t="str">
        <f>IF([1]budget!$H$22=0," ",[1]budget!$H$22)</f>
        <v xml:space="preserve"> </v>
      </c>
      <c r="L46" s="75" t="str">
        <f>IF([1]budget!$I$22=0," ",[1]budget!$I$22)</f>
        <v xml:space="preserve"> </v>
      </c>
      <c r="M46" s="51"/>
      <c r="N46" s="74" t="str">
        <f>IF(Budget!$C$18=0," ",Budget!$C$18)</f>
        <v>Eating Out</v>
      </c>
      <c r="O46" s="75">
        <f>IF(Budget!D18=0," ",Budget!D18)</f>
        <v>150</v>
      </c>
    </row>
    <row r="47" spans="2:15" x14ac:dyDescent="0.3">
      <c r="B47" s="74" t="str">
        <f>IF([1]budget!$C$15=0," ",[1]budget!$C$15)</f>
        <v xml:space="preserve"> </v>
      </c>
      <c r="C47" s="76" t="str">
        <f>IF([1]budget!D15=0," ",[1]budget!D15)</f>
        <v xml:space="preserve"> </v>
      </c>
      <c r="D47" s="51"/>
      <c r="E47" s="74" t="str">
        <f>IF([1]budget!$H$15=0," ",[1]budget!$H$15)</f>
        <v xml:space="preserve"> </v>
      </c>
      <c r="F47" s="77" t="str">
        <f>IF([1]budget!$I$15=0," ",[1]budget!$I$15)</f>
        <v xml:space="preserve"> </v>
      </c>
      <c r="G47" s="51"/>
      <c r="H47" s="74"/>
      <c r="I47" s="76"/>
      <c r="J47" s="51"/>
      <c r="K47" s="74" t="str">
        <f>IF([1]budget!$H$23=0," ",[1]budget!$H$23)</f>
        <v xml:space="preserve"> </v>
      </c>
      <c r="L47" s="75" t="str">
        <f>IF([1]budget!$I$23=0," ",[1]budget!$I$23)</f>
        <v xml:space="preserve"> </v>
      </c>
      <c r="M47" s="51"/>
      <c r="N47" s="74" t="str">
        <f>IF(Budget!$C$19=0," ",Budget!$C$19)</f>
        <v>Personal Care</v>
      </c>
      <c r="O47" s="75">
        <f>IF(Budget!D19=0," ",Budget!D19)</f>
        <v>150</v>
      </c>
    </row>
    <row r="48" spans="2:15" x14ac:dyDescent="0.3">
      <c r="B48" s="74" t="str">
        <f>IF([1]budget!$C$16=0," ",[1]budget!$C$16)</f>
        <v xml:space="preserve"> </v>
      </c>
      <c r="C48" s="76" t="str">
        <f>IF([1]budget!D16=0," ",[1]budget!D16)</f>
        <v xml:space="preserve"> </v>
      </c>
      <c r="D48" s="51"/>
      <c r="E48" s="74"/>
      <c r="F48" s="77"/>
      <c r="G48" s="51"/>
      <c r="H48" s="74"/>
      <c r="I48" s="76"/>
      <c r="J48" s="51"/>
      <c r="K48" s="74"/>
      <c r="L48" s="75"/>
      <c r="M48" s="51"/>
      <c r="N48" s="74"/>
      <c r="O48" s="75"/>
    </row>
    <row r="49" spans="2:15" x14ac:dyDescent="0.3">
      <c r="B49" s="74" t="str">
        <f>IF([1]budget!$C$17=0," ",[1]budget!$C$17)</f>
        <v xml:space="preserve"> </v>
      </c>
      <c r="C49" s="76" t="str">
        <f>IF([1]budget!D17=0," ",[1]budget!D17)</f>
        <v xml:space="preserve"> </v>
      </c>
      <c r="D49" s="51"/>
      <c r="E49" s="74"/>
      <c r="F49" s="77"/>
      <c r="G49" s="51"/>
      <c r="H49" s="74"/>
      <c r="I49" s="76"/>
      <c r="J49" s="51"/>
      <c r="K49" s="74"/>
      <c r="L49" s="75"/>
      <c r="M49" s="51"/>
      <c r="N49" s="74"/>
      <c r="O49" s="75"/>
    </row>
    <row r="50" spans="2:15" x14ac:dyDescent="0.3">
      <c r="B50" s="74" t="str">
        <f>IF([1]budget!$C$18=0," ",[1]budget!$C$18)</f>
        <v xml:space="preserve"> </v>
      </c>
      <c r="C50" s="76" t="str">
        <f>IF([1]budget!D18=0," ",[1]budget!D18)</f>
        <v xml:space="preserve"> </v>
      </c>
      <c r="D50" s="51"/>
      <c r="E50" s="74"/>
      <c r="F50" s="77"/>
      <c r="G50" s="51"/>
      <c r="H50" s="74" t="str">
        <f>IF([1]budget!$C$40=0," ",[1]budget!$C$40)</f>
        <v xml:space="preserve"> </v>
      </c>
      <c r="I50" s="76" t="str">
        <f>IF([1]budget!$D$40=0," ",[1]budget!$D$40)</f>
        <v xml:space="preserve"> </v>
      </c>
      <c r="J50" s="51"/>
      <c r="K50" s="74" t="str">
        <f>IF([1]budget!$H$23=0," ",[1]budget!$H$23)</f>
        <v xml:space="preserve"> </v>
      </c>
      <c r="L50" s="75" t="str">
        <f>IF([1]budget!$I$23=0," ",[1]budget!$I$23)</f>
        <v xml:space="preserve"> </v>
      </c>
      <c r="M50" s="51"/>
      <c r="N50" s="74" t="str">
        <f>IF([1]budget!$H$23=0," ",[1]budget!$H$23)</f>
        <v xml:space="preserve"> </v>
      </c>
      <c r="O50" s="75" t="str">
        <f>IF([1]budget!$I$23=0," ",[1]budget!$I$23)</f>
        <v xml:space="preserve"> </v>
      </c>
    </row>
    <row r="51" spans="2:15" x14ac:dyDescent="0.3">
      <c r="B51" s="78" t="s">
        <v>30</v>
      </c>
      <c r="C51" s="79">
        <v>385</v>
      </c>
      <c r="D51" s="51"/>
      <c r="E51" s="78" t="s">
        <v>30</v>
      </c>
      <c r="F51" s="79">
        <v>0</v>
      </c>
      <c r="G51" s="51"/>
      <c r="H51" s="78" t="s">
        <v>30</v>
      </c>
      <c r="I51" s="79">
        <v>0</v>
      </c>
      <c r="J51" s="51"/>
      <c r="K51" s="78" t="s">
        <v>30</v>
      </c>
      <c r="L51" s="79">
        <v>500</v>
      </c>
      <c r="M51" s="51"/>
      <c r="N51" s="78" t="s">
        <v>30</v>
      </c>
      <c r="O51" s="79">
        <f>M37</f>
        <v>195</v>
      </c>
    </row>
    <row r="52" spans="2:15" x14ac:dyDescent="0.3">
      <c r="B52" s="80" t="s">
        <v>32</v>
      </c>
      <c r="C52" s="77">
        <f>Budget!$D$13</f>
        <v>2120</v>
      </c>
      <c r="D52" s="51"/>
      <c r="E52" s="80" t="s">
        <v>32</v>
      </c>
      <c r="F52" s="77">
        <f>Budget!$I$8</f>
        <v>311</v>
      </c>
      <c r="G52" s="51"/>
      <c r="H52" s="80" t="s">
        <v>32</v>
      </c>
      <c r="I52" s="77">
        <f>Budget!$D$28</f>
        <v>0</v>
      </c>
      <c r="J52" s="51"/>
      <c r="K52" s="80" t="s">
        <v>32</v>
      </c>
      <c r="L52" s="77">
        <f>Budget!$I$14</f>
        <v>0</v>
      </c>
      <c r="M52" s="51"/>
      <c r="N52" s="80" t="s">
        <v>32</v>
      </c>
      <c r="O52" s="77">
        <f>Budget!$D$21</f>
        <v>1200</v>
      </c>
    </row>
    <row r="53" spans="2:15" x14ac:dyDescent="0.3">
      <c r="B53" s="81" t="s">
        <v>35</v>
      </c>
      <c r="C53" s="82">
        <f>C52-C51</f>
        <v>1735</v>
      </c>
      <c r="D53" s="51"/>
      <c r="E53" s="81" t="s">
        <v>35</v>
      </c>
      <c r="F53" s="82">
        <f>F52-F51</f>
        <v>311</v>
      </c>
      <c r="G53" s="51"/>
      <c r="H53" s="81" t="s">
        <v>35</v>
      </c>
      <c r="I53" s="82">
        <f>I52-I51</f>
        <v>0</v>
      </c>
      <c r="J53" s="51"/>
      <c r="K53" s="81" t="s">
        <v>35</v>
      </c>
      <c r="L53" s="82">
        <f>L52-L51</f>
        <v>-500</v>
      </c>
      <c r="M53" s="51"/>
      <c r="N53" s="81" t="s">
        <v>35</v>
      </c>
      <c r="O53" s="82">
        <f>O52-O51</f>
        <v>1005</v>
      </c>
    </row>
  </sheetData>
  <mergeCells count="1">
    <mergeCell ref="M3:N3"/>
  </mergeCells>
  <conditionalFormatting sqref="I6:I36">
    <cfRule type="expression" dxfId="0" priority="1">
      <formula>"$H$3=0"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Jan</vt:lpstr>
      <vt:lpstr>Feb</vt:lpstr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berta</dc:creator>
  <cp:lastModifiedBy>kelsey berta</cp:lastModifiedBy>
  <dcterms:created xsi:type="dcterms:W3CDTF">2022-04-21T17:48:44Z</dcterms:created>
  <dcterms:modified xsi:type="dcterms:W3CDTF">2022-06-23T23:12:21Z</dcterms:modified>
</cp:coreProperties>
</file>