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12" documentId="8_{C9CDAF68-4E2D-4DA3-8EBE-8D8001E968D9}" xr6:coauthVersionLast="47" xr6:coauthVersionMax="47" xr10:uidLastSave="{7CEE5B3F-EA29-45E9-A5E3-4B41F6239499}"/>
  <bookViews>
    <workbookView xWindow="-108" yWindow="-108" windowWidth="23256" windowHeight="12456" activeTab="1" xr2:uid="{84D22479-EC0E-49A0-8675-FDFD9A817F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E16" i="2" s="1"/>
  <c r="G15" i="2"/>
  <c r="D15" i="2"/>
  <c r="F15" i="2" s="1"/>
  <c r="H15" i="2" s="1"/>
  <c r="C15" i="2"/>
  <c r="B15" i="2"/>
  <c r="F6" i="2"/>
  <c r="F5" i="2"/>
  <c r="F7" i="2" s="1"/>
  <c r="F4" i="2"/>
  <c r="D16" i="1"/>
  <c r="C16" i="1"/>
  <c r="F15" i="1"/>
  <c r="D15" i="1"/>
  <c r="C15" i="1"/>
  <c r="G15" i="1" s="1"/>
  <c r="H15" i="1" s="1"/>
  <c r="B15" i="1"/>
  <c r="B16" i="1" s="1"/>
  <c r="F4" i="1"/>
  <c r="B17" i="2" l="1"/>
  <c r="C16" i="2"/>
  <c r="G16" i="2" s="1"/>
  <c r="D16" i="2"/>
  <c r="F16" i="2" s="1"/>
  <c r="H16" i="2" s="1"/>
  <c r="E17" i="2" l="1"/>
  <c r="D17" i="2"/>
  <c r="F17" i="2" s="1"/>
  <c r="H17" i="2" s="1"/>
  <c r="C17" i="2"/>
  <c r="G17" i="2"/>
  <c r="B18" i="2"/>
  <c r="D18" i="2" l="1"/>
  <c r="F18" i="2" s="1"/>
  <c r="E18" i="2"/>
  <c r="C18" i="2"/>
  <c r="G18" i="2" s="1"/>
  <c r="B19" i="2"/>
  <c r="H18" i="2" l="1"/>
  <c r="E19" i="2"/>
  <c r="D19" i="2"/>
  <c r="F19" i="2" s="1"/>
  <c r="H19" i="2" s="1"/>
  <c r="B20" i="2"/>
  <c r="C19" i="2"/>
  <c r="G19" i="2" s="1"/>
  <c r="B21" i="2" l="1"/>
  <c r="E20" i="2"/>
  <c r="C20" i="2"/>
  <c r="G20" i="2" s="1"/>
  <c r="D20" i="2"/>
  <c r="F20" i="2" s="1"/>
  <c r="H20" i="2" s="1"/>
  <c r="B22" i="2" l="1"/>
  <c r="D21" i="2"/>
  <c r="F21" i="2" s="1"/>
  <c r="C21" i="2"/>
  <c r="G21" i="2" s="1"/>
  <c r="E21" i="2"/>
  <c r="H21" i="2" l="1"/>
  <c r="C22" i="2"/>
  <c r="B23" i="2"/>
  <c r="G22" i="2"/>
  <c r="E22" i="2"/>
  <c r="D22" i="2"/>
  <c r="F22" i="2"/>
  <c r="H22" i="2" s="1"/>
  <c r="D23" i="2" l="1"/>
  <c r="C23" i="2"/>
  <c r="B24" i="2"/>
  <c r="E23" i="2"/>
  <c r="F23" i="2" s="1"/>
  <c r="H23" i="2" s="1"/>
  <c r="G23" i="2"/>
  <c r="E24" i="2" l="1"/>
  <c r="D24" i="2"/>
  <c r="C24" i="2"/>
  <c r="B25" i="2"/>
  <c r="G24" i="2"/>
  <c r="F24" i="2"/>
  <c r="H24" i="2" s="1"/>
  <c r="E25" i="2" l="1"/>
  <c r="D25" i="2"/>
  <c r="F25" i="2" s="1"/>
  <c r="H25" i="2" s="1"/>
  <c r="C25" i="2"/>
  <c r="G25" i="2"/>
  <c r="B26" i="2"/>
  <c r="D26" i="2" l="1"/>
  <c r="E26" i="2"/>
  <c r="F26" i="2" s="1"/>
  <c r="C26" i="2"/>
  <c r="G26" i="2" s="1"/>
  <c r="B27" i="2"/>
  <c r="H26" i="2" l="1"/>
  <c r="E27" i="2"/>
  <c r="D27" i="2"/>
  <c r="F27" i="2" s="1"/>
  <c r="B28" i="2"/>
  <c r="C27" i="2"/>
  <c r="G27" i="2" s="1"/>
  <c r="H27" i="2" l="1"/>
  <c r="B29" i="2"/>
  <c r="E28" i="2"/>
  <c r="C28" i="2"/>
  <c r="G28" i="2" s="1"/>
  <c r="D28" i="2"/>
  <c r="F28" i="2" s="1"/>
  <c r="H28" i="2" s="1"/>
  <c r="B30" i="2" l="1"/>
  <c r="D29" i="2"/>
  <c r="F29" i="2" s="1"/>
  <c r="C29" i="2"/>
  <c r="G29" i="2" s="1"/>
  <c r="E29" i="2"/>
  <c r="H29" i="2" l="1"/>
  <c r="C30" i="2"/>
  <c r="B31" i="2"/>
  <c r="G30" i="2"/>
  <c r="E30" i="2"/>
  <c r="D30" i="2"/>
  <c r="F30" i="2"/>
  <c r="H30" i="2" s="1"/>
  <c r="D31" i="2" l="1"/>
  <c r="C31" i="2"/>
  <c r="B32" i="2"/>
  <c r="E31" i="2"/>
  <c r="F31" i="2" s="1"/>
  <c r="H31" i="2" s="1"/>
  <c r="G31" i="2"/>
  <c r="E32" i="2" l="1"/>
  <c r="D32" i="2"/>
  <c r="C32" i="2"/>
  <c r="B33" i="2"/>
  <c r="G32" i="2"/>
  <c r="F32" i="2"/>
  <c r="H32" i="2"/>
  <c r="F33" i="2" l="1"/>
  <c r="E33" i="2"/>
  <c r="D33" i="2"/>
  <c r="C33" i="2"/>
  <c r="H33" i="2"/>
  <c r="G33" i="2"/>
  <c r="B34" i="2"/>
  <c r="G34" i="2" l="1"/>
  <c r="F34" i="2"/>
  <c r="E34" i="2"/>
  <c r="D34" i="2"/>
  <c r="C34" i="2"/>
  <c r="B35" i="2"/>
  <c r="H34" i="2"/>
  <c r="H35" i="2" l="1"/>
  <c r="G35" i="2"/>
  <c r="F35" i="2"/>
  <c r="E35" i="2"/>
  <c r="D35" i="2"/>
  <c r="B36" i="2"/>
  <c r="C35" i="2"/>
  <c r="B37" i="2" l="1"/>
  <c r="H36" i="2"/>
  <c r="F36" i="2"/>
  <c r="G36" i="2"/>
  <c r="E36" i="2"/>
  <c r="C36" i="2"/>
  <c r="D36" i="2"/>
  <c r="B38" i="2" l="1"/>
  <c r="H37" i="2"/>
  <c r="G37" i="2"/>
  <c r="F37" i="2"/>
  <c r="D37" i="2"/>
  <c r="C37" i="2"/>
  <c r="E37" i="2"/>
  <c r="C38" i="2" l="1"/>
  <c r="B39" i="2"/>
  <c r="H38" i="2"/>
  <c r="G38" i="2"/>
  <c r="E38" i="2"/>
  <c r="D38" i="2"/>
  <c r="F38" i="2"/>
  <c r="D39" i="2" l="1"/>
  <c r="C39" i="2"/>
  <c r="B40" i="2"/>
  <c r="H39" i="2"/>
  <c r="F39" i="2"/>
  <c r="E39" i="2"/>
  <c r="G39" i="2"/>
  <c r="E40" i="2" l="1"/>
  <c r="D40" i="2"/>
  <c r="C40" i="2"/>
  <c r="B41" i="2"/>
  <c r="G40" i="2"/>
  <c r="F40" i="2"/>
  <c r="H40" i="2"/>
  <c r="F41" i="2" l="1"/>
  <c r="E41" i="2"/>
  <c r="D41" i="2"/>
  <c r="C41" i="2"/>
  <c r="H41" i="2"/>
  <c r="G41" i="2"/>
  <c r="B42" i="2"/>
  <c r="G42" i="2" l="1"/>
  <c r="F42" i="2"/>
  <c r="E42" i="2"/>
  <c r="D42" i="2"/>
  <c r="C42" i="2"/>
  <c r="B43" i="2"/>
  <c r="H42" i="2"/>
  <c r="H43" i="2" l="1"/>
  <c r="G43" i="2"/>
  <c r="F43" i="2"/>
  <c r="E43" i="2"/>
  <c r="D43" i="2"/>
  <c r="B44" i="2"/>
  <c r="C43" i="2"/>
  <c r="B45" i="2" l="1"/>
  <c r="H44" i="2"/>
  <c r="G44" i="2"/>
  <c r="F44" i="2"/>
  <c r="D44" i="2"/>
  <c r="E44" i="2"/>
  <c r="C44" i="2"/>
  <c r="B46" i="2" l="1"/>
  <c r="H45" i="2"/>
  <c r="G45" i="2"/>
  <c r="E45" i="2"/>
  <c r="F45" i="2"/>
  <c r="D45" i="2"/>
  <c r="C45" i="2"/>
  <c r="C46" i="2" l="1"/>
  <c r="B47" i="2"/>
  <c r="H46" i="2"/>
  <c r="F46" i="2"/>
  <c r="G46" i="2"/>
  <c r="E46" i="2"/>
  <c r="D46" i="2"/>
  <c r="D47" i="2" l="1"/>
  <c r="C47" i="2"/>
  <c r="B48" i="2"/>
  <c r="G47" i="2"/>
  <c r="H47" i="2"/>
  <c r="F47" i="2"/>
  <c r="E47" i="2"/>
  <c r="E48" i="2" l="1"/>
  <c r="D48" i="2"/>
  <c r="C48" i="2"/>
  <c r="H48" i="2"/>
  <c r="B49" i="2"/>
  <c r="G48" i="2"/>
  <c r="F48" i="2"/>
  <c r="F49" i="2" l="1"/>
  <c r="E49" i="2"/>
  <c r="D49" i="2"/>
  <c r="C49" i="2"/>
  <c r="B50" i="2"/>
  <c r="H49" i="2"/>
  <c r="G49" i="2"/>
  <c r="G50" i="2" l="1"/>
  <c r="F50" i="2"/>
  <c r="E50" i="2"/>
  <c r="D50" i="2"/>
  <c r="C50" i="2"/>
  <c r="B51" i="2"/>
  <c r="H50" i="2"/>
  <c r="H51" i="2" l="1"/>
  <c r="G51" i="2"/>
  <c r="F51" i="2"/>
  <c r="E51" i="2"/>
  <c r="C51" i="2"/>
  <c r="D51" i="2"/>
  <c r="B52" i="2"/>
  <c r="B53" i="2" l="1"/>
  <c r="H52" i="2"/>
  <c r="G52" i="2"/>
  <c r="F52" i="2"/>
  <c r="D52" i="2"/>
  <c r="E52" i="2"/>
  <c r="C52" i="2"/>
  <c r="B54" i="2" l="1"/>
  <c r="H53" i="2"/>
  <c r="G53" i="2"/>
  <c r="E53" i="2"/>
  <c r="F53" i="2"/>
  <c r="D53" i="2"/>
  <c r="C53" i="2"/>
  <c r="C54" i="2" l="1"/>
  <c r="B55" i="2"/>
  <c r="H54" i="2"/>
  <c r="F54" i="2"/>
  <c r="G54" i="2"/>
  <c r="E54" i="2"/>
  <c r="D54" i="2"/>
  <c r="D55" i="2" l="1"/>
  <c r="C55" i="2"/>
  <c r="B56" i="2"/>
  <c r="G55" i="2"/>
  <c r="H55" i="2"/>
  <c r="F55" i="2"/>
  <c r="E55" i="2"/>
  <c r="E56" i="2" l="1"/>
  <c r="D56" i="2"/>
  <c r="C56" i="2"/>
  <c r="H56" i="2"/>
  <c r="B57" i="2"/>
  <c r="G56" i="2"/>
  <c r="F56" i="2"/>
  <c r="F57" i="2" l="1"/>
  <c r="E57" i="2"/>
  <c r="D57" i="2"/>
  <c r="C57" i="2"/>
  <c r="B58" i="2"/>
  <c r="H57" i="2"/>
  <c r="G57" i="2"/>
  <c r="G58" i="2" l="1"/>
  <c r="F58" i="2"/>
  <c r="E58" i="2"/>
  <c r="D58" i="2"/>
  <c r="C58" i="2"/>
  <c r="B59" i="2"/>
  <c r="H58" i="2"/>
  <c r="H59" i="2" l="1"/>
  <c r="F8" i="2" s="1"/>
  <c r="G59" i="2"/>
  <c r="F59" i="2"/>
  <c r="E59" i="2"/>
  <c r="C59" i="2"/>
  <c r="D59" i="2"/>
</calcChain>
</file>

<file path=xl/sharedStrings.xml><?xml version="1.0" encoding="utf-8"?>
<sst xmlns="http://schemas.openxmlformats.org/spreadsheetml/2006/main" count="46" uniqueCount="30">
  <si>
    <t>par value</t>
  </si>
  <si>
    <t>Coupon Rate</t>
  </si>
  <si>
    <t>Yield to Maturity</t>
  </si>
  <si>
    <t>Settlement Date</t>
  </si>
  <si>
    <t>Previous Coupon Date</t>
  </si>
  <si>
    <t>Next Coupon Date</t>
  </si>
  <si>
    <t>Payments per Year</t>
  </si>
  <si>
    <t>Date</t>
  </si>
  <si>
    <t>Period</t>
  </si>
  <si>
    <t>Interest</t>
  </si>
  <si>
    <t>Par Value</t>
  </si>
  <si>
    <t>Total Cash Flows</t>
  </si>
  <si>
    <t>Discount Factor</t>
  </si>
  <si>
    <t>Present Value</t>
  </si>
  <si>
    <t>Quoted Price (given as a % of Par Value)</t>
  </si>
  <si>
    <t>Quoted Price (Clean)</t>
  </si>
  <si>
    <t>Accrued Interest</t>
  </si>
  <si>
    <t>Invoioce Price (Dirty)</t>
  </si>
  <si>
    <t>Invoice Price (ΣPVN)</t>
  </si>
  <si>
    <t>Inputs</t>
  </si>
  <si>
    <t>Price Outputs</t>
  </si>
  <si>
    <t>Bond Pricing Model</t>
  </si>
  <si>
    <t>Maturity Date</t>
  </si>
  <si>
    <t>Bond Price Model</t>
  </si>
  <si>
    <t>Quoted Price (given as a % of Par Value</t>
  </si>
  <si>
    <t xml:space="preserve">Yield to Maturity </t>
  </si>
  <si>
    <t>Invoice Price (Dirty)</t>
  </si>
  <si>
    <r>
      <t>Invoice Price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PV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)</t>
    </r>
  </si>
  <si>
    <t>Dicount Factor</t>
  </si>
  <si>
    <t>Present Value(PV)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</si>
</sst>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0.00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4" borderId="1" xfId="1" applyNumberFormat="1" applyFont="1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44" fontId="0" fillId="4" borderId="1" xfId="2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0" fillId="5" borderId="0" xfId="0" applyFill="1"/>
    <xf numFmtId="2" fontId="0" fillId="3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44" fontId="0" fillId="4" borderId="1" xfId="0" applyNumberFormat="1" applyFill="1" applyBorder="1" applyAlignment="1">
      <alignment wrapText="1"/>
    </xf>
    <xf numFmtId="166" fontId="0" fillId="4" borderId="1" xfId="0" applyNumberFormat="1" applyFill="1" applyBorder="1" applyAlignment="1">
      <alignment wrapText="1"/>
    </xf>
    <xf numFmtId="14" fontId="0" fillId="4" borderId="5" xfId="0" applyNumberFormat="1" applyFill="1" applyBorder="1" applyAlignment="1">
      <alignment wrapText="1"/>
    </xf>
    <xf numFmtId="0" fontId="0" fillId="4" borderId="5" xfId="0" applyFill="1" applyBorder="1" applyAlignment="1">
      <alignment wrapText="1"/>
    </xf>
    <xf numFmtId="44" fontId="0" fillId="4" borderId="5" xfId="2" applyFont="1" applyFill="1" applyBorder="1" applyAlignment="1">
      <alignment wrapText="1"/>
    </xf>
    <xf numFmtId="166" fontId="0" fillId="4" borderId="5" xfId="0" applyNumberFormat="1" applyFill="1" applyBorder="1" applyAlignment="1">
      <alignment wrapText="1"/>
    </xf>
    <xf numFmtId="14" fontId="0" fillId="0" borderId="0" xfId="0" applyNumberFormat="1"/>
    <xf numFmtId="44" fontId="0" fillId="0" borderId="0" xfId="2" applyFont="1" applyBorder="1"/>
    <xf numFmtId="166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C5D8-005E-49B9-A1AE-243896986BD4}">
  <dimension ref="B1:J16"/>
  <sheetViews>
    <sheetView workbookViewId="0">
      <selection activeCell="F16" sqref="F16"/>
    </sheetView>
  </sheetViews>
  <sheetFormatPr defaultRowHeight="14.4" x14ac:dyDescent="0.3"/>
  <cols>
    <col min="4" max="4" width="9.77734375" customWidth="1"/>
  </cols>
  <sheetData>
    <row r="1" spans="2:10" x14ac:dyDescent="0.3">
      <c r="B1" s="16" t="s">
        <v>21</v>
      </c>
      <c r="C1" s="17"/>
      <c r="D1" s="17"/>
      <c r="E1" s="17"/>
      <c r="F1" s="17"/>
      <c r="G1" s="17"/>
      <c r="H1" s="17"/>
      <c r="I1" s="17"/>
      <c r="J1" s="17"/>
    </row>
    <row r="3" spans="2:10" x14ac:dyDescent="0.3">
      <c r="B3" s="16" t="s">
        <v>19</v>
      </c>
      <c r="C3" s="17"/>
      <c r="D3" s="17"/>
      <c r="F3" s="16" t="s">
        <v>20</v>
      </c>
      <c r="G3" s="17"/>
      <c r="H3" s="17"/>
      <c r="I3" s="17"/>
      <c r="J3" s="17"/>
    </row>
    <row r="4" spans="2:10" x14ac:dyDescent="0.3">
      <c r="B4" s="6">
        <v>1000</v>
      </c>
      <c r="C4" s="12" t="s">
        <v>0</v>
      </c>
      <c r="D4" s="12"/>
      <c r="F4" s="5">
        <f>(PRICE(B8,B7,B5,B6,100,B11))/100</f>
        <v>1.0250795828252812</v>
      </c>
      <c r="G4" s="13" t="s">
        <v>14</v>
      </c>
      <c r="H4" s="13"/>
      <c r="I4" s="13"/>
      <c r="J4" s="13"/>
    </row>
    <row r="5" spans="2:10" x14ac:dyDescent="0.3">
      <c r="B5" s="4">
        <v>4.2500000000000003E-2</v>
      </c>
      <c r="C5" s="12" t="s">
        <v>1</v>
      </c>
      <c r="D5" s="12"/>
      <c r="F5" s="3"/>
      <c r="G5" s="12" t="s">
        <v>15</v>
      </c>
      <c r="H5" s="12"/>
      <c r="I5" s="12"/>
      <c r="J5" s="12"/>
    </row>
    <row r="6" spans="2:10" x14ac:dyDescent="0.3">
      <c r="B6" s="5">
        <v>3.9350000000000003E-2</v>
      </c>
      <c r="C6" s="12" t="s">
        <v>2</v>
      </c>
      <c r="D6" s="12"/>
      <c r="F6" s="3"/>
      <c r="G6" s="12" t="s">
        <v>16</v>
      </c>
      <c r="H6" s="12"/>
      <c r="I6" s="12"/>
      <c r="J6" s="12"/>
    </row>
    <row r="7" spans="2:10" x14ac:dyDescent="0.3">
      <c r="B7" s="7">
        <v>47908</v>
      </c>
      <c r="C7" s="14" t="s">
        <v>22</v>
      </c>
      <c r="D7" s="15"/>
      <c r="F7" s="3"/>
      <c r="G7" s="12" t="s">
        <v>17</v>
      </c>
      <c r="H7" s="12"/>
      <c r="I7" s="12"/>
      <c r="J7" s="12"/>
    </row>
    <row r="8" spans="2:10" x14ac:dyDescent="0.3">
      <c r="B8" s="7">
        <v>44378</v>
      </c>
      <c r="C8" s="12" t="s">
        <v>3</v>
      </c>
      <c r="D8" s="12"/>
      <c r="F8" s="3"/>
      <c r="G8" s="12" t="s">
        <v>18</v>
      </c>
      <c r="H8" s="12"/>
      <c r="I8" s="12"/>
      <c r="J8" s="12"/>
    </row>
    <row r="9" spans="2:10" x14ac:dyDescent="0.3">
      <c r="B9" s="3"/>
      <c r="C9" s="12" t="s">
        <v>4</v>
      </c>
      <c r="D9" s="12"/>
    </row>
    <row r="10" spans="2:10" x14ac:dyDescent="0.3">
      <c r="B10" s="7">
        <v>44713</v>
      </c>
      <c r="C10" s="12" t="s">
        <v>5</v>
      </c>
      <c r="D10" s="12"/>
    </row>
    <row r="11" spans="2:10" x14ac:dyDescent="0.3">
      <c r="B11" s="3">
        <v>2</v>
      </c>
      <c r="C11" s="12" t="s">
        <v>6</v>
      </c>
      <c r="D11" s="12"/>
    </row>
    <row r="12" spans="2:10" x14ac:dyDescent="0.3">
      <c r="B12" s="8"/>
      <c r="C12" s="9"/>
      <c r="D12" s="9"/>
    </row>
    <row r="14" spans="2:10" ht="43.2" x14ac:dyDescent="0.3">
      <c r="B14" s="1" t="s">
        <v>7</v>
      </c>
      <c r="C14" s="1" t="s">
        <v>8</v>
      </c>
      <c r="D14" s="1" t="s">
        <v>9</v>
      </c>
      <c r="E14" s="1" t="s">
        <v>10</v>
      </c>
      <c r="F14" s="2" t="s">
        <v>11</v>
      </c>
      <c r="G14" s="2" t="s">
        <v>12</v>
      </c>
      <c r="H14" s="2" t="s">
        <v>13</v>
      </c>
    </row>
    <row r="15" spans="2:10" x14ac:dyDescent="0.3">
      <c r="B15">
        <f>B10</f>
        <v>44713</v>
      </c>
      <c r="C15" s="10">
        <f>DAYS360(B8,B10)/DAYS360(B9,B10)</f>
        <v>7.4879172244786824E-3</v>
      </c>
      <c r="D15" s="11">
        <f>B4*B5/B11</f>
        <v>21.25</v>
      </c>
      <c r="F15" s="11">
        <f>SUM(D15:E15)</f>
        <v>21.25</v>
      </c>
      <c r="G15">
        <f>(1+B6/B11)^C15</f>
        <v>1.0001459048409382</v>
      </c>
      <c r="H15" s="10">
        <f>F15/G15</f>
        <v>21.246899974438797</v>
      </c>
    </row>
    <row r="16" spans="2:10" x14ac:dyDescent="0.3">
      <c r="B16">
        <f>IF(B15="","",IF(EDATE(B15,12/$B$11)&lt;=$B$7,EDATE(B15,12/$B$11),""))</f>
        <v>44896</v>
      </c>
      <c r="C16">
        <f>IF(B16="","",C15+1)</f>
        <v>1.0074879172244786</v>
      </c>
      <c r="D16">
        <f>IF(B16="","",$B$4*$B$5/$B$11)</f>
        <v>21.25</v>
      </c>
    </row>
  </sheetData>
  <mergeCells count="16">
    <mergeCell ref="B1:J1"/>
    <mergeCell ref="B3:D3"/>
    <mergeCell ref="F3:J3"/>
    <mergeCell ref="C4:D4"/>
    <mergeCell ref="C5:D5"/>
    <mergeCell ref="C8:D8"/>
    <mergeCell ref="C9:D9"/>
    <mergeCell ref="C10:D10"/>
    <mergeCell ref="C11:D11"/>
    <mergeCell ref="G4:J4"/>
    <mergeCell ref="G5:J5"/>
    <mergeCell ref="G6:J6"/>
    <mergeCell ref="G7:J7"/>
    <mergeCell ref="G8:J8"/>
    <mergeCell ref="C7:D7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D63A-E4EE-4A60-89A8-898F98280F0C}">
  <dimension ref="A1:Q59"/>
  <sheetViews>
    <sheetView tabSelected="1" workbookViewId="0">
      <selection activeCell="A7" sqref="A7"/>
    </sheetView>
  </sheetViews>
  <sheetFormatPr defaultRowHeight="14.4" x14ac:dyDescent="0.3"/>
  <cols>
    <col min="3" max="3" width="11.44140625" customWidth="1"/>
  </cols>
  <sheetData>
    <row r="1" spans="1:17" ht="15.6" x14ac:dyDescent="0.3">
      <c r="A1" s="18" t="s">
        <v>23</v>
      </c>
      <c r="B1" s="18"/>
      <c r="C1" s="18"/>
      <c r="D1" s="18"/>
      <c r="E1" s="18"/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</row>
    <row r="3" spans="1:17" x14ac:dyDescent="0.3">
      <c r="A3" s="19"/>
      <c r="B3" s="20" t="s">
        <v>19</v>
      </c>
      <c r="C3" s="20"/>
      <c r="D3" s="19"/>
      <c r="E3" s="19"/>
      <c r="F3" s="20" t="s">
        <v>20</v>
      </c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13.8" customHeight="1" x14ac:dyDescent="0.3">
      <c r="B4" s="21">
        <v>100000</v>
      </c>
      <c r="C4" s="22" t="s">
        <v>10</v>
      </c>
      <c r="F4" s="23">
        <f>(PRICE(B8,B7,B5,B6,100,B11,0)/100)</f>
        <v>1.1715593504759461</v>
      </c>
      <c r="G4" s="22" t="s">
        <v>24</v>
      </c>
    </row>
    <row r="5" spans="1:17" ht="15" customHeight="1" x14ac:dyDescent="0.3">
      <c r="B5" s="24">
        <v>7.8750000000000001E-2</v>
      </c>
      <c r="C5" s="22" t="s">
        <v>1</v>
      </c>
      <c r="F5" s="25">
        <f>F4*B4</f>
        <v>117155.93504759461</v>
      </c>
      <c r="G5" s="22" t="s">
        <v>15</v>
      </c>
    </row>
    <row r="6" spans="1:17" ht="28.2" customHeight="1" x14ac:dyDescent="0.3">
      <c r="B6" s="24">
        <v>5.2909999999999999E-2</v>
      </c>
      <c r="C6" s="22" t="s">
        <v>25</v>
      </c>
      <c r="F6" s="25">
        <f>DAYS360(B9,B8)/DAYS360(B9,B10)*B4*B5/B11</f>
        <v>1618.75</v>
      </c>
      <c r="G6" s="22" t="s">
        <v>16</v>
      </c>
    </row>
    <row r="7" spans="1:17" ht="25.8" customHeight="1" x14ac:dyDescent="0.3">
      <c r="B7" s="26">
        <v>47543</v>
      </c>
      <c r="C7" s="22" t="s">
        <v>22</v>
      </c>
      <c r="F7" s="25">
        <f>F5+F6</f>
        <v>118774.68504759461</v>
      </c>
      <c r="G7" s="22" t="s">
        <v>26</v>
      </c>
    </row>
    <row r="8" spans="1:17" ht="27.6" customHeight="1" x14ac:dyDescent="0.3">
      <c r="B8" s="26">
        <v>44515</v>
      </c>
      <c r="C8" s="22" t="s">
        <v>3</v>
      </c>
      <c r="F8" s="25">
        <f>SUM(H15:H200)</f>
        <v>118774.68504759463</v>
      </c>
      <c r="G8" s="22" t="s">
        <v>27</v>
      </c>
    </row>
    <row r="9" spans="1:17" ht="43.2" x14ac:dyDescent="0.3">
      <c r="B9" s="26">
        <v>44440</v>
      </c>
      <c r="C9" s="22" t="s">
        <v>4</v>
      </c>
      <c r="K9" s="27"/>
    </row>
    <row r="10" spans="1:17" ht="43.2" x14ac:dyDescent="0.3">
      <c r="B10" s="26">
        <v>44621</v>
      </c>
      <c r="C10" s="22" t="s">
        <v>5</v>
      </c>
    </row>
    <row r="11" spans="1:17" ht="28.8" x14ac:dyDescent="0.3">
      <c r="B11" s="28">
        <v>2</v>
      </c>
      <c r="C11" s="22" t="s">
        <v>6</v>
      </c>
    </row>
    <row r="14" spans="1:17" ht="43.2" x14ac:dyDescent="0.3">
      <c r="B14" s="29" t="s">
        <v>7</v>
      </c>
      <c r="C14" s="29" t="s">
        <v>8</v>
      </c>
      <c r="D14" s="29" t="s">
        <v>9</v>
      </c>
      <c r="E14" s="29" t="s">
        <v>10</v>
      </c>
      <c r="F14" s="29" t="s">
        <v>11</v>
      </c>
      <c r="G14" s="29" t="s">
        <v>28</v>
      </c>
      <c r="H14" s="29" t="s">
        <v>29</v>
      </c>
      <c r="I14" s="30"/>
    </row>
    <row r="15" spans="1:17" x14ac:dyDescent="0.3">
      <c r="B15" s="31">
        <f>B10</f>
        <v>44621</v>
      </c>
      <c r="C15" s="32">
        <f>DAYS360(B8,B10)/DAYS360(B9,B10)</f>
        <v>0.58888888888888891</v>
      </c>
      <c r="D15" s="25">
        <f>B4*B5/B11</f>
        <v>3937.5</v>
      </c>
      <c r="E15" s="33">
        <v>0</v>
      </c>
      <c r="F15" s="33">
        <f>SUM(D15:E15)</f>
        <v>3937.5</v>
      </c>
      <c r="G15" s="34">
        <f>(1+B6/B11)^C15</f>
        <v>1.0154953747777735</v>
      </c>
      <c r="H15" s="25">
        <f>F15/G15</f>
        <v>3877.4179556077888</v>
      </c>
    </row>
    <row r="16" spans="1:17" x14ac:dyDescent="0.3">
      <c r="B16" s="31">
        <f t="shared" ref="B16:B59" si="0">IF(B15="","",IF(EDATE(B15,12/$B$11)&lt;=$B$7,EDATE(B15,12/$B$11),""))</f>
        <v>44805</v>
      </c>
      <c r="C16" s="32">
        <f t="shared" ref="C16:C59" si="1">IF(B16="","",(C15+1))</f>
        <v>1.588888888888889</v>
      </c>
      <c r="D16" s="25">
        <f t="shared" ref="D16:D59" si="2">IF(B16="","",$B$4*$B$5/$B$11)</f>
        <v>3937.5</v>
      </c>
      <c r="E16" s="25">
        <f t="shared" ref="E16:E59" si="3">IF(B16="","",IF(B16=$B$7,$B$4,0))</f>
        <v>0</v>
      </c>
      <c r="F16" s="25">
        <f t="shared" ref="F16:F59" si="4">IF(B16="","",SUM(D16:E16))</f>
        <v>3937.5</v>
      </c>
      <c r="G16" s="34">
        <f t="shared" ref="G16:G59" si="5">IF(B16="","",(1+$B$6/$B$11)^(C16))</f>
        <v>1.0423603049175196</v>
      </c>
      <c r="H16" s="25">
        <f t="shared" ref="H16:H59" si="6">IF(B16="","",F16/G16)</f>
        <v>3777.4846005015206</v>
      </c>
    </row>
    <row r="17" spans="2:8" x14ac:dyDescent="0.3">
      <c r="B17" s="31">
        <f t="shared" si="0"/>
        <v>44986</v>
      </c>
      <c r="C17" s="32">
        <f t="shared" si="1"/>
        <v>2.588888888888889</v>
      </c>
      <c r="D17" s="25">
        <f t="shared" si="2"/>
        <v>3937.5</v>
      </c>
      <c r="E17" s="25">
        <f t="shared" si="3"/>
        <v>0</v>
      </c>
      <c r="F17" s="25">
        <f t="shared" si="4"/>
        <v>3937.5</v>
      </c>
      <c r="G17" s="34">
        <f t="shared" si="5"/>
        <v>1.0699359467841123</v>
      </c>
      <c r="H17" s="25">
        <f t="shared" si="6"/>
        <v>3680.126844821762</v>
      </c>
    </row>
    <row r="18" spans="2:8" x14ac:dyDescent="0.3">
      <c r="B18" s="31">
        <f t="shared" si="0"/>
        <v>45170</v>
      </c>
      <c r="C18" s="32">
        <f t="shared" si="1"/>
        <v>3.588888888888889</v>
      </c>
      <c r="D18" s="25">
        <f t="shared" si="2"/>
        <v>3937.5</v>
      </c>
      <c r="E18" s="25">
        <f t="shared" si="3"/>
        <v>0</v>
      </c>
      <c r="F18" s="25">
        <f t="shared" si="4"/>
        <v>3937.5</v>
      </c>
      <c r="G18" s="34">
        <f t="shared" si="5"/>
        <v>1.0982411022562859</v>
      </c>
      <c r="H18" s="25">
        <f t="shared" si="6"/>
        <v>3585.2783072046632</v>
      </c>
    </row>
    <row r="19" spans="2:8" x14ac:dyDescent="0.3">
      <c r="B19" s="31">
        <f t="shared" si="0"/>
        <v>45352</v>
      </c>
      <c r="C19" s="32">
        <f t="shared" si="1"/>
        <v>4.5888888888888886</v>
      </c>
      <c r="D19" s="25">
        <f t="shared" si="2"/>
        <v>3937.5</v>
      </c>
      <c r="E19" s="25">
        <f t="shared" si="3"/>
        <v>0</v>
      </c>
      <c r="F19" s="25">
        <f t="shared" si="4"/>
        <v>3937.5</v>
      </c>
      <c r="G19" s="34">
        <f t="shared" si="5"/>
        <v>1.1272950706164759</v>
      </c>
      <c r="H19" s="25">
        <f t="shared" si="6"/>
        <v>3492.8743171446026</v>
      </c>
    </row>
    <row r="20" spans="2:8" x14ac:dyDescent="0.3">
      <c r="B20" s="31">
        <f t="shared" si="0"/>
        <v>45536</v>
      </c>
      <c r="C20" s="32">
        <f t="shared" si="1"/>
        <v>5.5888888888888886</v>
      </c>
      <c r="D20" s="25">
        <f t="shared" si="2"/>
        <v>3937.5</v>
      </c>
      <c r="E20" s="25">
        <f t="shared" si="3"/>
        <v>0</v>
      </c>
      <c r="F20" s="25">
        <f t="shared" si="4"/>
        <v>3937.5</v>
      </c>
      <c r="G20" s="34">
        <f t="shared" si="5"/>
        <v>1.1571176617096346</v>
      </c>
      <c r="H20" s="25">
        <f t="shared" si="6"/>
        <v>3402.8518708999454</v>
      </c>
    </row>
    <row r="21" spans="2:8" x14ac:dyDescent="0.3">
      <c r="B21" s="31">
        <f t="shared" si="0"/>
        <v>45717</v>
      </c>
      <c r="C21" s="32">
        <f t="shared" si="1"/>
        <v>6.5888888888888886</v>
      </c>
      <c r="D21" s="25">
        <f t="shared" si="2"/>
        <v>3937.5</v>
      </c>
      <c r="E21" s="25">
        <f t="shared" si="3"/>
        <v>0</v>
      </c>
      <c r="F21" s="25">
        <f t="shared" si="4"/>
        <v>3937.5</v>
      </c>
      <c r="G21" s="34">
        <f t="shared" si="5"/>
        <v>1.187729209450163</v>
      </c>
      <c r="H21" s="25">
        <f t="shared" si="6"/>
        <v>3315.1495885352451</v>
      </c>
    </row>
    <row r="22" spans="2:8" x14ac:dyDescent="0.3">
      <c r="B22" s="31">
        <f t="shared" si="0"/>
        <v>45901</v>
      </c>
      <c r="C22" s="32">
        <f t="shared" si="1"/>
        <v>7.5888888888888886</v>
      </c>
      <c r="D22" s="25">
        <f t="shared" si="2"/>
        <v>3937.5</v>
      </c>
      <c r="E22" s="25">
        <f t="shared" si="3"/>
        <v>0</v>
      </c>
      <c r="F22" s="25">
        <f t="shared" si="4"/>
        <v>3937.5</v>
      </c>
      <c r="G22" s="34">
        <f t="shared" si="5"/>
        <v>1.2191505856861669</v>
      </c>
      <c r="H22" s="25">
        <f t="shared" si="6"/>
        <v>3229.7076720706177</v>
      </c>
    </row>
    <row r="23" spans="2:8" x14ac:dyDescent="0.3">
      <c r="B23" s="31">
        <f t="shared" si="0"/>
        <v>46082</v>
      </c>
      <c r="C23" s="32">
        <f t="shared" si="1"/>
        <v>8.5888888888888886</v>
      </c>
      <c r="D23" s="25">
        <f t="shared" si="2"/>
        <v>3937.5</v>
      </c>
      <c r="E23" s="25">
        <f t="shared" si="3"/>
        <v>0</v>
      </c>
      <c r="F23" s="25">
        <f t="shared" si="4"/>
        <v>3937.5</v>
      </c>
      <c r="G23" s="34">
        <f t="shared" si="5"/>
        <v>1.2514032144304943</v>
      </c>
      <c r="H23" s="25">
        <f t="shared" si="6"/>
        <v>3146.4678647097221</v>
      </c>
    </row>
    <row r="24" spans="2:8" x14ac:dyDescent="0.3">
      <c r="B24" s="31">
        <f t="shared" si="0"/>
        <v>46266</v>
      </c>
      <c r="C24" s="32">
        <f t="shared" si="1"/>
        <v>9.5888888888888886</v>
      </c>
      <c r="D24" s="25">
        <f t="shared" si="2"/>
        <v>3937.5</v>
      </c>
      <c r="E24" s="25">
        <f t="shared" si="3"/>
        <v>0</v>
      </c>
      <c r="F24" s="25">
        <f t="shared" si="4"/>
        <v>3937.5</v>
      </c>
      <c r="G24" s="34">
        <f t="shared" si="5"/>
        <v>1.2845090864682529</v>
      </c>
      <c r="H24" s="25">
        <f t="shared" si="6"/>
        <v>3065.3734111185804</v>
      </c>
    </row>
    <row r="25" spans="2:8" x14ac:dyDescent="0.3">
      <c r="B25" s="31">
        <f t="shared" si="0"/>
        <v>46447</v>
      </c>
      <c r="C25" s="32">
        <f t="shared" si="1"/>
        <v>10.588888888888889</v>
      </c>
      <c r="D25" s="25">
        <f t="shared" si="2"/>
        <v>3937.5</v>
      </c>
      <c r="E25" s="25">
        <f t="shared" si="3"/>
        <v>0</v>
      </c>
      <c r="F25" s="25">
        <f t="shared" si="4"/>
        <v>3937.5</v>
      </c>
      <c r="G25" s="34">
        <f t="shared" si="5"/>
        <v>1.3184907743507703</v>
      </c>
      <c r="H25" s="25">
        <f t="shared" si="6"/>
        <v>2986.3690187281281</v>
      </c>
    </row>
    <row r="26" spans="2:8" x14ac:dyDescent="0.3">
      <c r="B26" s="31">
        <f t="shared" si="0"/>
        <v>46631</v>
      </c>
      <c r="C26" s="32">
        <f t="shared" si="1"/>
        <v>11.588888888888889</v>
      </c>
      <c r="D26" s="25">
        <f t="shared" si="2"/>
        <v>3937.5</v>
      </c>
      <c r="E26" s="25">
        <f t="shared" si="3"/>
        <v>0</v>
      </c>
      <c r="F26" s="25">
        <f t="shared" si="4"/>
        <v>3937.5</v>
      </c>
      <c r="G26" s="34">
        <f t="shared" si="5"/>
        <v>1.3533714477862198</v>
      </c>
      <c r="H26" s="25">
        <f t="shared" si="6"/>
        <v>2909.4008200341259</v>
      </c>
    </row>
    <row r="27" spans="2:8" x14ac:dyDescent="0.3">
      <c r="B27" s="31">
        <f t="shared" si="0"/>
        <v>46813</v>
      </c>
      <c r="C27" s="32">
        <f t="shared" si="1"/>
        <v>12.588888888888889</v>
      </c>
      <c r="D27" s="25">
        <f t="shared" si="2"/>
        <v>3937.5</v>
      </c>
      <c r="E27" s="25">
        <f t="shared" si="3"/>
        <v>0</v>
      </c>
      <c r="F27" s="25">
        <f t="shared" si="4"/>
        <v>3937.5</v>
      </c>
      <c r="G27" s="34">
        <f t="shared" si="5"/>
        <v>1.3891748894374041</v>
      </c>
      <c r="H27" s="25">
        <f t="shared" si="6"/>
        <v>2834.4163358687192</v>
      </c>
    </row>
    <row r="28" spans="2:8" x14ac:dyDescent="0.3">
      <c r="B28" s="31">
        <f t="shared" si="0"/>
        <v>46997</v>
      </c>
      <c r="C28" s="32">
        <f t="shared" si="1"/>
        <v>13.588888888888889</v>
      </c>
      <c r="D28" s="25">
        <f t="shared" si="2"/>
        <v>3937.5</v>
      </c>
      <c r="E28" s="25">
        <f t="shared" si="3"/>
        <v>0</v>
      </c>
      <c r="F28" s="25">
        <f t="shared" si="4"/>
        <v>3937.5</v>
      </c>
      <c r="G28" s="34">
        <f t="shared" si="5"/>
        <v>1.4259255111374705</v>
      </c>
      <c r="H28" s="25">
        <f t="shared" si="6"/>
        <v>2761.3644396186091</v>
      </c>
    </row>
    <row r="29" spans="2:8" x14ac:dyDescent="0.3">
      <c r="B29" s="31">
        <f t="shared" si="0"/>
        <v>47178</v>
      </c>
      <c r="C29" s="32">
        <f t="shared" si="1"/>
        <v>14.588888888888889</v>
      </c>
      <c r="D29" s="25">
        <f t="shared" si="2"/>
        <v>3937.5</v>
      </c>
      <c r="E29" s="25">
        <f t="shared" si="3"/>
        <v>0</v>
      </c>
      <c r="F29" s="25">
        <f t="shared" si="4"/>
        <v>3937.5</v>
      </c>
      <c r="G29" s="34">
        <f t="shared" si="5"/>
        <v>1.4636483705346122</v>
      </c>
      <c r="H29" s="25">
        <f t="shared" si="6"/>
        <v>2690.1953223654318</v>
      </c>
    </row>
    <row r="30" spans="2:8" x14ac:dyDescent="0.3">
      <c r="B30" s="31">
        <f t="shared" si="0"/>
        <v>47362</v>
      </c>
      <c r="C30" s="32">
        <f t="shared" si="1"/>
        <v>15.588888888888889</v>
      </c>
      <c r="D30" s="25">
        <f t="shared" si="2"/>
        <v>3937.5</v>
      </c>
      <c r="E30" s="25">
        <f t="shared" si="3"/>
        <v>0</v>
      </c>
      <c r="F30" s="25">
        <f t="shared" si="4"/>
        <v>3937.5</v>
      </c>
      <c r="G30" s="34">
        <f t="shared" si="5"/>
        <v>1.5023691881771053</v>
      </c>
      <c r="H30" s="25">
        <f t="shared" si="6"/>
        <v>2620.860458924582</v>
      </c>
    </row>
    <row r="31" spans="2:8" x14ac:dyDescent="0.3">
      <c r="B31" s="35">
        <f t="shared" si="0"/>
        <v>47543</v>
      </c>
      <c r="C31" s="36">
        <f t="shared" si="1"/>
        <v>16.588888888888889</v>
      </c>
      <c r="D31" s="37">
        <f t="shared" si="2"/>
        <v>3937.5</v>
      </c>
      <c r="E31" s="37">
        <f t="shared" si="3"/>
        <v>100000</v>
      </c>
      <c r="F31" s="37">
        <f t="shared" si="4"/>
        <v>103937.5</v>
      </c>
      <c r="G31" s="38">
        <f t="shared" si="5"/>
        <v>1.5421143650503304</v>
      </c>
      <c r="H31" s="37">
        <f t="shared" si="6"/>
        <v>67399.346219440587</v>
      </c>
    </row>
    <row r="32" spans="2:8" x14ac:dyDescent="0.3">
      <c r="B32" s="39" t="str">
        <f t="shared" si="0"/>
        <v/>
      </c>
      <c r="C32" t="str">
        <f t="shared" si="1"/>
        <v/>
      </c>
      <c r="D32" s="40" t="str">
        <f t="shared" si="2"/>
        <v/>
      </c>
      <c r="E32" s="40" t="str">
        <f t="shared" si="3"/>
        <v/>
      </c>
      <c r="F32" s="40" t="str">
        <f t="shared" si="4"/>
        <v/>
      </c>
      <c r="G32" s="41" t="str">
        <f t="shared" si="5"/>
        <v/>
      </c>
      <c r="H32" s="40" t="str">
        <f t="shared" si="6"/>
        <v/>
      </c>
    </row>
    <row r="33" spans="2:8" x14ac:dyDescent="0.3">
      <c r="B33" s="39" t="str">
        <f t="shared" si="0"/>
        <v/>
      </c>
      <c r="C33" t="str">
        <f t="shared" si="1"/>
        <v/>
      </c>
      <c r="D33" s="40" t="str">
        <f t="shared" si="2"/>
        <v/>
      </c>
      <c r="E33" s="40" t="str">
        <f t="shared" si="3"/>
        <v/>
      </c>
      <c r="F33" s="40" t="str">
        <f t="shared" si="4"/>
        <v/>
      </c>
      <c r="G33" s="41" t="str">
        <f t="shared" si="5"/>
        <v/>
      </c>
      <c r="H33" s="40" t="str">
        <f t="shared" si="6"/>
        <v/>
      </c>
    </row>
    <row r="34" spans="2:8" x14ac:dyDescent="0.3">
      <c r="B34" s="39" t="str">
        <f t="shared" si="0"/>
        <v/>
      </c>
      <c r="C34" t="str">
        <f t="shared" si="1"/>
        <v/>
      </c>
      <c r="D34" s="40" t="str">
        <f t="shared" si="2"/>
        <v/>
      </c>
      <c r="E34" s="40" t="str">
        <f t="shared" si="3"/>
        <v/>
      </c>
      <c r="F34" s="40" t="str">
        <f t="shared" si="4"/>
        <v/>
      </c>
      <c r="G34" s="41" t="str">
        <f t="shared" si="5"/>
        <v/>
      </c>
      <c r="H34" s="40" t="str">
        <f t="shared" si="6"/>
        <v/>
      </c>
    </row>
    <row r="35" spans="2:8" x14ac:dyDescent="0.3">
      <c r="B35" s="39" t="str">
        <f t="shared" si="0"/>
        <v/>
      </c>
      <c r="C35" t="str">
        <f t="shared" si="1"/>
        <v/>
      </c>
      <c r="D35" s="40" t="str">
        <f t="shared" si="2"/>
        <v/>
      </c>
      <c r="E35" s="40" t="str">
        <f t="shared" si="3"/>
        <v/>
      </c>
      <c r="F35" s="40" t="str">
        <f t="shared" si="4"/>
        <v/>
      </c>
      <c r="G35" s="41" t="str">
        <f t="shared" si="5"/>
        <v/>
      </c>
      <c r="H35" s="40" t="str">
        <f t="shared" si="6"/>
        <v/>
      </c>
    </row>
    <row r="36" spans="2:8" x14ac:dyDescent="0.3">
      <c r="B36" s="39" t="str">
        <f t="shared" si="0"/>
        <v/>
      </c>
      <c r="C36" t="str">
        <f t="shared" si="1"/>
        <v/>
      </c>
      <c r="D36" s="40" t="str">
        <f t="shared" si="2"/>
        <v/>
      </c>
      <c r="E36" s="40" t="str">
        <f t="shared" si="3"/>
        <v/>
      </c>
      <c r="F36" s="40" t="str">
        <f t="shared" si="4"/>
        <v/>
      </c>
      <c r="G36" s="41" t="str">
        <f t="shared" si="5"/>
        <v/>
      </c>
      <c r="H36" s="40" t="str">
        <f t="shared" si="6"/>
        <v/>
      </c>
    </row>
    <row r="37" spans="2:8" x14ac:dyDescent="0.3">
      <c r="B37" s="39" t="str">
        <f t="shared" si="0"/>
        <v/>
      </c>
      <c r="C37" t="str">
        <f t="shared" si="1"/>
        <v/>
      </c>
      <c r="D37" s="40" t="str">
        <f t="shared" si="2"/>
        <v/>
      </c>
      <c r="E37" s="40" t="str">
        <f t="shared" si="3"/>
        <v/>
      </c>
      <c r="F37" s="40" t="str">
        <f t="shared" si="4"/>
        <v/>
      </c>
      <c r="G37" s="41" t="str">
        <f t="shared" si="5"/>
        <v/>
      </c>
      <c r="H37" s="40" t="str">
        <f t="shared" si="6"/>
        <v/>
      </c>
    </row>
    <row r="38" spans="2:8" x14ac:dyDescent="0.3">
      <c r="B38" s="39" t="str">
        <f t="shared" si="0"/>
        <v/>
      </c>
      <c r="C38" t="str">
        <f t="shared" si="1"/>
        <v/>
      </c>
      <c r="D38" s="40" t="str">
        <f t="shared" si="2"/>
        <v/>
      </c>
      <c r="E38" s="40" t="str">
        <f t="shared" si="3"/>
        <v/>
      </c>
      <c r="F38" s="40" t="str">
        <f t="shared" si="4"/>
        <v/>
      </c>
      <c r="G38" s="41" t="str">
        <f t="shared" si="5"/>
        <v/>
      </c>
      <c r="H38" s="40" t="str">
        <f t="shared" si="6"/>
        <v/>
      </c>
    </row>
    <row r="39" spans="2:8" x14ac:dyDescent="0.3">
      <c r="B39" s="39" t="str">
        <f t="shared" si="0"/>
        <v/>
      </c>
      <c r="C39" t="str">
        <f t="shared" si="1"/>
        <v/>
      </c>
      <c r="D39" s="40" t="str">
        <f t="shared" si="2"/>
        <v/>
      </c>
      <c r="E39" s="40" t="str">
        <f t="shared" si="3"/>
        <v/>
      </c>
      <c r="F39" s="40" t="str">
        <f t="shared" si="4"/>
        <v/>
      </c>
      <c r="G39" s="41" t="str">
        <f t="shared" si="5"/>
        <v/>
      </c>
      <c r="H39" s="40" t="str">
        <f t="shared" si="6"/>
        <v/>
      </c>
    </row>
    <row r="40" spans="2:8" x14ac:dyDescent="0.3">
      <c r="B40" s="39" t="str">
        <f t="shared" si="0"/>
        <v/>
      </c>
      <c r="C40" t="str">
        <f t="shared" si="1"/>
        <v/>
      </c>
      <c r="D40" s="40" t="str">
        <f t="shared" si="2"/>
        <v/>
      </c>
      <c r="E40" s="40" t="str">
        <f t="shared" si="3"/>
        <v/>
      </c>
      <c r="F40" s="40" t="str">
        <f t="shared" si="4"/>
        <v/>
      </c>
      <c r="G40" s="41" t="str">
        <f t="shared" si="5"/>
        <v/>
      </c>
      <c r="H40" s="40" t="str">
        <f t="shared" si="6"/>
        <v/>
      </c>
    </row>
    <row r="41" spans="2:8" x14ac:dyDescent="0.3">
      <c r="B41" s="39" t="str">
        <f t="shared" si="0"/>
        <v/>
      </c>
      <c r="C41" t="str">
        <f t="shared" si="1"/>
        <v/>
      </c>
      <c r="D41" s="40" t="str">
        <f t="shared" si="2"/>
        <v/>
      </c>
      <c r="E41" s="40" t="str">
        <f t="shared" si="3"/>
        <v/>
      </c>
      <c r="F41" s="40" t="str">
        <f t="shared" si="4"/>
        <v/>
      </c>
      <c r="G41" s="41" t="str">
        <f t="shared" si="5"/>
        <v/>
      </c>
      <c r="H41" s="40" t="str">
        <f t="shared" si="6"/>
        <v/>
      </c>
    </row>
    <row r="42" spans="2:8" x14ac:dyDescent="0.3">
      <c r="B42" s="39" t="str">
        <f t="shared" si="0"/>
        <v/>
      </c>
      <c r="C42" t="str">
        <f t="shared" si="1"/>
        <v/>
      </c>
      <c r="D42" s="40" t="str">
        <f t="shared" si="2"/>
        <v/>
      </c>
      <c r="E42" s="40" t="str">
        <f t="shared" si="3"/>
        <v/>
      </c>
      <c r="F42" s="40" t="str">
        <f t="shared" si="4"/>
        <v/>
      </c>
      <c r="G42" s="41" t="str">
        <f t="shared" si="5"/>
        <v/>
      </c>
      <c r="H42" s="40" t="str">
        <f t="shared" si="6"/>
        <v/>
      </c>
    </row>
    <row r="43" spans="2:8" x14ac:dyDescent="0.3">
      <c r="B43" s="39" t="str">
        <f t="shared" si="0"/>
        <v/>
      </c>
      <c r="C43" t="str">
        <f t="shared" si="1"/>
        <v/>
      </c>
      <c r="D43" s="40" t="str">
        <f t="shared" si="2"/>
        <v/>
      </c>
      <c r="E43" s="40" t="str">
        <f t="shared" si="3"/>
        <v/>
      </c>
      <c r="F43" s="40" t="str">
        <f t="shared" si="4"/>
        <v/>
      </c>
      <c r="G43" s="41" t="str">
        <f t="shared" si="5"/>
        <v/>
      </c>
      <c r="H43" s="40" t="str">
        <f t="shared" si="6"/>
        <v/>
      </c>
    </row>
    <row r="44" spans="2:8" x14ac:dyDescent="0.3">
      <c r="B44" s="39" t="str">
        <f t="shared" si="0"/>
        <v/>
      </c>
      <c r="C44" t="str">
        <f t="shared" si="1"/>
        <v/>
      </c>
      <c r="D44" s="40" t="str">
        <f t="shared" si="2"/>
        <v/>
      </c>
      <c r="E44" s="40" t="str">
        <f t="shared" si="3"/>
        <v/>
      </c>
      <c r="F44" s="40" t="str">
        <f t="shared" si="4"/>
        <v/>
      </c>
      <c r="G44" s="41" t="str">
        <f t="shared" si="5"/>
        <v/>
      </c>
      <c r="H44" s="40" t="str">
        <f t="shared" si="6"/>
        <v/>
      </c>
    </row>
    <row r="45" spans="2:8" x14ac:dyDescent="0.3">
      <c r="B45" s="39" t="str">
        <f t="shared" si="0"/>
        <v/>
      </c>
      <c r="C45" t="str">
        <f t="shared" si="1"/>
        <v/>
      </c>
      <c r="D45" s="40" t="str">
        <f t="shared" si="2"/>
        <v/>
      </c>
      <c r="E45" s="40" t="str">
        <f t="shared" si="3"/>
        <v/>
      </c>
      <c r="F45" s="40" t="str">
        <f t="shared" si="4"/>
        <v/>
      </c>
      <c r="G45" s="41" t="str">
        <f t="shared" si="5"/>
        <v/>
      </c>
      <c r="H45" s="40" t="str">
        <f t="shared" si="6"/>
        <v/>
      </c>
    </row>
    <row r="46" spans="2:8" x14ac:dyDescent="0.3">
      <c r="B46" s="39" t="str">
        <f t="shared" si="0"/>
        <v/>
      </c>
      <c r="C46" t="str">
        <f t="shared" si="1"/>
        <v/>
      </c>
      <c r="D46" s="40" t="str">
        <f t="shared" si="2"/>
        <v/>
      </c>
      <c r="E46" s="40" t="str">
        <f t="shared" si="3"/>
        <v/>
      </c>
      <c r="F46" s="40" t="str">
        <f t="shared" si="4"/>
        <v/>
      </c>
      <c r="G46" s="41" t="str">
        <f t="shared" si="5"/>
        <v/>
      </c>
      <c r="H46" s="40" t="str">
        <f t="shared" si="6"/>
        <v/>
      </c>
    </row>
    <row r="47" spans="2:8" x14ac:dyDescent="0.3">
      <c r="B47" s="39" t="str">
        <f t="shared" si="0"/>
        <v/>
      </c>
      <c r="C47" t="str">
        <f t="shared" si="1"/>
        <v/>
      </c>
      <c r="D47" s="40" t="str">
        <f t="shared" si="2"/>
        <v/>
      </c>
      <c r="E47" s="40" t="str">
        <f t="shared" si="3"/>
        <v/>
      </c>
      <c r="F47" s="40" t="str">
        <f t="shared" si="4"/>
        <v/>
      </c>
      <c r="G47" s="41" t="str">
        <f t="shared" si="5"/>
        <v/>
      </c>
      <c r="H47" s="40" t="str">
        <f t="shared" si="6"/>
        <v/>
      </c>
    </row>
    <row r="48" spans="2:8" x14ac:dyDescent="0.3">
      <c r="B48" s="39" t="str">
        <f t="shared" si="0"/>
        <v/>
      </c>
      <c r="C48" t="str">
        <f t="shared" si="1"/>
        <v/>
      </c>
      <c r="D48" s="40" t="str">
        <f t="shared" si="2"/>
        <v/>
      </c>
      <c r="E48" s="40" t="str">
        <f t="shared" si="3"/>
        <v/>
      </c>
      <c r="F48" s="40" t="str">
        <f t="shared" si="4"/>
        <v/>
      </c>
      <c r="G48" s="41" t="str">
        <f t="shared" si="5"/>
        <v/>
      </c>
      <c r="H48" s="40" t="str">
        <f t="shared" si="6"/>
        <v/>
      </c>
    </row>
    <row r="49" spans="2:8" x14ac:dyDescent="0.3">
      <c r="B49" s="39" t="str">
        <f t="shared" si="0"/>
        <v/>
      </c>
      <c r="C49" t="str">
        <f t="shared" si="1"/>
        <v/>
      </c>
      <c r="D49" s="40" t="str">
        <f t="shared" si="2"/>
        <v/>
      </c>
      <c r="E49" s="40" t="str">
        <f t="shared" si="3"/>
        <v/>
      </c>
      <c r="F49" s="40" t="str">
        <f t="shared" si="4"/>
        <v/>
      </c>
      <c r="G49" s="41" t="str">
        <f t="shared" si="5"/>
        <v/>
      </c>
      <c r="H49" s="40" t="str">
        <f t="shared" si="6"/>
        <v/>
      </c>
    </row>
    <row r="50" spans="2:8" x14ac:dyDescent="0.3">
      <c r="B50" s="39" t="str">
        <f t="shared" si="0"/>
        <v/>
      </c>
      <c r="C50" t="str">
        <f t="shared" si="1"/>
        <v/>
      </c>
      <c r="D50" s="40" t="str">
        <f t="shared" si="2"/>
        <v/>
      </c>
      <c r="E50" s="40" t="str">
        <f t="shared" si="3"/>
        <v/>
      </c>
      <c r="F50" s="40" t="str">
        <f t="shared" si="4"/>
        <v/>
      </c>
      <c r="G50" s="41" t="str">
        <f t="shared" si="5"/>
        <v/>
      </c>
      <c r="H50" s="40" t="str">
        <f t="shared" si="6"/>
        <v/>
      </c>
    </row>
    <row r="51" spans="2:8" x14ac:dyDescent="0.3">
      <c r="B51" s="39" t="str">
        <f t="shared" si="0"/>
        <v/>
      </c>
      <c r="C51" t="str">
        <f t="shared" si="1"/>
        <v/>
      </c>
      <c r="D51" s="40" t="str">
        <f t="shared" si="2"/>
        <v/>
      </c>
      <c r="E51" s="40" t="str">
        <f t="shared" si="3"/>
        <v/>
      </c>
      <c r="F51" s="40" t="str">
        <f t="shared" si="4"/>
        <v/>
      </c>
      <c r="G51" s="41" t="str">
        <f t="shared" si="5"/>
        <v/>
      </c>
      <c r="H51" s="40" t="str">
        <f t="shared" si="6"/>
        <v/>
      </c>
    </row>
    <row r="52" spans="2:8" x14ac:dyDescent="0.3">
      <c r="B52" s="39" t="str">
        <f t="shared" si="0"/>
        <v/>
      </c>
      <c r="C52" t="str">
        <f t="shared" si="1"/>
        <v/>
      </c>
      <c r="D52" s="40" t="str">
        <f t="shared" si="2"/>
        <v/>
      </c>
      <c r="E52" s="40" t="str">
        <f t="shared" si="3"/>
        <v/>
      </c>
      <c r="F52" s="40" t="str">
        <f t="shared" si="4"/>
        <v/>
      </c>
      <c r="G52" s="41" t="str">
        <f t="shared" si="5"/>
        <v/>
      </c>
      <c r="H52" s="40" t="str">
        <f t="shared" si="6"/>
        <v/>
      </c>
    </row>
    <row r="53" spans="2:8" x14ac:dyDescent="0.3">
      <c r="B53" s="39" t="str">
        <f t="shared" si="0"/>
        <v/>
      </c>
      <c r="C53" t="str">
        <f t="shared" si="1"/>
        <v/>
      </c>
      <c r="D53" s="40" t="str">
        <f t="shared" si="2"/>
        <v/>
      </c>
      <c r="E53" s="40" t="str">
        <f t="shared" si="3"/>
        <v/>
      </c>
      <c r="F53" s="40" t="str">
        <f t="shared" si="4"/>
        <v/>
      </c>
      <c r="G53" s="41" t="str">
        <f t="shared" si="5"/>
        <v/>
      </c>
      <c r="H53" s="40" t="str">
        <f t="shared" si="6"/>
        <v/>
      </c>
    </row>
    <row r="54" spans="2:8" x14ac:dyDescent="0.3">
      <c r="B54" s="39" t="str">
        <f t="shared" si="0"/>
        <v/>
      </c>
      <c r="C54" t="str">
        <f t="shared" si="1"/>
        <v/>
      </c>
      <c r="D54" s="40" t="str">
        <f t="shared" si="2"/>
        <v/>
      </c>
      <c r="E54" s="40" t="str">
        <f t="shared" si="3"/>
        <v/>
      </c>
      <c r="F54" s="40" t="str">
        <f t="shared" si="4"/>
        <v/>
      </c>
      <c r="G54" s="41" t="str">
        <f t="shared" si="5"/>
        <v/>
      </c>
      <c r="H54" s="40" t="str">
        <f t="shared" si="6"/>
        <v/>
      </c>
    </row>
    <row r="55" spans="2:8" x14ac:dyDescent="0.3">
      <c r="B55" s="39" t="str">
        <f t="shared" si="0"/>
        <v/>
      </c>
      <c r="C55" t="str">
        <f t="shared" si="1"/>
        <v/>
      </c>
      <c r="D55" s="40" t="str">
        <f t="shared" si="2"/>
        <v/>
      </c>
      <c r="E55" s="40" t="str">
        <f t="shared" si="3"/>
        <v/>
      </c>
      <c r="F55" s="40" t="str">
        <f t="shared" si="4"/>
        <v/>
      </c>
      <c r="G55" s="41" t="str">
        <f t="shared" si="5"/>
        <v/>
      </c>
      <c r="H55" s="40" t="str">
        <f t="shared" si="6"/>
        <v/>
      </c>
    </row>
    <row r="56" spans="2:8" x14ac:dyDescent="0.3">
      <c r="B56" s="39" t="str">
        <f t="shared" si="0"/>
        <v/>
      </c>
      <c r="C56" t="str">
        <f t="shared" si="1"/>
        <v/>
      </c>
      <c r="D56" s="40" t="str">
        <f t="shared" si="2"/>
        <v/>
      </c>
      <c r="E56" s="40" t="str">
        <f t="shared" si="3"/>
        <v/>
      </c>
      <c r="F56" s="40" t="str">
        <f t="shared" si="4"/>
        <v/>
      </c>
      <c r="G56" s="41" t="str">
        <f t="shared" si="5"/>
        <v/>
      </c>
      <c r="H56" s="40" t="str">
        <f t="shared" si="6"/>
        <v/>
      </c>
    </row>
    <row r="57" spans="2:8" x14ac:dyDescent="0.3">
      <c r="B57" s="39" t="str">
        <f t="shared" si="0"/>
        <v/>
      </c>
      <c r="C57" t="str">
        <f t="shared" si="1"/>
        <v/>
      </c>
      <c r="D57" s="40" t="str">
        <f t="shared" si="2"/>
        <v/>
      </c>
      <c r="E57" s="40" t="str">
        <f t="shared" si="3"/>
        <v/>
      </c>
      <c r="F57" s="40" t="str">
        <f t="shared" si="4"/>
        <v/>
      </c>
      <c r="G57" s="41" t="str">
        <f t="shared" si="5"/>
        <v/>
      </c>
      <c r="H57" s="40" t="str">
        <f t="shared" si="6"/>
        <v/>
      </c>
    </row>
    <row r="58" spans="2:8" x14ac:dyDescent="0.3">
      <c r="B58" s="39" t="str">
        <f t="shared" si="0"/>
        <v/>
      </c>
      <c r="C58" t="str">
        <f t="shared" si="1"/>
        <v/>
      </c>
      <c r="D58" s="40" t="str">
        <f t="shared" si="2"/>
        <v/>
      </c>
      <c r="E58" s="40" t="str">
        <f t="shared" si="3"/>
        <v/>
      </c>
      <c r="F58" s="40" t="str">
        <f t="shared" si="4"/>
        <v/>
      </c>
      <c r="G58" s="41" t="str">
        <f t="shared" si="5"/>
        <v/>
      </c>
      <c r="H58" s="40" t="str">
        <f t="shared" si="6"/>
        <v/>
      </c>
    </row>
    <row r="59" spans="2:8" x14ac:dyDescent="0.3">
      <c r="B59" s="39" t="str">
        <f t="shared" si="0"/>
        <v/>
      </c>
      <c r="C59" t="str">
        <f t="shared" si="1"/>
        <v/>
      </c>
      <c r="D59" s="40" t="str">
        <f t="shared" si="2"/>
        <v/>
      </c>
      <c r="E59" s="40" t="str">
        <f t="shared" si="3"/>
        <v/>
      </c>
      <c r="F59" s="40" t="str">
        <f t="shared" si="4"/>
        <v/>
      </c>
      <c r="G59" s="41" t="str">
        <f t="shared" si="5"/>
        <v/>
      </c>
      <c r="H59" s="40" t="str">
        <f t="shared" si="6"/>
        <v/>
      </c>
    </row>
  </sheetData>
  <mergeCells count="3">
    <mergeCell ref="A1:G1"/>
    <mergeCell ref="B3:C3"/>
    <mergeCell ref="F3:G3"/>
  </mergeCells>
  <conditionalFormatting sqref="B15:H59">
    <cfRule type="containsText" dxfId="0" priority="1" operator="containsText" text="no blanks">
      <formula>NOT(ISERROR(SEARCH("no blanks",B15)))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2022-06-07T15:40:55Z</dcterms:created>
  <dcterms:modified xsi:type="dcterms:W3CDTF">2022-06-08T23:31:05Z</dcterms:modified>
</cp:coreProperties>
</file>