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ir/mnt/CLUSTER/effectR/motif_redo_201810/false_positive_analysis_201811/20200514_FP_rates_gold/"/>
    </mc:Choice>
  </mc:AlternateContent>
  <xr:revisionPtr revIDLastSave="0" documentId="13_ncr:1_{6D37F205-5366-B04E-9085-3EF0F624E01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leaned_FP_20200514" sheetId="2" r:id="rId1"/>
    <sheet name="raw_FP_Results_20200514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H4" i="2"/>
  <c r="E3" i="1"/>
  <c r="E4" i="1"/>
  <c r="E5" i="1"/>
  <c r="E6" i="1"/>
  <c r="E7" i="1"/>
  <c r="E8" i="1"/>
  <c r="E9" i="1"/>
  <c r="E10" i="1"/>
  <c r="E11" i="1"/>
  <c r="E12" i="1"/>
  <c r="E13" i="1"/>
  <c r="E14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H2" i="2"/>
  <c r="H3" i="2"/>
  <c r="H6" i="2"/>
  <c r="H7" i="2"/>
  <c r="H8" i="2"/>
  <c r="H9" i="2"/>
  <c r="H10" i="2"/>
  <c r="H11" i="2"/>
  <c r="H12" i="2"/>
  <c r="H13" i="2"/>
  <c r="H14" i="2"/>
  <c r="H16" i="2"/>
  <c r="G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E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D2" i="1"/>
  <c r="D2" i="2"/>
  <c r="D3" i="1"/>
  <c r="D3" i="2"/>
  <c r="D4" i="1"/>
  <c r="D4" i="2"/>
  <c r="D5" i="1"/>
  <c r="D5" i="2"/>
  <c r="D6" i="1"/>
  <c r="D6" i="2"/>
  <c r="D7" i="1"/>
  <c r="D7" i="2"/>
  <c r="D8" i="1"/>
  <c r="D8" i="2"/>
  <c r="D9" i="1"/>
  <c r="D9" i="2"/>
  <c r="D10" i="1"/>
  <c r="D10" i="2"/>
  <c r="D11" i="1"/>
  <c r="D11" i="2"/>
  <c r="D12" i="1"/>
  <c r="D12" i="2"/>
  <c r="D13" i="1"/>
  <c r="D13" i="2"/>
  <c r="D14" i="1"/>
  <c r="D14" i="2"/>
  <c r="D16" i="2"/>
  <c r="C2" i="1"/>
  <c r="C2" i="2"/>
  <c r="C3" i="1"/>
  <c r="C3" i="2"/>
  <c r="C4" i="1"/>
  <c r="C4" i="2"/>
  <c r="C5" i="1"/>
  <c r="C5" i="2"/>
  <c r="C6" i="1"/>
  <c r="C6" i="2"/>
  <c r="C7" i="1"/>
  <c r="C7" i="2"/>
  <c r="C8" i="1"/>
  <c r="C8" i="2"/>
  <c r="C9" i="1"/>
  <c r="C9" i="2"/>
  <c r="C10" i="1"/>
  <c r="C10" i="2"/>
  <c r="C11" i="1"/>
  <c r="C11" i="2"/>
  <c r="C12" i="1"/>
  <c r="C12" i="2"/>
  <c r="C13" i="1"/>
  <c r="C13" i="2"/>
  <c r="C14" i="1"/>
  <c r="C14" i="2"/>
  <c r="C16" i="2"/>
</calcChain>
</file>

<file path=xl/sharedStrings.xml><?xml version="1.0" encoding="utf-8"?>
<sst xmlns="http://schemas.openxmlformats.org/spreadsheetml/2006/main" count="73" uniqueCount="35">
  <si>
    <t>RXLR_hits</t>
  </si>
  <si>
    <t>EER_hits</t>
  </si>
  <si>
    <t>RXLR_and_EER_hits</t>
  </si>
  <si>
    <t>RXLR_SD</t>
  </si>
  <si>
    <t>EER_SD</t>
  </si>
  <si>
    <t>RXLR_and_EER_SD</t>
  </si>
  <si>
    <t>species_shuffled_10_times</t>
  </si>
  <si>
    <t>DM</t>
  </si>
  <si>
    <t>B. lactucae</t>
  </si>
  <si>
    <t>P. viticola</t>
  </si>
  <si>
    <t>P. halstedii</t>
  </si>
  <si>
    <t>P. tabacina</t>
  </si>
  <si>
    <t>P. effusa</t>
  </si>
  <si>
    <t>H. arabidopsidis</t>
  </si>
  <si>
    <t>P. cubensis</t>
  </si>
  <si>
    <t>Phy</t>
  </si>
  <si>
    <t>P. infestans</t>
  </si>
  <si>
    <t>P. parasitica</t>
  </si>
  <si>
    <t>P. capsici</t>
  </si>
  <si>
    <t>P. cinnamomi</t>
  </si>
  <si>
    <t>P. ramorum</t>
  </si>
  <si>
    <t>P. sojae</t>
  </si>
  <si>
    <t>FP_RXLR_and_EER</t>
  </si>
  <si>
    <t>FP_EER</t>
  </si>
  <si>
    <t>FP_RXLR</t>
  </si>
  <si>
    <t>unshuffled_RXLR_hits</t>
  </si>
  <si>
    <t>unshuffled_EER_hits</t>
  </si>
  <si>
    <t>unshuffled_RXLR_and_EER_hits</t>
  </si>
  <si>
    <t>SD_RXLR%</t>
  </si>
  <si>
    <t>FP_RXLR%</t>
  </si>
  <si>
    <t>FP_EER%</t>
  </si>
  <si>
    <t>FP_RXLR_and_EER%</t>
  </si>
  <si>
    <t>SD_EER%</t>
  </si>
  <si>
    <t>SD_RXLR_and_EER%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</si>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</sst>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D21" sqref="D21"/>
    </sheetView>
  </sheetViews>
  <sheetFormatPr baseColWidth="10" defaultRowHeight="16" x14ac:dyDescent="0.2"/>
  <cols>
    <col min="2" max="2" width="23.83203125" customWidth="1"/>
    <col min="3" max="3" width="10.83203125" customWidth="1"/>
    <col min="5" max="5" width="17.83203125" customWidth="1"/>
    <col min="8" max="8" width="18" customWidth="1"/>
  </cols>
  <sheetData>
    <row r="1" spans="1:8" x14ac:dyDescent="0.2">
      <c r="B1" t="s">
        <v>6</v>
      </c>
      <c r="C1" t="s">
        <v>29</v>
      </c>
      <c r="D1" t="s">
        <v>30</v>
      </c>
      <c r="E1" t="s">
        <v>31</v>
      </c>
      <c r="F1" t="s">
        <v>28</v>
      </c>
      <c r="G1" t="s">
        <v>32</v>
      </c>
      <c r="H1" t="s">
        <v>33</v>
      </c>
    </row>
    <row r="2" spans="1:8" x14ac:dyDescent="0.2">
      <c r="A2" t="s">
        <v>7</v>
      </c>
      <c r="B2" t="s">
        <v>8</v>
      </c>
      <c r="C2">
        <f>raw_FP_Results_20200514!C2</f>
        <v>57.22</v>
      </c>
      <c r="D2">
        <f>raw_FP_Results_20200514!D2</f>
        <v>51.14</v>
      </c>
      <c r="E2">
        <f>raw_FP_Results_20200514!E2</f>
        <v>17.810000000000002</v>
      </c>
      <c r="F2">
        <f>ROUNDUP(raw_FP_Results_20200514!I2 * 100 / raw_FP_Results_20200514!L2, 2)</f>
        <v>3.25</v>
      </c>
      <c r="G2">
        <f>ROUNDUP(100* (raw_FP_Results_20200514!J2 / raw_FP_Results_20200514!M2), 2)</f>
        <v>2.4099999999999997</v>
      </c>
      <c r="H2">
        <f>ROUNDUP(raw_FP_Results_20200514!K2 * 100 / raw_FP_Results_20200514!N2, 2)</f>
        <v>5.1499999999999995</v>
      </c>
    </row>
    <row r="3" spans="1:8" x14ac:dyDescent="0.2">
      <c r="A3" t="s">
        <v>7</v>
      </c>
      <c r="B3" t="s">
        <v>9</v>
      </c>
      <c r="C3">
        <f>raw_FP_Results_20200514!C3</f>
        <v>54.129999999999995</v>
      </c>
      <c r="D3">
        <f>raw_FP_Results_20200514!D3</f>
        <v>40.85</v>
      </c>
      <c r="E3">
        <f>raw_FP_Results_20200514!E3</f>
        <v>14.24</v>
      </c>
      <c r="F3">
        <f>ROUNDUP(raw_FP_Results_20200514!I3 * 100 / raw_FP_Results_20200514!L3, 2)</f>
        <v>3.0799999999999996</v>
      </c>
      <c r="G3">
        <f>ROUNDUP(100* (raw_FP_Results_20200514!J3 / raw_FP_Results_20200514!M3), 2)</f>
        <v>1.99</v>
      </c>
      <c r="H3">
        <f>ROUNDUP(raw_FP_Results_20200514!K3 * 100 / raw_FP_Results_20200514!N3, 2)</f>
        <v>4.12</v>
      </c>
    </row>
    <row r="4" spans="1:8" x14ac:dyDescent="0.2">
      <c r="A4" t="s">
        <v>7</v>
      </c>
      <c r="B4" t="s">
        <v>10</v>
      </c>
      <c r="C4">
        <f>raw_FP_Results_20200514!C4</f>
        <v>60.26</v>
      </c>
      <c r="D4">
        <f>raw_FP_Results_20200514!D4</f>
        <v>45.3</v>
      </c>
      <c r="E4">
        <f>raw_FP_Results_20200514!E4</f>
        <v>21.430000000000003</v>
      </c>
      <c r="F4">
        <f>ROUNDUP(raw_FP_Results_20200514!I4 * 100 / raw_FP_Results_20200514!L4, 2)</f>
        <v>4.97</v>
      </c>
      <c r="G4">
        <f>ROUNDUP(100* (raw_FP_Results_20200514!J4 / raw_FP_Results_20200514!M4), 2)</f>
        <v>2.9299999999999997</v>
      </c>
      <c r="H4">
        <f>ROUNDUP(100 * (raw_FP_Results_20200514!K4  / raw_FP_Results_20200514!N4), 2)</f>
        <v>12.49</v>
      </c>
    </row>
    <row r="5" spans="1:8" x14ac:dyDescent="0.2">
      <c r="A5" t="s">
        <v>7</v>
      </c>
      <c r="B5" t="s">
        <v>11</v>
      </c>
      <c r="C5">
        <f>raw_FP_Results_20200514!C5</f>
        <v>51.82</v>
      </c>
      <c r="D5">
        <f>raw_FP_Results_20200514!D5</f>
        <v>45.23</v>
      </c>
      <c r="E5">
        <f>raw_FP_Results_20200514!E5</f>
        <v>14.47</v>
      </c>
      <c r="F5">
        <f>ROUNDUP(raw_FP_Results_20200514!I5 * 100 / raw_FP_Results_20200514!L5, 2)</f>
        <v>5.0299999999999994</v>
      </c>
      <c r="G5">
        <f>ROUNDUP(100* (raw_FP_Results_20200514!J5 / raw_FP_Results_20200514!M5), 2)</f>
        <v>3.78</v>
      </c>
      <c r="H5">
        <f>ROUNDUP(raw_FP_Results_20200514!K5 * 100 / raw_FP_Results_20200514!N5, 2)</f>
        <v>4.7299999999999995</v>
      </c>
    </row>
    <row r="6" spans="1:8" x14ac:dyDescent="0.2">
      <c r="A6" t="s">
        <v>7</v>
      </c>
      <c r="B6" t="s">
        <v>12</v>
      </c>
      <c r="C6">
        <f>raw_FP_Results_20200514!C6</f>
        <v>51.87</v>
      </c>
      <c r="D6">
        <f>raw_FP_Results_20200514!D6</f>
        <v>49.75</v>
      </c>
      <c r="E6">
        <f>raw_FP_Results_20200514!E6</f>
        <v>10</v>
      </c>
      <c r="F6">
        <f>ROUNDUP(raw_FP_Results_20200514!I6 * 100 / raw_FP_Results_20200514!L6, 2)</f>
        <v>4.3599999999999994</v>
      </c>
      <c r="G6">
        <f>ROUNDUP(100* (raw_FP_Results_20200514!J6 / raw_FP_Results_20200514!M6), 2)</f>
        <v>4.0599999999999996</v>
      </c>
      <c r="H6">
        <f>ROUNDUP(raw_FP_Results_20200514!K6 * 100 / raw_FP_Results_20200514!N6, 2)</f>
        <v>5.33</v>
      </c>
    </row>
    <row r="7" spans="1:8" x14ac:dyDescent="0.2">
      <c r="A7" t="s">
        <v>7</v>
      </c>
      <c r="B7" t="s">
        <v>13</v>
      </c>
      <c r="C7">
        <f>raw_FP_Results_20200514!C7</f>
        <v>57.22</v>
      </c>
      <c r="D7">
        <f>raw_FP_Results_20200514!D7</f>
        <v>50.04</v>
      </c>
      <c r="E7">
        <f>raw_FP_Results_20200514!E7</f>
        <v>21.430000000000003</v>
      </c>
      <c r="F7">
        <f>ROUNDUP(raw_FP_Results_20200514!I7 * 100 / raw_FP_Results_20200514!L7, 2)</f>
        <v>2.6599999999999997</v>
      </c>
      <c r="G7">
        <f>ROUNDUP(100* (raw_FP_Results_20200514!J7 / raw_FP_Results_20200514!M7), 2)</f>
        <v>3.8099999999999996</v>
      </c>
      <c r="H7">
        <f>ROUNDUP(raw_FP_Results_20200514!K7 * 100 / raw_FP_Results_20200514!N7, 2)</f>
        <v>7.96</v>
      </c>
    </row>
    <row r="8" spans="1:8" x14ac:dyDescent="0.2">
      <c r="A8" t="s">
        <v>7</v>
      </c>
      <c r="B8" t="s">
        <v>14</v>
      </c>
      <c r="C8">
        <f>raw_FP_Results_20200514!C8</f>
        <v>61.35</v>
      </c>
      <c r="D8">
        <f>raw_FP_Results_20200514!D8</f>
        <v>61.75</v>
      </c>
      <c r="E8">
        <f>raw_FP_Results_20200514!E8</f>
        <v>23.200000000000003</v>
      </c>
      <c r="F8">
        <f>ROUNDUP(raw_FP_Results_20200514!I8 * 100 / raw_FP_Results_20200514!L8, 2)</f>
        <v>2.9299999999999997</v>
      </c>
      <c r="G8">
        <f>ROUNDUP(100* (raw_FP_Results_20200514!J8 / raw_FP_Results_20200514!M8), 2)</f>
        <v>2.9499999999999997</v>
      </c>
      <c r="H8">
        <f>ROUNDUP(raw_FP_Results_20200514!K8 * 100 / raw_FP_Results_20200514!N8, 2)</f>
        <v>7.79</v>
      </c>
    </row>
    <row r="9" spans="1:8" x14ac:dyDescent="0.2">
      <c r="A9" t="s">
        <v>15</v>
      </c>
      <c r="B9" t="s">
        <v>16</v>
      </c>
      <c r="C9">
        <f>raw_FP_Results_20200514!C9</f>
        <v>53.86</v>
      </c>
      <c r="D9">
        <f>raw_FP_Results_20200514!D9</f>
        <v>45.449999999999996</v>
      </c>
      <c r="E9">
        <f>raw_FP_Results_20200514!E9</f>
        <v>13.4</v>
      </c>
      <c r="F9">
        <f>ROUNDUP(raw_FP_Results_20200514!I9 * 100 / raw_FP_Results_20200514!L9, 2)</f>
        <v>1.9</v>
      </c>
      <c r="G9">
        <f>ROUNDUP(100* (raw_FP_Results_20200514!J9 / raw_FP_Results_20200514!M9), 2)</f>
        <v>1.42</v>
      </c>
      <c r="H9">
        <f>ROUNDUP(raw_FP_Results_20200514!K9 * 100 / raw_FP_Results_20200514!N9, 2)</f>
        <v>2.09</v>
      </c>
    </row>
    <row r="10" spans="1:8" x14ac:dyDescent="0.2">
      <c r="A10" t="s">
        <v>15</v>
      </c>
      <c r="B10" t="s">
        <v>17</v>
      </c>
      <c r="C10">
        <f>raw_FP_Results_20200514!C10</f>
        <v>44.98</v>
      </c>
      <c r="D10">
        <f>raw_FP_Results_20200514!D10</f>
        <v>46.51</v>
      </c>
      <c r="E10">
        <f>raw_FP_Results_20200514!E10</f>
        <v>7.04</v>
      </c>
      <c r="F10">
        <f>ROUNDUP(raw_FP_Results_20200514!I10 * 100 / raw_FP_Results_20200514!L10, 2)</f>
        <v>2.7699999999999996</v>
      </c>
      <c r="G10">
        <f>ROUNDUP(100* (raw_FP_Results_20200514!J10 / raw_FP_Results_20200514!M10), 2)</f>
        <v>2.92</v>
      </c>
      <c r="H10">
        <f>ROUNDUP(raw_FP_Results_20200514!K10 * 100 / raw_FP_Results_20200514!N10, 2)</f>
        <v>2.8899999999999997</v>
      </c>
    </row>
    <row r="11" spans="1:8" x14ac:dyDescent="0.2">
      <c r="A11" t="s">
        <v>15</v>
      </c>
      <c r="B11" t="s">
        <v>18</v>
      </c>
      <c r="C11">
        <f>raw_FP_Results_20200514!C11</f>
        <v>53.01</v>
      </c>
      <c r="D11">
        <f>raw_FP_Results_20200514!D11</f>
        <v>50.75</v>
      </c>
      <c r="E11">
        <f>raw_FP_Results_20200514!E11</f>
        <v>11.82</v>
      </c>
      <c r="F11">
        <f>ROUNDUP(raw_FP_Results_20200514!I11 * 100 / raw_FP_Results_20200514!L11, 2)</f>
        <v>2.15</v>
      </c>
      <c r="G11">
        <f>ROUNDUP(100* (raw_FP_Results_20200514!J11 / raw_FP_Results_20200514!M11), 2)</f>
        <v>1.65</v>
      </c>
      <c r="H11">
        <f>ROUNDUP(raw_FP_Results_20200514!K11 * 100 / raw_FP_Results_20200514!N11, 2)</f>
        <v>1.77</v>
      </c>
    </row>
    <row r="12" spans="1:8" x14ac:dyDescent="0.2">
      <c r="A12" t="s">
        <v>15</v>
      </c>
      <c r="B12" t="s">
        <v>19</v>
      </c>
      <c r="C12">
        <f>raw_FP_Results_20200514!C12</f>
        <v>56.07</v>
      </c>
      <c r="D12">
        <f>raw_FP_Results_20200514!D12</f>
        <v>52.089999999999996</v>
      </c>
      <c r="E12">
        <f>raw_FP_Results_20200514!E12</f>
        <v>16.610000000000003</v>
      </c>
      <c r="F12">
        <f>ROUNDUP(raw_FP_Results_20200514!I12 * 100 / raw_FP_Results_20200514!L12, 2)</f>
        <v>2.6399999999999997</v>
      </c>
      <c r="G12">
        <f>ROUNDUP(100* (raw_FP_Results_20200514!J12 / raw_FP_Results_20200514!M12), 2)</f>
        <v>1.74</v>
      </c>
      <c r="H12">
        <f>ROUNDUP(raw_FP_Results_20200514!K12 * 100 / raw_FP_Results_20200514!N12, 2)</f>
        <v>3.36</v>
      </c>
    </row>
    <row r="13" spans="1:8" x14ac:dyDescent="0.2">
      <c r="A13" t="s">
        <v>15</v>
      </c>
      <c r="B13" t="s">
        <v>20</v>
      </c>
      <c r="C13">
        <f>raw_FP_Results_20200514!C13</f>
        <v>58.3</v>
      </c>
      <c r="D13">
        <f>raw_FP_Results_20200514!D13</f>
        <v>51</v>
      </c>
      <c r="E13">
        <f>raw_FP_Results_20200514!E13</f>
        <v>13.56</v>
      </c>
      <c r="F13">
        <f>ROUNDUP(raw_FP_Results_20200514!I13 * 100 / raw_FP_Results_20200514!L13, 2)</f>
        <v>3.03</v>
      </c>
      <c r="G13">
        <f>ROUNDUP(100* (raw_FP_Results_20200514!J13 / raw_FP_Results_20200514!M13), 2)</f>
        <v>2.0999999999999996</v>
      </c>
      <c r="H13">
        <f>ROUNDUP(raw_FP_Results_20200514!K13 * 100 / raw_FP_Results_20200514!N13, 2)</f>
        <v>3.8699999999999997</v>
      </c>
    </row>
    <row r="14" spans="1:8" x14ac:dyDescent="0.2">
      <c r="A14" t="s">
        <v>15</v>
      </c>
      <c r="B14" t="s">
        <v>21</v>
      </c>
      <c r="C14">
        <f>raw_FP_Results_20200514!C14</f>
        <v>57.339999999999996</v>
      </c>
      <c r="D14">
        <f>raw_FP_Results_20200514!D14</f>
        <v>52.5</v>
      </c>
      <c r="E14">
        <f>raw_FP_Results_20200514!E14</f>
        <v>15.299999999999999</v>
      </c>
      <c r="F14">
        <f>ROUNDUP(raw_FP_Results_20200514!I14 * 100 / raw_FP_Results_20200514!L14, 2)</f>
        <v>1.75</v>
      </c>
      <c r="G14">
        <f>ROUNDUP(100* (raw_FP_Results_20200514!J14 / raw_FP_Results_20200514!M14), 2)</f>
        <v>1.71</v>
      </c>
      <c r="H14">
        <f>ROUNDUP(raw_FP_Results_20200514!K14 * 100 / raw_FP_Results_20200514!N14, 2)</f>
        <v>3.0399999999999996</v>
      </c>
    </row>
    <row r="16" spans="1:8" x14ac:dyDescent="0.2">
      <c r="B16" s="3" t="s">
        <v>34</v>
      </c>
      <c r="C16" s="3">
        <f>ROUNDUP(AVERAGE(C2:C14),2)</f>
        <v>55.19</v>
      </c>
      <c r="D16" s="3">
        <f>ROUNDUP(AVERAGE(D2:D14),2)</f>
        <v>49.419999999999995</v>
      </c>
      <c r="E16" s="3">
        <f>ROUNDUP(AVERAGE(E2:E14),2)</f>
        <v>15.41</v>
      </c>
      <c r="F16" s="3">
        <f>ROUNDUP(AVERAGE(F2:F14),2)</f>
        <v>3.1199999999999997</v>
      </c>
      <c r="G16" s="3">
        <f>ROUNDUP(AVERAGE(G2:G14),2)</f>
        <v>2.5799999999999996</v>
      </c>
      <c r="H16" s="3">
        <f>ROUNDUP(AVERAGE(H2:H14),2)</f>
        <v>4.97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A3" sqref="A3:XFD3"/>
    </sheetView>
  </sheetViews>
  <sheetFormatPr baseColWidth="10" defaultRowHeight="16" x14ac:dyDescent="0.2"/>
  <cols>
    <col min="2" max="2" width="24" customWidth="1"/>
    <col min="3" max="3" width="9.6640625" customWidth="1"/>
    <col min="4" max="4" width="9.1640625" customWidth="1"/>
    <col min="5" max="5" width="18.6640625" customWidth="1"/>
    <col min="6" max="6" width="16.1640625" customWidth="1"/>
    <col min="12" max="12" width="16.1640625" customWidth="1"/>
    <col min="13" max="13" width="18" customWidth="1"/>
    <col min="14" max="14" width="28" customWidth="1"/>
    <col min="15" max="15" width="19.33203125" customWidth="1"/>
  </cols>
  <sheetData>
    <row r="1" spans="1:14" x14ac:dyDescent="0.2">
      <c r="B1" t="s">
        <v>6</v>
      </c>
      <c r="C1" t="s">
        <v>24</v>
      </c>
      <c r="D1" t="s">
        <v>23</v>
      </c>
      <c r="E1" t="s">
        <v>22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25</v>
      </c>
      <c r="M1" t="s">
        <v>26</v>
      </c>
      <c r="N1" t="s">
        <v>27</v>
      </c>
    </row>
    <row r="2" spans="1:14" x14ac:dyDescent="0.2">
      <c r="A2" t="s">
        <v>7</v>
      </c>
      <c r="B2" t="s">
        <v>8</v>
      </c>
      <c r="C2">
        <f t="shared" ref="C2:C14" si="0" xml:space="preserve"> ROUNDUP(  100 * (F2 / (L2*10)), 2)</f>
        <v>57.22</v>
      </c>
      <c r="D2">
        <f t="shared" ref="D2:D14" si="1" xml:space="preserve"> ROUNDUP(  100 * (G2 / (M2*10)), 2)</f>
        <v>51.14</v>
      </c>
      <c r="E2">
        <f t="shared" ref="E2:E14" si="2" xml:space="preserve"> ROUNDUP(  100 * (H2 / (N2*10)), 2)</f>
        <v>17.810000000000002</v>
      </c>
      <c r="F2" s="2">
        <v>3353</v>
      </c>
      <c r="G2">
        <v>2618</v>
      </c>
      <c r="H2" s="2">
        <v>146</v>
      </c>
      <c r="I2">
        <v>19.044976007102498</v>
      </c>
      <c r="J2">
        <v>12.327025413925099</v>
      </c>
      <c r="K2">
        <v>4.2216373863966803</v>
      </c>
      <c r="L2">
        <v>586</v>
      </c>
      <c r="M2">
        <v>512</v>
      </c>
      <c r="N2">
        <v>82</v>
      </c>
    </row>
    <row r="3" spans="1:14" x14ac:dyDescent="0.2">
      <c r="A3" t="s">
        <v>7</v>
      </c>
      <c r="B3" t="s">
        <v>9</v>
      </c>
      <c r="C3">
        <f t="shared" si="0"/>
        <v>54.129999999999995</v>
      </c>
      <c r="D3">
        <f t="shared" si="1"/>
        <v>40.85</v>
      </c>
      <c r="E3">
        <f t="shared" si="2"/>
        <v>14.24</v>
      </c>
      <c r="F3" s="2">
        <v>2847</v>
      </c>
      <c r="G3">
        <v>2949</v>
      </c>
      <c r="H3" s="2">
        <v>148</v>
      </c>
      <c r="I3">
        <v>16.160651802036501</v>
      </c>
      <c r="J3">
        <v>14.356183336806501</v>
      </c>
      <c r="K3">
        <v>4.2752517794602198</v>
      </c>
      <c r="L3">
        <v>526</v>
      </c>
      <c r="M3">
        <v>722</v>
      </c>
      <c r="N3">
        <v>104</v>
      </c>
    </row>
    <row r="4" spans="1:14" x14ac:dyDescent="0.2">
      <c r="A4" t="s">
        <v>7</v>
      </c>
      <c r="B4" t="s">
        <v>10</v>
      </c>
      <c r="C4">
        <f t="shared" si="0"/>
        <v>60.26</v>
      </c>
      <c r="D4">
        <f t="shared" si="1"/>
        <v>45.3</v>
      </c>
      <c r="E4">
        <f t="shared" si="2"/>
        <v>21.430000000000003</v>
      </c>
      <c r="F4" s="2">
        <v>2344</v>
      </c>
      <c r="G4">
        <v>2251</v>
      </c>
      <c r="H4" s="2">
        <v>120</v>
      </c>
      <c r="I4">
        <v>19.317234676722101</v>
      </c>
      <c r="J4">
        <v>14.5331039737253</v>
      </c>
      <c r="K4">
        <v>6.99205898780101</v>
      </c>
      <c r="L4">
        <v>389</v>
      </c>
      <c r="M4">
        <v>497</v>
      </c>
      <c r="N4">
        <v>56</v>
      </c>
    </row>
    <row r="5" spans="1:14" x14ac:dyDescent="0.2">
      <c r="A5" t="s">
        <v>7</v>
      </c>
      <c r="B5" t="s">
        <v>11</v>
      </c>
      <c r="C5">
        <f t="shared" si="0"/>
        <v>51.82</v>
      </c>
      <c r="D5">
        <f t="shared" si="1"/>
        <v>45.23</v>
      </c>
      <c r="E5">
        <f t="shared" si="2"/>
        <v>14.47</v>
      </c>
      <c r="F5" s="2">
        <v>1886</v>
      </c>
      <c r="G5">
        <v>1307</v>
      </c>
      <c r="H5" s="2">
        <v>94</v>
      </c>
      <c r="I5">
        <v>18.2881260810274</v>
      </c>
      <c r="J5">
        <v>10.9041276588272</v>
      </c>
      <c r="K5">
        <v>3.0713731999438498</v>
      </c>
      <c r="L5">
        <v>364</v>
      </c>
      <c r="M5">
        <v>289</v>
      </c>
      <c r="N5">
        <v>65</v>
      </c>
    </row>
    <row r="6" spans="1:14" x14ac:dyDescent="0.2">
      <c r="A6" t="s">
        <v>7</v>
      </c>
      <c r="B6" t="s">
        <v>12</v>
      </c>
      <c r="C6">
        <f t="shared" si="0"/>
        <v>51.87</v>
      </c>
      <c r="D6">
        <f t="shared" si="1"/>
        <v>49.75</v>
      </c>
      <c r="E6">
        <f t="shared" si="2"/>
        <v>10</v>
      </c>
      <c r="F6" s="2">
        <v>2116</v>
      </c>
      <c r="G6">
        <v>1940</v>
      </c>
      <c r="H6" s="2">
        <v>93</v>
      </c>
      <c r="I6">
        <v>17.775138693004799</v>
      </c>
      <c r="J6">
        <v>15.8254366272923</v>
      </c>
      <c r="K6">
        <v>4.94974746830583</v>
      </c>
      <c r="L6">
        <v>408</v>
      </c>
      <c r="M6">
        <v>390</v>
      </c>
      <c r="N6">
        <v>93</v>
      </c>
    </row>
    <row r="7" spans="1:14" x14ac:dyDescent="0.2">
      <c r="A7" t="s">
        <v>7</v>
      </c>
      <c r="B7" t="s">
        <v>13</v>
      </c>
      <c r="C7">
        <f t="shared" si="0"/>
        <v>57.22</v>
      </c>
      <c r="D7">
        <f t="shared" si="1"/>
        <v>50.04</v>
      </c>
      <c r="E7">
        <f t="shared" si="2"/>
        <v>21.430000000000003</v>
      </c>
      <c r="F7" s="2">
        <v>4137</v>
      </c>
      <c r="G7">
        <v>2937</v>
      </c>
      <c r="H7" s="2">
        <v>180</v>
      </c>
      <c r="I7">
        <v>19.222671799495298</v>
      </c>
      <c r="J7">
        <v>22.321140950527901</v>
      </c>
      <c r="K7">
        <v>6.6833125519211398</v>
      </c>
      <c r="L7">
        <v>723</v>
      </c>
      <c r="M7">
        <v>587</v>
      </c>
      <c r="N7">
        <v>84</v>
      </c>
    </row>
    <row r="8" spans="1:14" x14ac:dyDescent="0.2">
      <c r="A8" t="s">
        <v>7</v>
      </c>
      <c r="B8" t="s">
        <v>14</v>
      </c>
      <c r="C8">
        <f t="shared" si="0"/>
        <v>61.35</v>
      </c>
      <c r="D8">
        <f t="shared" si="1"/>
        <v>61.75</v>
      </c>
      <c r="E8">
        <f t="shared" si="2"/>
        <v>23.200000000000003</v>
      </c>
      <c r="F8" s="2">
        <v>5662</v>
      </c>
      <c r="G8">
        <v>4890</v>
      </c>
      <c r="H8" s="2">
        <v>283</v>
      </c>
      <c r="I8">
        <v>26.966852080120699</v>
      </c>
      <c r="J8">
        <v>23.352373184182699</v>
      </c>
      <c r="K8">
        <v>9.5014618758261502</v>
      </c>
      <c r="L8">
        <v>923</v>
      </c>
      <c r="M8">
        <v>792</v>
      </c>
      <c r="N8">
        <v>122</v>
      </c>
    </row>
    <row r="9" spans="1:14" x14ac:dyDescent="0.2">
      <c r="A9" t="s">
        <v>15</v>
      </c>
      <c r="B9" t="s">
        <v>16</v>
      </c>
      <c r="C9">
        <f t="shared" si="0"/>
        <v>53.86</v>
      </c>
      <c r="D9">
        <f t="shared" si="1"/>
        <v>45.449999999999996</v>
      </c>
      <c r="E9">
        <f t="shared" si="2"/>
        <v>13.4</v>
      </c>
      <c r="F9" s="2">
        <v>12813</v>
      </c>
      <c r="G9">
        <v>8225</v>
      </c>
      <c r="H9" s="2">
        <v>568</v>
      </c>
      <c r="I9">
        <v>44.969742914294898</v>
      </c>
      <c r="J9">
        <v>25.604904044169199</v>
      </c>
      <c r="K9">
        <v>8.8198009551740402</v>
      </c>
      <c r="L9">
        <v>2379</v>
      </c>
      <c r="M9">
        <v>1810</v>
      </c>
      <c r="N9">
        <v>424</v>
      </c>
    </row>
    <row r="10" spans="1:14" x14ac:dyDescent="0.2">
      <c r="A10" t="s">
        <v>15</v>
      </c>
      <c r="B10" t="s">
        <v>17</v>
      </c>
      <c r="C10">
        <f t="shared" si="0"/>
        <v>44.98</v>
      </c>
      <c r="D10">
        <f t="shared" si="1"/>
        <v>46.51</v>
      </c>
      <c r="E10">
        <f t="shared" si="2"/>
        <v>7.04</v>
      </c>
      <c r="F10" s="2">
        <v>4372</v>
      </c>
      <c r="G10">
        <v>4018</v>
      </c>
      <c r="H10" s="2">
        <v>216</v>
      </c>
      <c r="I10">
        <v>26.910551420916299</v>
      </c>
      <c r="J10">
        <v>25.200529094974701</v>
      </c>
      <c r="K10">
        <v>8.8694231304333808</v>
      </c>
      <c r="L10">
        <v>972</v>
      </c>
      <c r="M10">
        <v>864</v>
      </c>
      <c r="N10">
        <v>307</v>
      </c>
    </row>
    <row r="11" spans="1:14" x14ac:dyDescent="0.2">
      <c r="A11" t="s">
        <v>15</v>
      </c>
      <c r="B11" t="s">
        <v>18</v>
      </c>
      <c r="C11">
        <f t="shared" si="0"/>
        <v>53.01</v>
      </c>
      <c r="D11">
        <f t="shared" si="1"/>
        <v>50.75</v>
      </c>
      <c r="E11">
        <f t="shared" si="2"/>
        <v>11.82</v>
      </c>
      <c r="F11" s="2">
        <v>5104</v>
      </c>
      <c r="G11">
        <v>4034</v>
      </c>
      <c r="H11" s="2">
        <v>254</v>
      </c>
      <c r="I11">
        <v>20.669085879910401</v>
      </c>
      <c r="J11">
        <v>13.0826432939049</v>
      </c>
      <c r="K11">
        <v>3.79473319220206</v>
      </c>
      <c r="L11">
        <v>963</v>
      </c>
      <c r="M11">
        <v>795</v>
      </c>
      <c r="N11">
        <v>215</v>
      </c>
    </row>
    <row r="12" spans="1:14" x14ac:dyDescent="0.2">
      <c r="A12" t="s">
        <v>15</v>
      </c>
      <c r="B12" t="s">
        <v>19</v>
      </c>
      <c r="C12">
        <f t="shared" si="0"/>
        <v>56.07</v>
      </c>
      <c r="D12">
        <f t="shared" si="1"/>
        <v>52.089999999999996</v>
      </c>
      <c r="E12">
        <f t="shared" si="2"/>
        <v>16.610000000000003</v>
      </c>
      <c r="F12" s="2">
        <v>6677</v>
      </c>
      <c r="G12">
        <v>4344</v>
      </c>
      <c r="H12" s="2">
        <v>372</v>
      </c>
      <c r="I12">
        <v>31.418501272693199</v>
      </c>
      <c r="J12">
        <v>14.4929101440823</v>
      </c>
      <c r="K12">
        <v>7.5247738984119801</v>
      </c>
      <c r="L12">
        <v>1191</v>
      </c>
      <c r="M12">
        <v>834</v>
      </c>
      <c r="N12">
        <v>224</v>
      </c>
    </row>
    <row r="13" spans="1:14" x14ac:dyDescent="0.2">
      <c r="A13" t="s">
        <v>15</v>
      </c>
      <c r="B13" t="s">
        <v>20</v>
      </c>
      <c r="C13">
        <f t="shared" si="0"/>
        <v>58.3</v>
      </c>
      <c r="D13">
        <f t="shared" si="1"/>
        <v>51</v>
      </c>
      <c r="E13">
        <f t="shared" si="2"/>
        <v>13.56</v>
      </c>
      <c r="F13" s="2">
        <v>6208</v>
      </c>
      <c r="G13">
        <v>4335</v>
      </c>
      <c r="H13" s="2">
        <v>332</v>
      </c>
      <c r="I13">
        <v>32.1781499364605</v>
      </c>
      <c r="J13">
        <v>17.8154115554171</v>
      </c>
      <c r="K13">
        <v>9.4756999155148893</v>
      </c>
      <c r="L13">
        <v>1065</v>
      </c>
      <c r="M13">
        <v>850</v>
      </c>
      <c r="N13">
        <v>245</v>
      </c>
    </row>
    <row r="14" spans="1:14" x14ac:dyDescent="0.2">
      <c r="A14" t="s">
        <v>15</v>
      </c>
      <c r="B14" t="s">
        <v>21</v>
      </c>
      <c r="C14">
        <f t="shared" si="0"/>
        <v>57.339999999999996</v>
      </c>
      <c r="D14">
        <f t="shared" si="1"/>
        <v>52.5</v>
      </c>
      <c r="E14">
        <f t="shared" si="2"/>
        <v>15.299999999999999</v>
      </c>
      <c r="F14" s="2">
        <v>9145</v>
      </c>
      <c r="G14">
        <v>5848</v>
      </c>
      <c r="H14" s="2">
        <v>465</v>
      </c>
      <c r="I14">
        <v>27.8016786063959</v>
      </c>
      <c r="J14">
        <v>18.954917274651699</v>
      </c>
      <c r="K14">
        <v>9.2255683353986999</v>
      </c>
      <c r="L14">
        <v>1595</v>
      </c>
      <c r="M14">
        <v>1114</v>
      </c>
      <c r="N14">
        <v>304</v>
      </c>
    </row>
    <row r="20" spans="7:18" x14ac:dyDescent="0.2"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</row>
    <row r="21" spans="7:18" x14ac:dyDescent="0.2">
      <c r="G21" s="1"/>
      <c r="H21" s="2"/>
      <c r="I21" s="2"/>
      <c r="J21" s="2"/>
      <c r="L21" s="1"/>
      <c r="M21" s="2"/>
      <c r="N21" s="2"/>
      <c r="O21" s="2"/>
      <c r="P21" s="2"/>
      <c r="Q21" s="2"/>
      <c r="R21" s="2"/>
    </row>
    <row r="22" spans="7:18" x14ac:dyDescent="0.2">
      <c r="G22" s="1"/>
      <c r="H22" s="2"/>
      <c r="I22" s="2"/>
      <c r="J22" s="2"/>
      <c r="L22" s="1"/>
      <c r="M22" s="2"/>
      <c r="N22" s="2"/>
      <c r="O22" s="2"/>
      <c r="P22" s="2"/>
      <c r="Q22" s="2"/>
      <c r="R22" s="2"/>
    </row>
    <row r="23" spans="7:18" x14ac:dyDescent="0.2">
      <c r="G23" s="1"/>
      <c r="H23" s="2"/>
      <c r="I23" s="2"/>
      <c r="J23" s="2"/>
      <c r="L23" s="1"/>
      <c r="M23" s="2"/>
      <c r="N23" s="2"/>
      <c r="O23" s="2"/>
      <c r="P23" s="2"/>
      <c r="Q23" s="2"/>
      <c r="R23" s="2"/>
    </row>
    <row r="24" spans="7:18" x14ac:dyDescent="0.2">
      <c r="G24" s="1"/>
      <c r="H24" s="2"/>
      <c r="I24" s="2"/>
      <c r="J24" s="2"/>
      <c r="L24" s="1"/>
      <c r="M24" s="2"/>
      <c r="N24" s="2"/>
      <c r="O24" s="2"/>
      <c r="P24" s="2"/>
      <c r="Q24" s="2"/>
      <c r="R24" s="2"/>
    </row>
    <row r="25" spans="7:18" x14ac:dyDescent="0.2">
      <c r="G25" s="1"/>
      <c r="H25" s="2"/>
      <c r="I25" s="2"/>
      <c r="J25" s="2"/>
      <c r="L25" s="1"/>
      <c r="M25" s="2"/>
      <c r="N25" s="2"/>
      <c r="O25" s="2"/>
      <c r="P25" s="2"/>
      <c r="Q25" s="2"/>
      <c r="R25" s="2"/>
    </row>
    <row r="26" spans="7:18" x14ac:dyDescent="0.2">
      <c r="G26" s="1"/>
      <c r="H26" s="2"/>
      <c r="I26" s="2"/>
      <c r="J26" s="2"/>
      <c r="L26" s="1"/>
      <c r="M26" s="2"/>
      <c r="N26" s="2"/>
      <c r="O26" s="2"/>
      <c r="P26" s="2"/>
      <c r="Q26" s="2"/>
      <c r="R26" s="2"/>
    </row>
    <row r="27" spans="7:18" x14ac:dyDescent="0.2">
      <c r="G27" s="1"/>
      <c r="H27" s="2"/>
      <c r="I27" s="2"/>
      <c r="J27" s="2"/>
      <c r="L27" s="1"/>
      <c r="M27" s="2"/>
      <c r="N27" s="2"/>
      <c r="O27" s="2"/>
      <c r="P27" s="2"/>
      <c r="Q27" s="2"/>
      <c r="R27" s="2"/>
    </row>
    <row r="28" spans="7:18" x14ac:dyDescent="0.2">
      <c r="G28" s="1"/>
      <c r="H28" s="2"/>
      <c r="I28" s="2"/>
      <c r="J28" s="2"/>
      <c r="L28" s="1"/>
      <c r="M28" s="2"/>
      <c r="N28" s="2"/>
      <c r="O28" s="2"/>
      <c r="P28" s="2"/>
      <c r="Q28" s="2"/>
      <c r="R28" s="2"/>
    </row>
    <row r="29" spans="7:18" x14ac:dyDescent="0.2">
      <c r="G29" s="1"/>
      <c r="H29" s="2"/>
      <c r="I29" s="2"/>
      <c r="J29" s="2"/>
      <c r="L29" s="1"/>
      <c r="M29" s="2"/>
      <c r="N29" s="2"/>
      <c r="O29" s="2"/>
      <c r="P29" s="2"/>
      <c r="Q29" s="2"/>
      <c r="R29" s="2"/>
    </row>
    <row r="30" spans="7:18" x14ac:dyDescent="0.2">
      <c r="G30" s="1"/>
      <c r="H30" s="2"/>
      <c r="I30" s="2"/>
      <c r="J30" s="2"/>
      <c r="L30" s="1"/>
      <c r="M30" s="2"/>
      <c r="N30" s="2"/>
      <c r="O30" s="2"/>
      <c r="P30" s="2"/>
      <c r="Q30" s="2"/>
      <c r="R30" s="2"/>
    </row>
    <row r="31" spans="7:18" x14ac:dyDescent="0.2">
      <c r="G31" s="1"/>
      <c r="H31" s="2"/>
      <c r="I31" s="2"/>
      <c r="J31" s="2"/>
      <c r="L31" s="1"/>
      <c r="M31" s="2"/>
      <c r="N31" s="2"/>
      <c r="O31" s="2"/>
      <c r="P31" s="2"/>
      <c r="Q31" s="2"/>
      <c r="R31" s="2"/>
    </row>
    <row r="32" spans="7:18" x14ac:dyDescent="0.2">
      <c r="G32" s="1"/>
      <c r="H32" s="2"/>
      <c r="I32" s="2"/>
      <c r="J32" s="2"/>
      <c r="L32" s="1"/>
      <c r="M32" s="2"/>
      <c r="N32" s="2"/>
      <c r="O32" s="2"/>
      <c r="P32" s="2"/>
      <c r="Q32" s="2"/>
      <c r="R32" s="2"/>
    </row>
    <row r="33" spans="7:18" x14ac:dyDescent="0.2">
      <c r="G33" s="1"/>
      <c r="H33" s="2"/>
      <c r="I33" s="2"/>
      <c r="J33" s="2"/>
      <c r="L33" s="1"/>
      <c r="M33" s="2"/>
      <c r="N33" s="2"/>
      <c r="O33" s="2"/>
      <c r="P33" s="2"/>
      <c r="Q33" s="2"/>
      <c r="R33" s="2"/>
    </row>
    <row r="34" spans="7:18" x14ac:dyDescent="0.2">
      <c r="G34" s="1"/>
      <c r="H34" s="2"/>
      <c r="I34" s="2"/>
      <c r="J34" s="2"/>
      <c r="L34" s="1"/>
      <c r="M34" s="2"/>
      <c r="N34" s="2"/>
      <c r="O34" s="2"/>
      <c r="P34" s="2"/>
      <c r="Q34" s="2"/>
      <c r="R34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Cleaned_FP_20200514</vt:lpstr>
      <vt:lpstr>raw_FP_Results_20200514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2019-03-25T05:00:01Z</dcterms:created>
  <dcterms:modified xsi:type="dcterms:W3CDTF">2020-05-14T22:07:36Z</dcterms:modified>
</cp:coreProperties>
</file>